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8  AGOSTO 2022\"/>
    </mc:Choice>
  </mc:AlternateContent>
  <bookViews>
    <workbookView xWindow="0" yWindow="0" windowWidth="17655" windowHeight="11220" firstSheet="5" activeTab="6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Hoja2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795" i="7" l="1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<sst xmlns="http://schemas.openxmlformats.org/spreadsheetml/2006/main" count="71161" uniqueCount="24633">
  <si>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</si>
  <si>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</si>
  <si>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</si>
  <si>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</si>
  <si>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</si>
  <si>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</si>
  <si>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</si>
  <si>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</si>
  <si>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</si>
  <si>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</si>
  <si>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</si>
  <si>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</si>
  <si>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</si>
  <si>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</si>
  <si>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</si>
  <si>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</si>
  <si>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</si>
  <si>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</si>
  <si>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</si>
  <si>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</si>
  <si>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</si>
  <si>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</si>
  <si>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</si>
  <si>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</si>
  <si>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</si>
  <si>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</si>
  <si>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</si>
  <si>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</si>
  <si>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</si>
  <si>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</si>
  <si>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</si>
  <si>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</si>
  <si>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</si>
  <si>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</si>
  <si>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</si>
  <si>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</si>
  <si>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</si>
  <si>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</si>
  <si>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</si>
  <si>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</si>
  <si>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</si>
  <si>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</si>
  <si>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</si>
  <si>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</si>
  <si>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</si>
  <si>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</si>
  <si>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</si>
  <si>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</si>
  <si>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</si>
  <si>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</si>
  <si>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</si>
  <si>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</si>
  <si>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</si>
  <si>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</si>
  <si>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</si>
  <si>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</si>
  <si>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</si>
  <si>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</si>
  <si>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</si>
  <si>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</si>
  <si>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</si>
  <si>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</si>
  <si>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</si>
  <si>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</si>
  <si>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</si>
  <si>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</si>
  <si>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</si>
  <si>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</si>
  <si>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</si>
  <si>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</si>
  <si>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</si>
  <si>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</si>
  <si>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</si>
  <si>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</si>
  <si>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</si>
  <si>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</si>
  <si>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</si>
  <si>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</si>
  <si>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</si>
  <si>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</si>
  <si>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</si>
  <si>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</si>
  <si>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</si>
  <si>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</si>
  <si>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</si>
  <si>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</si>
  <si>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</si>
  <si>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</si>
  <si>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</si>
  <si>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</si>
  <si>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</si>
  <si>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</si>
  <si>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</si>
  <si>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</si>
  <si>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</si>
  <si>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</si>
  <si>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</si>
  <si>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</si>
  <si>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</si>
  <si>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</si>
  <si>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</si>
  <si>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</si>
  <si>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</si>
  <si>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</si>
  <si>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</si>
  <si>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</si>
  <si>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</si>
  <si>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</si>
  <si>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</si>
  <si>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</si>
  <si>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</si>
  <si>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</si>
  <si>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</si>
  <si>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</si>
  <si>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</si>
  <si>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</si>
  <si>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</si>
  <si>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</si>
  <si>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</si>
  <si>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</si>
  <si>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</si>
  <si>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</si>
  <si>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</si>
  <si>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</si>
  <si>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</si>
  <si>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</si>
  <si>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</si>
  <si>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</si>
  <si>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</si>
  <si>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</si>
  <si>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</si>
  <si>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</si>
  <si>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</si>
  <si>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</si>
  <si>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</si>
  <si>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</si>
  <si>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</si>
  <si>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</si>
  <si>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</si>
  <si>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</si>
  <si>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</si>
  <si>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</si>
  <si>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</si>
  <si>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</si>
  <si>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</si>
  <si>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</si>
  <si>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</si>
  <si>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</si>
  <si>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</si>
  <si>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</si>
  <si>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</si>
  <si>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</si>
  <si>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</si>
  <si>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</si>
  <si>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</si>
  <si>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</si>
  <si>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</si>
  <si>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</si>
  <si>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</si>
  <si>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</si>
  <si>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</si>
  <si>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</si>
  <si>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</si>
  <si>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</si>
  <si>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</si>
  <si>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</si>
  <si>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</si>
  <si>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</si>
  <si>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</si>
  <si>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</si>
  <si>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</si>
  <si>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</si>
  <si>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</si>
  <si>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</si>
  <si>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</si>
  <si>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</si>
  <si>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</si>
  <si>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</si>
  <si>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</si>
  <si>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</si>
  <si>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</si>
  <si>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</si>
  <si>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</si>
  <si>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</si>
  <si>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</si>
  <si>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</si>
  <si>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</si>
  <si>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</si>
  <si>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</si>
  <si>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</si>
  <si>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</si>
  <si>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</si>
  <si>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</si>
  <si>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</si>
  <si>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</si>
  <si>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</si>
  <si>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</si>
  <si>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</si>
  <si>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</si>
  <si>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</si>
  <si>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</si>
  <si>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</si>
  <si>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</si>
  <si>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</si>
  <si>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</si>
  <si>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</si>
  <si>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</si>
  <si>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</si>
  <si>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</si>
  <si>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</si>
  <si>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</si>
  <si>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</si>
  <si>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</si>
  <si>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</si>
  <si>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</si>
  <si>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</si>
  <si>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</si>
  <si>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</si>
  <si>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</si>
  <si>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</si>
  <si>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</si>
  <si>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</si>
  <si>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</si>
  <si>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</si>
  <si>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</si>
  <si>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</si>
  <si>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</si>
  <si>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</si>
  <si>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</si>
  <si>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</si>
  <si>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</si>
  <si>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</si>
  <si>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</si>
  <si>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</si>
  <si>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</si>
  <si>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</si>
  <si>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</si>
  <si>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</si>
  <si>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</si>
  <si>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</si>
  <si>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</si>
  <si>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</si>
  <si>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</si>
  <si>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</si>
  <si>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</si>
  <si>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</si>
  <si>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</si>
  <si>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</si>
  <si>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</si>
  <si>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</si>
  <si>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</si>
  <si>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</si>
  <si>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</si>
  <si>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</si>
  <si>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</si>
  <si>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</si>
  <si>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</si>
  <si>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</si>
  <si>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</si>
  <si>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</si>
  <si>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</si>
  <si>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</si>
  <si>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</si>
  <si>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</si>
  <si>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</si>
  <si>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</si>
  <si>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</si>
  <si>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</si>
  <si>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</si>
  <si>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</si>
  <si>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</si>
  <si>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</si>
  <si>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</si>
  <si>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</si>
  <si>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</si>
  <si>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</si>
  <si>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</si>
  <si>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</si>
  <si>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</si>
  <si>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</si>
  <si>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</si>
  <si>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</si>
  <si>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</si>
  <si>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</si>
  <si>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</si>
  <si>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</si>
  <si>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</si>
  <si>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</si>
  <si>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</si>
  <si>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</si>
  <si>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</si>
  <si>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</si>
  <si>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</si>
  <si>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</si>
  <si>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</si>
  <si>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</si>
  <si>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</si>
  <si>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</si>
  <si>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</si>
  <si>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</si>
  <si>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</si>
  <si>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</si>
  <si>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</si>
  <si>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</si>
  <si>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</si>
  <si>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</si>
  <si>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</si>
  <si>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</si>
  <si>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</si>
  <si>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</si>
  <si>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</si>
  <si>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</si>
  <si>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</si>
  <si>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</si>
  <si>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</si>
  <si>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</si>
  <si>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</si>
  <si>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</si>
  <si>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</si>
  <si>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</si>
  <si>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</si>
  <si>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</si>
  <si>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</si>
  <si>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</si>
  <si>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</si>
  <si>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</si>
  <si>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</si>
  <si>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</si>
  <si>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</si>
  <si>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</si>
  <si>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</si>
  <si>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</si>
  <si>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</si>
  <si>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</si>
  <si>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</si>
  <si>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</si>
  <si>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</si>
  <si>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</si>
  <si>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</si>
  <si>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</si>
  <si>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</si>
  <si>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</si>
  <si>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</si>
  <si>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</si>
  <si>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</si>
  <si>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</si>
  <si>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</si>
  <si>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</si>
  <si>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</si>
  <si>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</si>
  <si>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</si>
  <si>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</si>
  <si>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</si>
  <si>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</si>
  <si>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</si>
  <si>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</si>
  <si>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</si>
  <si>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</si>
  <si>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</si>
  <si>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</si>
  <si>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</si>
  <si>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</si>
  <si>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</si>
  <si>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</si>
  <si>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</si>
  <si>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</si>
  <si>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</si>
  <si>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</si>
  <si>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</si>
  <si>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</si>
  <si>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</si>
  <si>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</si>
  <si>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</si>
  <si>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</si>
  <si>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</si>
  <si>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</si>
  <si>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</si>
  <si>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</si>
  <si>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</si>
  <si>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</si>
  <si>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</si>
  <si>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</si>
  <si>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</si>
  <si>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</si>
  <si>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</si>
  <si>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</si>
  <si>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</si>
  <si>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</si>
  <si>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</si>
  <si>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</si>
  <si>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</si>
  <si>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</si>
  <si>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</si>
  <si>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</si>
  <si>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</si>
  <si>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</si>
  <si>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</si>
  <si>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</si>
  <si>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</si>
  <si>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</si>
  <si>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</si>
  <si>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</si>
  <si>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</si>
  <si>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</si>
  <si>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</si>
  <si>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</si>
  <si>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</si>
  <si>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</si>
  <si>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</si>
  <si>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</si>
  <si>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</si>
  <si>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</si>
  <si>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</si>
  <si>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</si>
  <si>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</si>
  <si>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</si>
  <si>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</si>
  <si>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</si>
  <si>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</si>
  <si>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</si>
  <si>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</si>
  <si>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</si>
  <si>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</si>
  <si>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</si>
  <si>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</si>
  <si>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</si>
  <si>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</si>
  <si>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</si>
  <si>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</si>
  <si>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</si>
  <si>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</si>
  <si>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</si>
  <si>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</si>
  <si>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</si>
  <si>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</si>
  <si>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</si>
  <si>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</si>
  <si>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</si>
  <si>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</si>
  <si>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</si>
  <si>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</si>
  <si>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</si>
  <si>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</si>
  <si>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</si>
  <si>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</si>
  <si>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</si>
  <si>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</si>
  <si>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</si>
  <si>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</si>
  <si>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</si>
  <si>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</si>
  <si>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</si>
  <si>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</si>
  <si>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</si>
  <si>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</si>
  <si>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</si>
  <si>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</si>
  <si>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</si>
  <si>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</si>
  <si>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</si>
  <si>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</si>
  <si>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</si>
  <si>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</si>
  <si>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</si>
  <si>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</si>
  <si>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</si>
  <si>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</si>
  <si>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</si>
  <si>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</si>
  <si>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</si>
  <si>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</si>
  <si>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</si>
  <si>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</si>
  <si>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</si>
  <si>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</si>
  <si>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</si>
  <si>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</si>
  <si>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</si>
  <si>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</si>
  <si>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</si>
  <si>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</si>
  <si>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</si>
  <si>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</si>
  <si>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</si>
  <si>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</si>
  <si>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</si>
  <si>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</si>
  <si>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</si>
  <si>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</si>
  <si>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</si>
  <si>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</si>
  <si>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</si>
  <si>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</si>
  <si>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</si>
  <si>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</si>
  <si>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</si>
  <si>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</si>
  <si>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</si>
  <si>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</si>
  <si>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</si>
  <si>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</si>
  <si>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</si>
  <si>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</si>
  <si>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</si>
  <si>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</si>
  <si>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</si>
  <si>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</si>
  <si>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</si>
  <si>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</si>
  <si>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</si>
  <si>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</si>
  <si>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</si>
  <si>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</si>
  <si>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</si>
  <si>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</si>
  <si>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</si>
  <si>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</si>
  <si>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</si>
  <si>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</si>
  <si>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</si>
  <si>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</si>
  <si>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</si>
  <si>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</si>
  <si>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</si>
  <si>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</si>
  <si>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</si>
  <si>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</si>
  <si>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</si>
  <si>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</si>
  <si>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</si>
  <si>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</si>
  <si>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</si>
  <si>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</si>
  <si>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</si>
  <si>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</si>
  <si>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</si>
  <si>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</si>
  <si>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</si>
  <si>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</si>
  <si>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</si>
  <si>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</si>
  <si>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</si>
  <si>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</si>
  <si>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</si>
  <si>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</si>
  <si>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</si>
  <si>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</si>
  <si>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</si>
  <si>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</si>
  <si>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</si>
  <si>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</si>
  <si>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</si>
  <si>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</si>
  <si>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</si>
  <si>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</si>
  <si>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</si>
  <si>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</si>
  <si>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</si>
  <si>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</si>
  <si>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</si>
  <si>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</si>
  <si>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</si>
  <si>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</si>
  <si>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</si>
  <si>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</si>
  <si>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</si>
  <si>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</si>
  <si>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</si>
  <si>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</si>
  <si>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</si>
  <si>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</si>
  <si>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</si>
  <si>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</si>
  <si>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</si>
  <si>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</si>
  <si>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</si>
  <si>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</si>
  <si>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</si>
  <si>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</si>
  <si>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</si>
  <si>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</si>
  <si>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</si>
  <si>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</si>
  <si>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</si>
  <si>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</si>
  <si>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</si>
  <si>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</si>
  <si>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</si>
  <si>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</si>
  <si>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</si>
  <si>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</si>
  <si>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</si>
  <si>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</si>
  <si>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</si>
  <si>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</si>
  <si>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</si>
  <si>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</si>
  <si>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</si>
  <si>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</si>
  <si>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</si>
  <si>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</si>
  <si>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</si>
  <si>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</si>
  <si>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</si>
  <si>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</si>
  <si>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</si>
  <si>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</si>
  <si>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</si>
  <si>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</si>
  <si>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</si>
  <si>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</si>
  <si>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</si>
  <si>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</si>
  <si>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</si>
  <si>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</si>
  <si>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</si>
  <si>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</si>
  <si>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</si>
  <si>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</si>
  <si>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</si>
  <si>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</si>
  <si>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</si>
  <si>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</si>
  <si>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</si>
  <si>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</si>
  <si>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</si>
  <si>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</si>
  <si>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</si>
  <si>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</si>
  <si>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</si>
  <si>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</si>
  <si>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</si>
  <si>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</si>
  <si>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</si>
  <si>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</si>
  <si>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</si>
  <si>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</si>
  <si>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</si>
  <si>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</si>
  <si>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</si>
  <si>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</si>
  <si>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</si>
  <si>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</si>
  <si>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</si>
  <si>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</si>
  <si>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</si>
  <si>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</si>
  <si>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</si>
  <si>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</si>
  <si>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</si>
  <si>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</si>
  <si>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</si>
  <si>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</si>
  <si>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</si>
  <si>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</si>
  <si>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</si>
  <si>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</si>
  <si>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</si>
  <si>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</si>
  <si>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</si>
  <si>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</si>
  <si>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</si>
  <si>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</si>
  <si>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</si>
  <si>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</si>
  <si>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</si>
  <si>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</si>
  <si>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</si>
  <si>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</si>
  <si>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</si>
  <si>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</si>
  <si>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</si>
  <si>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</si>
  <si>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</si>
  <si>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</si>
  <si>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</si>
  <si>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</si>
  <si>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</si>
  <si>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</si>
  <si>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</si>
  <si>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</si>
  <si>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</si>
  <si>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</si>
  <si>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</si>
  <si>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</si>
  <si>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</si>
  <si>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</si>
  <si>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</si>
  <si>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</si>
  <si>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</si>
  <si>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</si>
  <si>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</si>
  <si>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</si>
  <si>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</si>
  <si>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</si>
  <si>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</si>
  <si>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</si>
  <si>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</si>
  <si>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</si>
  <si>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</si>
  <si>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</si>
  <si>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</si>
  <si>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</si>
  <si>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</si>
  <si>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</si>
  <si>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</si>
  <si>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</si>
  <si>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</si>
  <si>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</si>
  <si>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</si>
  <si>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</si>
  <si>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</si>
  <si>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</si>
  <si>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</si>
  <si>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</si>
  <si>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</si>
  <si>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</si>
  <si>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</si>
  <si>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</si>
  <si>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</si>
  <si>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</si>
  <si>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</si>
  <si>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</si>
  <si>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</si>
  <si>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</si>
  <si>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</si>
  <si>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</si>
  <si>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</si>
  <si>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</si>
  <si>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</si>
  <si>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</si>
  <si>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</si>
  <si>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</si>
  <si>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</si>
  <si>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</si>
  <si>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</si>
  <si>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</si>
  <si>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</si>
  <si>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</si>
  <si>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</si>
  <si>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</si>
  <si>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</si>
  <si>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</si>
  <si>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</si>
  <si>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</si>
  <si>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</si>
  <si>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</si>
  <si>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</si>
  <si>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</si>
  <si>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</si>
  <si>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</si>
  <si>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</si>
  <si>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</si>
  <si>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</si>
  <si>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</si>
  <si>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</si>
  <si>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</si>
  <si>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</si>
  <si>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</si>
  <si>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</si>
  <si>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</si>
  <si>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</si>
  <si>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</si>
  <si>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</si>
  <si>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</si>
  <si>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</si>
  <si>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</si>
  <si>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</si>
  <si>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</si>
  <si>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</si>
  <si>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</si>
  <si>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</si>
  <si>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</si>
  <si>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</si>
  <si>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</si>
  <si>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</si>
  <si>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</si>
  <si>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</si>
  <si>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</si>
  <si>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</si>
  <si>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</si>
  <si>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</si>
  <si>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</si>
  <si>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</si>
  <si>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</si>
  <si>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</si>
  <si>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</si>
  <si>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</si>
  <si>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</si>
  <si>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</si>
  <si>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</si>
  <si>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</si>
  <si>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</si>
  <si>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</si>
  <si>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</si>
  <si>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</si>
  <si>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</si>
  <si>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</si>
  <si>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</si>
  <si>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</si>
  <si>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</si>
  <si>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</si>
  <si>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</si>
  <si>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</si>
  <si>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</si>
  <si>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</si>
  <si>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</si>
  <si>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</si>
  <si>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</si>
  <si>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</si>
  <si>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</si>
  <si>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</si>
  <si>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</si>
  <si>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</si>
  <si>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</si>
  <si>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</si>
  <si>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</si>
  <si>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</si>
  <si>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</si>
  <si>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</si>
  <si>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</si>
  <si>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</si>
  <si>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</si>
  <si>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</si>
  <si>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</si>
  <si>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</si>
  <si>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</si>
  <si>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</si>
  <si>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</si>
  <si>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</si>
  <si>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</si>
  <si>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</si>
  <si>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</si>
  <si>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</si>
  <si>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</si>
  <si>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</si>
  <si>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</si>
  <si>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</si>
  <si>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</si>
  <si>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</si>
  <si>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</si>
  <si>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</si>
  <si>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</si>
  <si>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</si>
  <si>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</si>
  <si>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</si>
  <si>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</si>
  <si>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</si>
  <si>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</si>
  <si>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</si>
  <si>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</si>
  <si>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</si>
  <si>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</si>
  <si>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</si>
  <si>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</si>
  <si>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</si>
  <si>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</si>
  <si>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</si>
  <si>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</si>
  <si>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</si>
  <si>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</si>
  <si>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</si>
  <si>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</si>
  <si>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</si>
  <si>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</si>
  <si>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</si>
  <si>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</si>
  <si>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</si>
  <si>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</si>
  <si>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</si>
  <si>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</si>
  <si>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</si>
  <si>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</si>
  <si>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</si>
  <si>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</si>
  <si>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</si>
  <si>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</si>
  <si>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</si>
  <si>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</si>
  <si>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</si>
  <si>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</si>
  <si>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</si>
  <si>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</si>
  <si>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</si>
  <si>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</si>
  <si>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</si>
  <si>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</si>
  <si>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</si>
  <si>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</si>
  <si>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</si>
  <si>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</si>
  <si>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</si>
  <si>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</si>
  <si>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</si>
  <si>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</si>
  <si>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</si>
  <si>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</si>
  <si>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</si>
  <si>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</si>
  <si>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</si>
  <si>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</si>
  <si>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</si>
  <si>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</si>
  <si>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</si>
  <si>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</si>
  <si>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</si>
  <si>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</si>
  <si>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</si>
  <si>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</si>
  <si>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</si>
  <si>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</si>
  <si>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</si>
  <si>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</si>
  <si>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</si>
  <si>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</si>
  <si>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</si>
  <si>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</si>
  <si>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</si>
  <si>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</si>
  <si>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</si>
  <si>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</si>
  <si>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</si>
  <si>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</si>
  <si>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</si>
  <si>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</si>
  <si>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</si>
  <si>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</si>
  <si>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</si>
  <si>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</si>
  <si>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</si>
  <si>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</si>
  <si>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</si>
  <si>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</si>
  <si>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</si>
  <si>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</si>
  <si>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</si>
  <si>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</si>
  <si>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</si>
  <si>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</si>
  <si>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</si>
  <si>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</si>
  <si>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</si>
  <si>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</si>
  <si>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</si>
  <si>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</si>
  <si>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</si>
  <si>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</si>
  <si>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</si>
  <si>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</si>
  <si>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</si>
  <si>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</si>
  <si>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</si>
  <si>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</si>
  <si>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</si>
  <si>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</si>
  <si>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</si>
  <si>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</si>
  <si>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</si>
  <si>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</si>
  <si>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</si>
  <si>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</si>
  <si>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</si>
  <si>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</si>
  <si>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</si>
  <si>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</si>
  <si>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</si>
  <si>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</si>
  <si>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</si>
  <si>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</si>
  <si>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</si>
  <si>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</si>
  <si>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</si>
  <si>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</si>
  <si>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</si>
  <si>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</si>
  <si>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</si>
  <si>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</si>
  <si>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</si>
  <si>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</si>
  <si>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</si>
  <si>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</si>
  <si>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</si>
  <si>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</si>
  <si>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</si>
  <si>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</si>
  <si>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</si>
  <si>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</si>
  <si>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</si>
  <si>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</si>
  <si>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</si>
  <si>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</si>
  <si>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</si>
  <si>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</si>
  <si>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</si>
  <si>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</si>
  <si>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</si>
  <si>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</si>
  <si>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</si>
  <si>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</si>
  <si>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</si>
  <si>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</si>
  <si>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</si>
  <si>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</si>
  <si>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</si>
  <si>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</si>
  <si>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</si>
  <si>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</si>
  <si>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</si>
  <si>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</si>
  <si>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</si>
  <si>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</si>
  <si>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</si>
  <si>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</si>
  <si>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</si>
  <si>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</si>
  <si>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</si>
  <si>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</si>
  <si>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</si>
  <si>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</si>
  <si>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</si>
  <si>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</si>
  <si>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</si>
  <si>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</si>
  <si>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</si>
  <si>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</si>
  <si>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</si>
  <si>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</si>
  <si>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</si>
  <si>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</si>
  <si>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</si>
  <si>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</si>
  <si>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</si>
  <si>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</si>
  <si>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</si>
  <si>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</si>
  <si>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</si>
  <si>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</si>
  <si>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</si>
  <si>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</si>
  <si>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</si>
  <si>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</si>
  <si>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</si>
  <si>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</si>
  <si>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</si>
  <si>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</si>
  <si>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</si>
  <si>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</si>
  <si>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</si>
  <si>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</si>
  <si>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</si>
  <si>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</si>
  <si>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</si>
  <si>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</si>
  <si>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</si>
  <si>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</si>
  <si>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</si>
  <si>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</si>
  <si>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</si>
  <si>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</si>
  <si>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</si>
  <si>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</si>
  <si>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</si>
  <si>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</si>
  <si>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</si>
  <si>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</si>
  <si>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</si>
  <si>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</si>
  <si>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</si>
  <si>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</si>
  <si>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</si>
  <si>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</si>
  <si>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</si>
  <si>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</si>
  <si>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</si>
  <si>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</si>
  <si>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</si>
  <si>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</si>
  <si>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</si>
  <si>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</si>
  <si>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</si>
  <si>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</si>
  <si>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</si>
  <si>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</si>
  <si>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</si>
  <si>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</si>
  <si>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</si>
  <si>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</si>
  <si>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</si>
  <si>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</si>
  <si>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</si>
  <si>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</si>
  <si>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</si>
  <si>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</si>
  <si>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</si>
  <si>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</si>
  <si>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</si>
  <si>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</si>
  <si>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</si>
  <si>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</si>
  <si>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</si>
  <si>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</si>
  <si>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</si>
  <si>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</si>
  <si>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</si>
  <si>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</si>
  <si>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</si>
  <si>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</si>
  <si>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</si>
  <si>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</si>
  <si>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</si>
  <si>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</si>
  <si>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</si>
  <si>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</si>
  <si>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</si>
  <si>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</si>
  <si>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</si>
  <si>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</si>
  <si>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</si>
  <si>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</si>
  <si>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</si>
  <si>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</si>
  <si>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</si>
  <si>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</si>
  <si>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</si>
  <si>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</si>
  <si>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</si>
  <si>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</si>
  <si>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</si>
  <si>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</si>
  <si>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</si>
  <si>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</si>
  <si>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</si>
  <si>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</si>
  <si>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</si>
  <si>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</si>
  <si>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</si>
  <si>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</si>
  <si>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</si>
  <si>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</si>
  <si>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</si>
  <si>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</si>
  <si>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</si>
  <si>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</si>
  <si>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</si>
  <si>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</si>
  <si>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</si>
  <si>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</si>
  <si>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</si>
  <si>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</si>
  <si>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</si>
  <si>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</si>
  <si>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</si>
  <si>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</si>
  <si>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</si>
  <si>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</si>
  <si>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</si>
  <si>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</si>
  <si>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</si>
  <si>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</si>
  <si>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</si>
  <si>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</si>
  <si>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</si>
  <si>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</si>
  <si>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</si>
  <si>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</si>
  <si>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</si>
  <si>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</si>
  <si>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</si>
  <si>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</si>
  <si>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</si>
  <si>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</si>
  <si>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</si>
  <si>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</si>
  <si>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</si>
  <si>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</si>
  <si>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</si>
  <si>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</si>
  <si>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</si>
  <si>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</si>
  <si>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</si>
  <si>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</si>
  <si>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</si>
  <si>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</si>
  <si>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</si>
  <si>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</si>
  <si>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</si>
  <si>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</si>
  <si>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</si>
  <si>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</si>
  <si>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</si>
  <si>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</si>
  <si>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</si>
  <si>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</si>
  <si>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</si>
  <si>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</si>
  <si>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</si>
  <si>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</si>
  <si>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</si>
  <si>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</si>
  <si>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</si>
  <si>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</si>
  <si>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</si>
  <si>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</si>
  <si>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</si>
  <si>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</si>
  <si>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</si>
  <si>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</si>
  <si>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</si>
  <si>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</si>
  <si>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</si>
  <si>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</si>
  <si>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</si>
  <si>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</si>
  <si>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</si>
  <si>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</si>
  <si>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</si>
  <si>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</si>
  <si>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</si>
  <si>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</si>
  <si>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</si>
  <si>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</si>
  <si>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</si>
  <si>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</si>
  <si>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</si>
  <si>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</si>
  <si>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</si>
  <si>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</si>
  <si>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</si>
  <si>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</si>
  <si>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</si>
  <si>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</si>
  <si>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</si>
  <si>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</si>
  <si>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</si>
  <si>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</si>
  <si>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</si>
  <si>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</si>
  <si>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</si>
  <si>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</si>
  <si>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</si>
  <si>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</si>
  <si>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</si>
  <si>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</si>
  <si>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</si>
  <si>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</si>
  <si>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</si>
  <si>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</si>
  <si>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</si>
  <si>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</si>
  <si>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</si>
  <si>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</si>
  <si>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</si>
  <si>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</si>
  <si>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</si>
  <si>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</si>
  <si>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</si>
  <si>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</si>
  <si>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</si>
  <si>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</si>
  <si>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</si>
  <si>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</si>
  <si>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</si>
  <si>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</si>
  <si>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</si>
  <si>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</si>
  <si>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</si>
  <si>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</si>
  <si>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</si>
  <si>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</si>
  <si>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</si>
  <si>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</si>
  <si>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</si>
  <si>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</si>
  <si>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</si>
  <si>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</si>
  <si>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</si>
  <si>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</si>
  <si>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</si>
  <si>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</si>
  <si>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</si>
  <si>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</si>
  <si>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</si>
  <si>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</si>
  <si>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</si>
  <si>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</si>
  <si>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</si>
  <si>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</si>
  <si>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</si>
  <si>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</si>
  <si>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</si>
  <si>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</si>
  <si>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</si>
  <si>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</si>
  <si>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</si>
  <si>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</si>
  <si>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</si>
  <si>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</si>
  <si>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</si>
  <si>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</si>
  <si>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</si>
  <si>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</si>
  <si>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</si>
  <si>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</si>
  <si>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</si>
  <si>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</si>
  <si>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</si>
  <si>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</si>
  <si>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</si>
  <si>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</si>
  <si>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</si>
  <si>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</si>
  <si>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</si>
  <si>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</si>
  <si>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</si>
  <si>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</si>
  <si>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</si>
  <si>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</si>
  <si>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</si>
  <si>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</si>
  <si>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</si>
  <si>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</si>
  <si>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</si>
  <si>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</si>
  <si>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</si>
  <si>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</si>
  <si>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</si>
  <si>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</si>
  <si>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</si>
  <si>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</si>
  <si>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</si>
  <si>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</si>
  <si>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</si>
  <si>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</si>
  <si>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</si>
  <si>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</si>
  <si>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</si>
  <si>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</si>
  <si>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</si>
  <si>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</si>
  <si>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</si>
  <si>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</si>
  <si>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</si>
  <si>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</si>
  <si>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</si>
  <si>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</si>
  <si>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</si>
  <si>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</si>
  <si>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</si>
  <si>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</si>
  <si>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</si>
  <si>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</si>
  <si>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</si>
  <si>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</si>
  <si>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</si>
  <si>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</si>
  <si>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</si>
  <si>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</si>
  <si>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</si>
  <si>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</si>
  <si>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</si>
  <si>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</si>
  <si>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</si>
  <si>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</si>
  <si>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</si>
  <si>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</si>
  <si>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</si>
  <si>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</si>
  <si>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</si>
  <si>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</si>
  <si>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</si>
  <si>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</si>
  <si>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</si>
  <si>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</si>
  <si>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</si>
  <si>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</si>
  <si>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</si>
  <si>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</si>
  <si>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</si>
  <si>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</si>
  <si>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</si>
  <si>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</si>
  <si>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</si>
  <si>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</si>
  <si>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</si>
  <si>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</si>
  <si>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</si>
  <si>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</si>
  <si>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</si>
  <si>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</si>
  <si>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</si>
  <si>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</si>
  <si>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</si>
  <si>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</si>
  <si>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</si>
  <si>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</si>
  <si>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</si>
  <si>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</si>
  <si>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</si>
  <si>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</si>
  <si>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</si>
  <si>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</si>
  <si>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</si>
  <si>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</si>
  <si>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</si>
  <si>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</si>
  <si>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</si>
  <si>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</si>
  <si>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</si>
  <si>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</si>
  <si>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</si>
  <si>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</si>
  <si>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</si>
  <si>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</si>
  <si>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</si>
  <si>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</si>
  <si>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</si>
  <si>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</si>
  <si>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</si>
  <si>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</si>
  <si>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</si>
  <si>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</si>
  <si>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</si>
  <si>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</si>
  <si>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</si>
  <si>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</si>
  <si>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</si>
  <si>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</si>
  <si>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</si>
  <si>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</si>
  <si>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</si>
  <si>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</si>
  <si>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</si>
  <si>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</si>
  <si>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</si>
  <si>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</si>
  <si>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</si>
  <si>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</si>
  <si>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</si>
  <si>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</si>
  <si>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</si>
  <si>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</si>
  <si>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</si>
  <si>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</si>
  <si>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</si>
  <si>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</si>
  <si>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</si>
  <si>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</si>
  <si>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</si>
  <si>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</si>
  <si>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</si>
  <si>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</si>
  <si>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</si>
  <si>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</si>
  <si>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</si>
  <si>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</si>
  <si>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</si>
  <si>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</si>
  <si>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</si>
  <si>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</si>
  <si>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</si>
  <si>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</si>
  <si>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</si>
  <si>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</si>
  <si>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</si>
  <si>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</si>
  <si>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</si>
  <si>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</si>
  <si>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</si>
  <si>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</si>
  <si>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</si>
  <si>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</si>
  <si>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</si>
  <si>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</si>
  <si>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</si>
  <si>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</si>
  <si>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</si>
  <si>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</si>
  <si>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</si>
  <si>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</si>
  <si>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</si>
  <si>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</si>
  <si>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</si>
  <si>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</si>
  <si>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</si>
  <si>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</si>
  <si>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</si>
  <si>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</si>
  <si>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</si>
  <si>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</si>
  <si>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</si>
  <si>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</si>
  <si>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</si>
  <si>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</si>
  <si>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</si>
  <si>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</si>
  <si>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</si>
  <si>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</si>
  <si>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</si>
  <si>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</si>
  <si>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</si>
  <si>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</si>
  <si>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</si>
  <si>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</si>
  <si>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</si>
  <si>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</si>
  <si>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</si>
  <si>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</si>
  <si>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</si>
  <si>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</si>
  <si>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</si>
  <si>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</si>
  <si>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</si>
  <si>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</si>
  <si>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</si>
  <si>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</si>
  <si>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</si>
  <si>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</si>
  <si>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</si>
  <si>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</si>
  <si>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</si>
  <si>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</si>
  <si>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</si>
  <si>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</si>
  <si>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</si>
  <si>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</si>
  <si>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</si>
  <si>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</si>
  <si>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</si>
  <si>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</si>
  <si>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</si>
  <si>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</si>
  <si>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</si>
  <si>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</si>
  <si>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</si>
  <si>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</si>
  <si>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</si>
  <si>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</si>
  <si>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</si>
  <si>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</si>
  <si>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</si>
  <si>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</si>
  <si>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</si>
  <si>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</si>
  <si>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</si>
  <si>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</si>
  <si>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</si>
  <si>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</si>
  <si>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</si>
  <si>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</si>
  <si>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</si>
  <si>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</si>
  <si>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</si>
  <si>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</si>
  <si>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</si>
  <si>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</si>
  <si>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</si>
  <si>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</si>
  <si>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</si>
  <si>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</si>
  <si>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</si>
  <si>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</si>
  <si>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</si>
  <si>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</si>
  <si>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</si>
  <si>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</si>
  <si>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</si>
  <si>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</si>
  <si>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</si>
  <si>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</si>
  <si>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</si>
  <si>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</si>
  <si>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</si>
  <si>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</si>
  <si>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</si>
  <si>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</si>
  <si>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</si>
  <si>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</si>
  <si>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</si>
  <si>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</si>
  <si>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</si>
  <si>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</si>
  <si>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</si>
  <si>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</si>
  <si>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</si>
  <si>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</si>
  <si>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</si>
  <si>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</si>
  <si>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</si>
  <si>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</si>
  <si>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</si>
  <si>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</si>
  <si>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</si>
  <si>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</si>
  <si>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</si>
  <si>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</si>
  <si>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</si>
  <si>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</si>
  <si>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</si>
  <si>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</si>
  <si>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</si>
  <si>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</si>
  <si>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</si>
  <si>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</si>
  <si>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</si>
  <si>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</si>
  <si>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</si>
  <si>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</si>
  <si>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</si>
  <si>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</si>
  <si>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</si>
  <si>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</si>
  <si>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</si>
  <si>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</si>
  <si>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</si>
  <si>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</si>
  <si>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</si>
  <si>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</si>
  <si>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</si>
  <si>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</si>
  <si>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</si>
  <si>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</si>
  <si>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</si>
  <si>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</si>
  <si>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</si>
  <si>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</si>
  <si>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</si>
  <si>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</si>
  <si>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</si>
  <si>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</si>
  <si>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</si>
  <si>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</si>
  <si>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</si>
  <si>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</si>
  <si>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</si>
  <si>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</si>
  <si>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</si>
  <si>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</si>
  <si>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</si>
  <si>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</si>
  <si>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</si>
  <si>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</si>
  <si>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</si>
  <si>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</si>
  <si>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</si>
  <si>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</si>
  <si>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</si>
  <si>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</si>
  <si>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</si>
  <si>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</si>
  <si>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</si>
  <si>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</si>
  <si>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</si>
  <si>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</si>
  <si>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</si>
  <si>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</si>
  <si>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</si>
  <si>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</si>
  <si>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</si>
  <si>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</si>
  <si>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</si>
  <si>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</si>
  <si>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</si>
  <si>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</si>
  <si>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</si>
  <si>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</si>
  <si>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</si>
  <si>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</si>
  <si>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</si>
  <si>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</si>
  <si>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</si>
  <si>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</si>
  <si>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</si>
  <si>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</si>
  <si>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</si>
  <si>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</si>
  <si>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</si>
  <si>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</si>
  <si>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</si>
  <si>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</si>
  <si>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</si>
  <si>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</si>
  <si>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</si>
  <si>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</si>
  <si>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</si>
  <si>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</si>
  <si>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</si>
  <si>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</si>
  <si>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</si>
  <si>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</si>
  <si>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</si>
  <si>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</si>
  <si>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</si>
  <si>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</si>
  <si>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</si>
  <si>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</si>
  <si>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</si>
  <si>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</si>
  <si>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</si>
  <si>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</si>
  <si>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</si>
  <si>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</si>
  <si>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</si>
  <si>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</si>
  <si>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</si>
  <si>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</si>
  <si>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</si>
  <si>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</si>
  <si>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</si>
  <si>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</si>
  <si>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</si>
  <si>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</si>
  <si>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</si>
  <si>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</si>
  <si>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</si>
  <si>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</si>
  <si>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</si>
  <si>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</si>
  <si>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</si>
  <si>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</si>
  <si>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</si>
  <si>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</si>
  <si>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</si>
  <si>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</si>
  <si>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</si>
  <si>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</si>
  <si>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</si>
  <si>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</si>
  <si>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</si>
  <si>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</si>
  <si>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</si>
  <si>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</si>
  <si>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</si>
  <si>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</si>
  <si>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</si>
  <si>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</si>
  <si>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</si>
  <si>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</si>
  <si>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</si>
  <si>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</si>
  <si>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</si>
  <si>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</si>
  <si>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</si>
  <si>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</si>
  <si>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</si>
  <si>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</si>
  <si>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</si>
  <si>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</si>
  <si>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</si>
  <si>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</si>
  <si>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</si>
  <si>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</si>
  <si>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</si>
  <si>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</si>
  <si>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</si>
  <si>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</si>
  <si>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</si>
  <si>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</si>
  <si>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</si>
  <si>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</si>
  <si>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</si>
  <si>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</si>
  <si>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</si>
  <si>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</si>
  <si>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</si>
  <si>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</si>
  <si>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</si>
  <si>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</si>
  <si>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</si>
  <si>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</si>
  <si>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</si>
  <si>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</si>
  <si>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</si>
  <si>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</si>
  <si>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</si>
  <si>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</si>
  <si>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</si>
  <si>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</si>
  <si>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</si>
  <si>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</si>
  <si>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</si>
  <si>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</si>
  <si>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</si>
  <si>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</si>
  <si>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</si>
  <si>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</si>
  <si>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</si>
  <si>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</si>
  <si>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</si>
  <si>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</si>
  <si>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</si>
  <si>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</si>
  <si>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</si>
  <si>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</si>
  <si>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</si>
  <si>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</si>
  <si>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</si>
  <si>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</si>
  <si>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</si>
  <si>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</si>
  <si>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</si>
  <si>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</si>
  <si>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</si>
  <si>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</si>
  <si>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</si>
  <si>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</si>
  <si>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</si>
  <si>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</si>
  <si>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</si>
  <si>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</si>
  <si>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</si>
  <si>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</si>
  <si>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</si>
  <si>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</si>
  <si>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</si>
  <si>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</si>
  <si>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</si>
  <si>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</si>
  <si>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</si>
  <si>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</si>
  <si>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</si>
  <si>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</si>
  <si>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</si>
  <si>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</si>
  <si>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</si>
  <si>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</si>
  <si>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</si>
  <si>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</si>
  <si>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</si>
  <si>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</si>
  <si>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</si>
  <si>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</si>
  <si>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</si>
  <si>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</si>
  <si>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</si>
  <si>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</si>
  <si>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</si>
  <si>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</si>
  <si>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</si>
  <si>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</si>
  <si>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</si>
  <si>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</si>
  <si>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</si>
  <si>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</si>
  <si>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</si>
  <si>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</si>
  <si>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</si>
  <si>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</si>
  <si>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</si>
  <si>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</si>
  <si>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</si>
  <si>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</si>
  <si>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</si>
  <si>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</si>
  <si>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</si>
  <si>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</si>
  <si>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</si>
  <si>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</si>
  <si>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</si>
  <si>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</si>
  <si>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</si>
  <si>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</si>
  <si>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</si>
  <si>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</si>
  <si>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</si>
  <si>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</si>
  <si>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</si>
  <si>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</si>
  <si>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</si>
  <si>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</si>
  <si>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</si>
  <si>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</si>
  <si>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</si>
  <si>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</si>
  <si>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</si>
  <si>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</si>
  <si>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</si>
  <si>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</si>
  <si>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</si>
  <si>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</si>
  <si>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</si>
  <si>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</si>
  <si>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</si>
  <si>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</si>
  <si>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</si>
  <si>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</si>
  <si>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</si>
  <si>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</si>
  <si>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</si>
  <si>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</si>
  <si>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</si>
  <si>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</si>
  <si>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</si>
  <si>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</si>
  <si>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</si>
  <si>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</si>
  <si>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</si>
  <si>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</si>
  <si>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</si>
  <si>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</si>
  <si>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</si>
  <si>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</si>
  <si>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</si>
  <si>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</si>
  <si>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</si>
  <si>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</si>
  <si>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</si>
  <si>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</si>
  <si>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</si>
  <si>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</si>
  <si>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</si>
  <si>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</si>
  <si>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</si>
  <si>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</si>
  <si>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</si>
  <si>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</si>
  <si>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</si>
  <si>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</si>
  <si>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</si>
  <si>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</si>
  <si>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</si>
  <si>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</si>
  <si>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</si>
  <si>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</si>
  <si>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</si>
  <si>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</si>
  <si>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</si>
  <si>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</si>
  <si>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</si>
  <si>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</si>
  <si>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</si>
  <si>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</si>
  <si>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</si>
  <si>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</si>
  <si>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</si>
  <si>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</si>
  <si>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</si>
  <si>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</si>
  <si>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</si>
  <si>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</si>
  <si>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</si>
  <si>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</si>
  <si>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</si>
  <si>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</si>
  <si>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</si>
  <si>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</si>
  <si>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</si>
  <si>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</si>
  <si>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</si>
  <si>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</si>
  <si>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</si>
  <si>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</si>
  <si>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</si>
  <si>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</si>
  <si>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</si>
  <si>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</si>
  <si>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</si>
  <si>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</si>
  <si>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</si>
  <si>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</si>
  <si>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</si>
  <si>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</si>
  <si>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</si>
  <si>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</si>
  <si>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</si>
  <si>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</si>
  <si>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</si>
  <si>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</si>
  <si>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</si>
  <si>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</si>
  <si>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</si>
  <si>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</si>
  <si>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</si>
  <si>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</si>
  <si>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</si>
  <si>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</si>
  <si>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</si>
  <si>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</si>
  <si>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</si>
  <si>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</si>
  <si>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</si>
  <si>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</si>
  <si>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</si>
  <si>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</si>
  <si>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</si>
  <si>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</si>
  <si>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</si>
  <si>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</si>
  <si>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</si>
  <si>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</si>
  <si>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</si>
  <si>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</si>
  <si>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</si>
  <si>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</si>
  <si>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</si>
  <si>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</si>
  <si>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</si>
  <si>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</si>
  <si>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</si>
  <si>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</si>
  <si>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</si>
  <si>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</si>
  <si>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</si>
  <si>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</si>
  <si>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</si>
  <si>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</si>
  <si>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</si>
  <si>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</si>
  <si>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</si>
  <si>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</si>
  <si>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</si>
  <si>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</si>
  <si>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</si>
  <si>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</si>
  <si>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</si>
  <si>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</si>
  <si>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</si>
  <si>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</si>
  <si>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</si>
  <si>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</si>
  <si>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</si>
  <si>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</si>
  <si>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</si>
  <si>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</si>
  <si>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</si>
  <si>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</si>
  <si>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</si>
  <si>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</si>
  <si>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</si>
  <si>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</si>
  <si>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</si>
  <si>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</si>
  <si>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</si>
  <si>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</si>
  <si>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</si>
  <si>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</si>
  <si>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</si>
  <si>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</si>
  <si>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</si>
  <si>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</si>
  <si>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</si>
  <si>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</si>
  <si>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</si>
  <si>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</si>
  <si>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</si>
  <si>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</si>
  <si>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</si>
  <si>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</si>
  <si>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</si>
  <si>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</si>
  <si>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</si>
  <si>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</si>
  <si>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</si>
  <si>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</si>
  <si>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</si>
  <si>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</si>
  <si>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</si>
  <si>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</si>
  <si>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</si>
  <si>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</si>
  <si>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</si>
  <si>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</si>
  <si>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</si>
  <si>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</si>
  <si>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</si>
  <si>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</si>
  <si>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</si>
  <si>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</si>
  <si>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</si>
  <si>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</si>
  <si>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</si>
  <si>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</si>
  <si>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</si>
  <si>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</si>
  <si>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</si>
  <si>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</si>
  <si>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</si>
  <si>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</si>
  <si>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</si>
  <si>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</si>
  <si>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</si>
  <si>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</si>
  <si>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</si>
  <si>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</si>
  <si>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</si>
  <si>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</si>
  <si>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</si>
  <si>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</si>
  <si>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</si>
  <si>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</si>
  <si>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</si>
  <si>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</si>
  <si>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</si>
  <si>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</si>
  <si>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</si>
  <si>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</si>
  <si>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</si>
  <si>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</si>
  <si>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</si>
  <si>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</si>
  <si>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</si>
  <si>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</si>
  <si>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</si>
  <si>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</si>
  <si>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</si>
  <si>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</si>
  <si>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</si>
  <si>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</si>
  <si>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</si>
  <si>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</si>
  <si>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</si>
  <si>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</si>
  <si>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</si>
  <si>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</si>
  <si>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</si>
  <si>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</si>
  <si>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</si>
  <si>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</si>
  <si>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</si>
  <si>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</si>
  <si>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</si>
  <si>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</si>
  <si>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</si>
  <si>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</si>
  <si>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</si>
  <si>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</si>
  <si>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</si>
  <si>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</si>
  <si>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</si>
  <si>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</si>
  <si>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</si>
  <si>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</si>
  <si>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</si>
  <si>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</si>
  <si>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</si>
  <si>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</si>
  <si>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</si>
  <si>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</si>
  <si>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</si>
  <si>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</si>
  <si>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</si>
  <si>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</si>
  <si>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</si>
  <si>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</si>
  <si>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</si>
  <si>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</si>
  <si>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</si>
  <si>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</si>
  <si>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</si>
  <si>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</si>
  <si>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</si>
  <si>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</si>
  <si>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</si>
  <si>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</si>
  <si>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</si>
  <si>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</si>
  <si>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</si>
  <si>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</si>
  <si>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</si>
  <si>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</si>
  <si>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</si>
  <si>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</si>
  <si>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</si>
  <si>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</si>
  <si>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</si>
  <si>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</si>
  <si>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</si>
  <si>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</si>
  <si>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</si>
  <si>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</si>
  <si>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</si>
  <si>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</si>
  <si>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</si>
  <si>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</si>
  <si>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</si>
  <si>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</si>
  <si>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</si>
  <si>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</si>
  <si>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</si>
  <si>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</si>
  <si>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</si>
  <si>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</si>
  <si>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</si>
  <si>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</si>
  <si>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</si>
  <si>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</si>
  <si>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</si>
  <si>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</si>
  <si>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</si>
  <si>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</si>
  <si>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</si>
  <si>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</si>
  <si>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</si>
  <si>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</si>
  <si>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</si>
  <si>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</si>
  <si>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</si>
  <si>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</si>
  <si>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</si>
  <si>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</si>
  <si>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</si>
  <si>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</si>
  <si>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</si>
  <si>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</si>
  <si>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</si>
  <si>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</si>
  <si>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</si>
  <si>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</si>
  <si>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</si>
  <si>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</si>
  <si>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</si>
  <si>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</si>
  <si>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</si>
  <si>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</si>
  <si>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</si>
  <si>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</si>
  <si>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</si>
  <si>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</si>
  <si>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</si>
  <si>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</si>
  <si>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</si>
  <si>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</si>
  <si>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</si>
  <si>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</si>
  <si>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</si>
  <si>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</si>
  <si>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</si>
  <si>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</si>
  <si>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</si>
  <si>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</si>
  <si>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</si>
  <si>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</si>
  <si>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</si>
  <si>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</si>
  <si>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</si>
  <si>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</si>
  <si>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</si>
  <si>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</si>
  <si>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</si>
  <si>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</si>
  <si>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</si>
  <si>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</si>
  <si>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</si>
  <si>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</si>
  <si>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</si>
  <si>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</si>
  <si>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</si>
  <si>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</si>
  <si>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</si>
  <si>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</si>
  <si>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</si>
  <si>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</si>
  <si>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</si>
  <si>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</si>
  <si>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</si>
  <si>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</si>
  <si>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</si>
  <si>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</si>
  <si>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</si>
  <si>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</si>
  <si>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</si>
  <si>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</si>
  <si>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</si>
  <si>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</si>
  <si>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</si>
  <si>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</si>
  <si>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</si>
  <si>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</si>
  <si>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</si>
  <si>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</si>
  <si>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</si>
  <si>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</si>
  <si>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</si>
  <si>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</si>
  <si>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</si>
  <si>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</si>
  <si>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</si>
  <si>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</si>
  <si>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</si>
  <si>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</si>
  <si>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</si>
  <si>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</si>
  <si>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</si>
  <si>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</si>
  <si>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</si>
  <si>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</si>
  <si>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</si>
  <si>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</si>
  <si>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</si>
  <si>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</si>
  <si>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</si>
  <si>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</si>
  <si>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</si>
  <si>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</si>
  <si>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</si>
  <si>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</si>
  <si>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</si>
  <si>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</si>
  <si>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</si>
  <si>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</si>
  <si>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</si>
  <si>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</si>
  <si>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</si>
  <si>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</si>
  <si>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</si>
  <si>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</si>
  <si>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</si>
  <si>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</si>
  <si>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</si>
  <si>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</si>
  <si>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</si>
  <si>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</si>
  <si>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</si>
  <si>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</si>
  <si>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</si>
  <si>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</si>
  <si>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</si>
  <si>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</si>
  <si>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</si>
  <si>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</si>
  <si>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</si>
  <si>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</si>
  <si>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</si>
  <si>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</si>
  <si>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</si>
  <si>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</si>
  <si>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</si>
  <si>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</si>
  <si>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</si>
  <si>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</si>
  <si>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</si>
  <si>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</si>
  <si>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</si>
  <si>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</si>
  <si>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</si>
  <si>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</si>
  <si>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</si>
  <si>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</si>
  <si>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</si>
  <si>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</si>
  <si>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</si>
  <si>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</si>
  <si>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</si>
  <si>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</si>
  <si>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</si>
  <si>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</si>
  <si>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</si>
  <si>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</si>
  <si>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</si>
  <si>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</si>
  <si>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</si>
  <si>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</si>
  <si>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</si>
  <si>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</si>
  <si>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</si>
  <si>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</si>
  <si>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</si>
  <si>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</si>
  <si>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</si>
  <si>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</si>
  <si>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</si>
  <si>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</si>
  <si>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</si>
  <si>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</si>
  <si>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</si>
  <si>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</si>
  <si>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</si>
  <si>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</si>
  <si>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</si>
  <si>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</si>
  <si>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</si>
  <si>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</si>
  <si>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</si>
  <si>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</si>
  <si>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</si>
  <si>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</si>
  <si>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</si>
  <si>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</si>
  <si>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</si>
  <si>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</si>
  <si>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</si>
  <si>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</si>
  <si>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</si>
  <si>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</si>
  <si>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</si>
  <si>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</si>
  <si>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</si>
  <si>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</si>
  <si>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</si>
  <si>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</si>
  <si>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</si>
  <si>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</si>
  <si>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</si>
  <si>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</si>
  <si>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</si>
  <si>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</si>
  <si>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</si>
  <si>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</si>
  <si>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</si>
  <si>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</si>
  <si>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</si>
  <si>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</si>
  <si>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</si>
  <si>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</si>
  <si>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</si>
  <si>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</si>
  <si>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</si>
  <si>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</si>
  <si>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</si>
  <si>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</si>
  <si>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</si>
  <si>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</si>
  <si>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</si>
  <si>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</si>
  <si>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</si>
  <si>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</si>
  <si>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</si>
  <si>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</si>
  <si>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</si>
  <si>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</si>
  <si>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</si>
  <si>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</si>
  <si>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</si>
  <si>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</si>
  <si>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</si>
  <si>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</si>
  <si>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</si>
  <si>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</si>
  <si>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</si>
  <si>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</si>
  <si>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</si>
  <si>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</si>
  <si>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</si>
  <si>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</si>
  <si>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</si>
  <si>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</si>
  <si>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</si>
  <si>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</si>
  <si>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</si>
  <si>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</si>
  <si>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</si>
  <si>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</si>
  <si>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</si>
  <si>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</si>
  <si>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</si>
  <si>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</si>
  <si>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</si>
  <si>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</si>
  <si>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</si>
  <si>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</si>
  <si>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</si>
  <si>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</si>
  <si>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</si>
  <si>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</si>
  <si>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</si>
  <si>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</si>
  <si>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</si>
  <si>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</si>
  <si>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</si>
  <si>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</si>
  <si>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</si>
  <si>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</si>
  <si>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</si>
  <si>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</si>
  <si>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</si>
  <si>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</si>
  <si>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</si>
  <si>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</si>
  <si>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</si>
  <si>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</si>
  <si>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</si>
  <si>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</si>
  <si>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</si>
  <si>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</si>
  <si>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</si>
  <si>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</si>
  <si>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</si>
  <si>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</si>
  <si>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</si>
  <si>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</si>
  <si>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</si>
  <si>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</si>
  <si>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</si>
  <si>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</si>
  <si>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</si>
  <si>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</si>
  <si>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</si>
  <si>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</si>
  <si>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</si>
  <si>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</si>
  <si>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</si>
  <si>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</si>
  <si>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</si>
  <si>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</si>
  <si>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</si>
  <si>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</si>
  <si>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</si>
  <si>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</si>
  <si>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</si>
  <si>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</si>
  <si>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</si>
  <si>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</si>
  <si>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</si>
  <si>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</si>
  <si>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</si>
  <si>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</si>
  <si>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</si>
  <si>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</si>
  <si>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</si>
  <si>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</si>
  <si>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</si>
  <si>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</si>
  <si>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</si>
  <si>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</si>
  <si>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</si>
  <si>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</si>
  <si>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</si>
  <si>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</si>
  <si>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</si>
  <si>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</si>
  <si>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</si>
  <si>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</si>
  <si>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</si>
  <si>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</si>
  <si>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</si>
  <si>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</si>
  <si>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</si>
  <si>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</si>
  <si>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</si>
  <si>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</si>
  <si>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</si>
  <si>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</si>
  <si>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</si>
  <si>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</si>
  <si>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</si>
  <si>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</si>
  <si>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</si>
  <si>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</si>
  <si>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</si>
  <si>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</si>
  <si>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</si>
  <si>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</si>
  <si>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</si>
  <si>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</si>
  <si>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</si>
  <si>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</si>
  <si>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</si>
  <si>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</si>
  <si>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</si>
  <si>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</si>
  <si>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</si>
  <si>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</si>
  <si>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</si>
  <si>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</si>
  <si>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</si>
  <si>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</si>
  <si>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</si>
  <si>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</si>
  <si>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</si>
  <si>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</si>
  <si>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</si>
  <si>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</si>
  <si>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</si>
  <si>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</si>
  <si>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</si>
  <si>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</si>
  <si>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</si>
  <si>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</si>
  <si>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</si>
  <si>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</si>
  <si>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</si>
  <si>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</si>
  <si>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</si>
  <si>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</si>
  <si>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</si>
  <si>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</si>
  <si>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</si>
  <si>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</si>
  <si>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</si>
  <si>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</si>
  <si>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</si>
  <si>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</si>
  <si>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</si>
  <si>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</si>
  <si>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</si>
  <si>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</si>
  <si>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</si>
  <si>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</si>
  <si>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</si>
  <si>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</si>
  <si>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</si>
  <si>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</si>
  <si>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</si>
  <si>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</si>
  <si>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</si>
  <si>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</si>
  <si>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</si>
  <si>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</si>
  <si>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</si>
  <si>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</si>
  <si>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</si>
  <si>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</si>
  <si>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</si>
  <si>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</si>
  <si>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</si>
  <si>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</si>
  <si>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</si>
  <si>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</si>
  <si>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</si>
  <si>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</si>
  <si>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</si>
  <si>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</si>
  <si>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</si>
  <si>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</si>
  <si>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</si>
  <si>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</si>
  <si>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</si>
  <si>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</si>
  <si>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</si>
  <si>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</si>
  <si>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</si>
  <si>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</si>
  <si>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</si>
  <si>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</si>
  <si>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</si>
  <si>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</si>
  <si>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</si>
  <si>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</si>
  <si>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</si>
  <si>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</si>
  <si>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</si>
  <si>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</si>
  <si>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</si>
  <si>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</si>
  <si>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</si>
  <si>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</si>
  <si>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</si>
  <si>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</si>
  <si>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</si>
  <si>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</si>
  <si>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</si>
  <si>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</si>
  <si>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</si>
  <si>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</si>
  <si>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</si>
  <si>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</si>
  <si>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</si>
  <si>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</si>
  <si>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</si>
  <si>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</si>
  <si>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</si>
  <si>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</si>
  <si>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</si>
  <si>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</si>
  <si>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</si>
  <si>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</si>
  <si>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</si>
  <si>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</si>
  <si>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</si>
  <si>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</si>
  <si>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</si>
  <si>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</si>
  <si>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</si>
  <si>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</si>
  <si>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</si>
  <si>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</si>
  <si>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</si>
  <si>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</si>
  <si>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</si>
  <si>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</si>
  <si>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</si>
  <si>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</si>
  <si>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</si>
  <si>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</si>
  <si>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</si>
  <si>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</si>
  <si>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</si>
  <si>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</si>
  <si>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</si>
  <si>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</si>
  <si>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</si>
  <si>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</si>
  <si>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</si>
  <si>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</si>
  <si>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</si>
  <si>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</si>
  <si>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</si>
  <si>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</si>
  <si>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</si>
  <si>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</si>
  <si>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</si>
  <si>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</si>
  <si>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</si>
  <si>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</si>
  <si>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</si>
  <si>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</si>
  <si>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</si>
  <si>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</si>
  <si>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</si>
  <si>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</si>
  <si>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</si>
  <si>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</si>
  <si>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</si>
  <si>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</si>
  <si>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</si>
  <si>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</si>
  <si>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</si>
  <si>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</si>
  <si>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</si>
  <si>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</si>
  <si>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</si>
  <si>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</si>
  <si>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</si>
  <si>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</si>
  <si>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</si>
  <si>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</si>
  <si>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</si>
  <si>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</si>
  <si>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</si>
  <si>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</si>
  <si>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</si>
  <si>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</si>
  <si>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</si>
  <si>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</si>
  <si>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</si>
  <si>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</si>
  <si>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</si>
  <si>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</si>
  <si>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</si>
  <si>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</si>
  <si>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</si>
  <si>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</si>
  <si>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</si>
  <si>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</si>
  <si>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</si>
  <si>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</si>
  <si>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</si>
  <si>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</si>
  <si>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</si>
  <si>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</si>
  <si>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</si>
  <si>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</si>
  <si>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</si>
  <si>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</si>
  <si>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</si>
  <si>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</si>
  <si>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</si>
  <si>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</si>
  <si>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</si>
  <si>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</si>
  <si>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</si>
  <si>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</si>
  <si>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</si>
  <si>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</si>
  <si>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</si>
  <si>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</si>
  <si>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</si>
  <si>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</si>
  <si>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</si>
  <si>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</si>
  <si>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</si>
  <si>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</si>
  <si>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</si>
  <si>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</si>
  <si>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</si>
  <si>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</si>
  <si>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</si>
  <si>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</si>
  <si>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</si>
  <si>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</si>
  <si>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</si>
  <si>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</si>
  <si>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</si>
  <si>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</si>
  <si>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</si>
  <si>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</si>
  <si>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</si>
  <si>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</si>
  <si>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</si>
  <si>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</si>
  <si>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</si>
  <si>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</si>
  <si>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</si>
  <si>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</si>
  <si>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</si>
  <si>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</si>
  <si>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</si>
  <si>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</si>
  <si>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</si>
  <si>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</si>
  <si>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</si>
  <si>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</si>
  <si>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</si>
  <si>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</si>
  <si>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</si>
  <si>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</si>
  <si>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</si>
  <si>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</si>
  <si>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</si>
  <si>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</si>
  <si>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</si>
  <si>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</si>
  <si>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</si>
  <si>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</si>
  <si>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</si>
  <si>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</si>
  <si>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</si>
  <si>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</si>
  <si>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</si>
  <si>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</si>
  <si>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</si>
  <si>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</si>
  <si>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</si>
  <si>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</si>
  <si>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</si>
  <si>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</si>
  <si>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</si>
  <si>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</si>
  <si>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</si>
  <si>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</si>
  <si>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</si>
  <si>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</si>
  <si>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</si>
  <si>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</si>
  <si>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</si>
  <si>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</si>
  <si>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</si>
  <si>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</si>
  <si>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</si>
  <si>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</si>
  <si>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</si>
  <si>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</si>
  <si>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</si>
  <si>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</si>
  <si>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</si>
  <si>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</si>
  <si>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</si>
  <si>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</si>
  <si>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</si>
  <si>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</si>
  <si>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</si>
  <si>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</si>
  <si>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</si>
  <si>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</si>
  <si>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</si>
  <si>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</si>
  <si>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</si>
  <si>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</si>
  <si>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</si>
  <si>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</si>
  <si>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</si>
  <si>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</si>
  <si>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</si>
  <si>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</si>
  <si>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</si>
  <si>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</si>
  <si>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</si>
  <si>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</si>
  <si>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</si>
  <si>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</si>
  <si>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</si>
  <si>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</si>
  <si>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</si>
  <si>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</si>
  <si>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</si>
  <si>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</si>
  <si>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</si>
  <si>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</si>
  <si>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</si>
  <si>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</si>
  <si>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</si>
  <si>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</si>
  <si>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</si>
  <si>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</si>
  <si>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</si>
  <si>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</si>
  <si>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</si>
  <si>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</si>
  <si>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</si>
  <si>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</si>
  <si>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</si>
  <si>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</si>
  <si>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</si>
  <si>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</si>
  <si>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</si>
  <si>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</si>
  <si>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</si>
  <si>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</si>
  <si>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</si>
  <si>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</si>
  <si>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</si>
  <si>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</si>
  <si>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</si>
  <si>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</si>
  <si>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</si>
  <si>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</si>
  <si>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</si>
  <si>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</si>
  <si>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</si>
  <si>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</si>
  <si>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</si>
  <si>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</si>
  <si>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</si>
  <si>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</si>
  <si>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</si>
  <si>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</si>
  <si>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</si>
  <si>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</si>
  <si>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</si>
  <si>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</si>
  <si>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</si>
  <si>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</si>
  <si>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</si>
  <si>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</si>
  <si>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</si>
  <si>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</si>
  <si>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</si>
  <si>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</si>
  <si>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</si>
  <si>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</si>
  <si>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</si>
  <si>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</si>
  <si>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</si>
  <si>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</si>
  <si>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</si>
  <si>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</si>
  <si>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</si>
  <si>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</si>
  <si>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</si>
  <si>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</si>
  <si>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</si>
  <si>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</si>
  <si>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</si>
  <si>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</si>
  <si>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</si>
  <si>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</si>
  <si>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</si>
  <si>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</si>
  <si>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</si>
  <si>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</si>
  <si>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</si>
  <si>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</si>
  <si>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</si>
  <si>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</si>
  <si>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</si>
  <si>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</si>
  <si>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</si>
  <si>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</si>
  <si>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</si>
  <si>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</si>
  <si>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</si>
  <si>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</si>
  <si>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</si>
  <si>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</si>
  <si>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</si>
  <si>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</si>
  <si>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</si>
  <si>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</si>
  <si>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</si>
  <si>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</si>
  <si>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</si>
  <si>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</si>
  <si>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</si>
  <si>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</si>
  <si>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</si>
  <si>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</si>
  <si>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</si>
  <si>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</si>
  <si>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</si>
  <si>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</si>
  <si>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</si>
  <si>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</si>
  <si>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</si>
  <si>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</si>
  <si>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</si>
  <si>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</si>
  <si>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</si>
  <si>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</si>
  <si>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</si>
  <si>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</si>
  <si>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</si>
  <si>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</si>
  <si>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</si>
  <si>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</si>
  <si>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</si>
  <si>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</si>
  <si>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</si>
  <si>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</si>
  <si>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</si>
  <si>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</si>
  <si>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</si>
  <si>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</si>
  <si>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</si>
  <si>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</si>
  <si>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</si>
  <si>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</si>
  <si>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</si>
  <si>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</si>
  <si>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</si>
  <si>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</si>
  <si>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</si>
  <si>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</si>
  <si>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</si>
  <si>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</si>
  <si>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</si>
  <si>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</si>
  <si>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</si>
  <si>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</si>
  <si>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</si>
  <si>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</si>
  <si>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</si>
  <si>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</si>
  <si>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</si>
  <si>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</si>
  <si>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</si>
  <si>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</si>
  <si>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</si>
  <si>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</si>
  <si>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</si>
  <si>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</si>
  <si>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</si>
  <si>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</si>
  <si>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</si>
  <si>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</si>
  <si>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</si>
  <si>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</si>
  <si>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</si>
  <si>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</si>
  <si>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</si>
  <si>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</si>
  <si>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</si>
  <si>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</si>
  <si>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</si>
  <si>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</si>
  <si>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</si>
  <si>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</si>
  <si>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</si>
  <si>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</si>
  <si>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</si>
  <si>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</si>
  <si>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</si>
  <si>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</si>
  <si>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</si>
  <si>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</si>
  <si>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</si>
  <si>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</si>
  <si>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</si>
  <si>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</si>
  <si>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</si>
  <si>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</si>
  <si>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</si>
  <si>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</si>
  <si>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</si>
  <si>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</si>
  <si>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</si>
  <si>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</si>
  <si>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</si>
  <si>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</si>
  <si>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</si>
  <si>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</si>
  <si>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</si>
  <si>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</si>
  <si>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</si>
  <si>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</si>
  <si>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</si>
  <si>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</si>
  <si>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</si>
  <si>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</si>
  <si>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</si>
  <si>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</si>
  <si>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</si>
  <si>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</si>
  <si>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</si>
  <si>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</si>
  <si>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</si>
  <si>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</si>
  <si>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</si>
  <si>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</si>
  <si>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</si>
  <si>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</si>
  <si>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</si>
  <si>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</si>
  <si>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</si>
  <si>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</si>
  <si>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</si>
  <si>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</si>
  <si>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</si>
  <si>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</si>
  <si>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</si>
  <si>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</si>
  <si>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</si>
  <si>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</si>
  <si>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</si>
  <si>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</si>
  <si>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</si>
  <si>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</si>
  <si>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</si>
  <si>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</si>
  <si>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</si>
  <si>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</si>
  <si>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</si>
  <si>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</si>
  <si>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</si>
  <si>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</si>
  <si>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</si>
  <si>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</si>
  <si>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</si>
  <si>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</si>
  <si>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</si>
  <si>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</si>
  <si>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</si>
  <si>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</si>
  <si>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</si>
  <si>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</si>
  <si>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</si>
  <si>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</si>
  <si>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</si>
  <si>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</si>
  <si>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</si>
  <si>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</si>
  <si>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</si>
  <si>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</si>
  <si>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</si>
  <si>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</si>
  <si>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</si>
  <si>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</si>
  <si>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</si>
  <si>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</si>
  <si>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</si>
  <si>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</si>
  <si>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</si>
  <si>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</si>
  <si>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</si>
  <si>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</si>
  <si>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</si>
  <si>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</si>
  <si>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</si>
  <si>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</si>
  <si>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</si>
  <si>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</si>
  <si>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</si>
  <si>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</si>
  <si>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</si>
  <si>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</si>
  <si>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</si>
  <si>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</si>
  <si>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</si>
  <si>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</si>
  <si>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</si>
  <si>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</si>
  <si>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</si>
  <si>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</si>
  <si>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</si>
  <si>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</si>
  <si>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</si>
  <si>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</si>
  <si>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</si>
  <si>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</si>
  <si>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</si>
  <si>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</si>
  <si>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</si>
  <si>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</si>
  <si>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</si>
  <si>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</si>
  <si>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</si>
  <si>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</si>
  <si>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</si>
  <si>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</si>
  <si>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</si>
  <si>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</si>
  <si>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</si>
  <si>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</si>
  <si>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</si>
  <si>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</si>
  <si>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</si>
  <si>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</si>
  <si>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</si>
  <si>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</si>
  <si>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</si>
  <si>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</si>
  <si>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</si>
  <si>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</si>
  <si>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</si>
  <si>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</si>
  <si>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</si>
  <si>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</si>
  <si>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</si>
  <si>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</si>
  <si>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</si>
  <si>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</si>
  <si>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</si>
  <si>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</si>
  <si>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</si>
  <si>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</si>
  <si>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</si>
  <si>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</si>
  <si>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</si>
  <si>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</si>
  <si>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</si>
  <si>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</si>
  <si>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</si>
  <si>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</si>
  <si>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</si>
  <si>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</si>
  <si>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</si>
  <si>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</si>
  <si>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</si>
  <si>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</si>
  <si>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</si>
  <si>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</si>
  <si>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</si>
  <si>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</si>
  <si>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</si>
  <si>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</si>
  <si>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</si>
  <si>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</si>
  <si>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</si>
  <si>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</si>
  <si>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</si>
  <si>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</si>
  <si>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</si>
  <si>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</si>
  <si>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</si>
  <si>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</si>
  <si>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</si>
  <si>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</si>
  <si>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</si>
  <si>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</si>
  <si>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</si>
  <si>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</si>
  <si>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</si>
  <si>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</si>
  <si>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</si>
  <si>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</si>
  <si>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</si>
  <si>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</si>
  <si>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</si>
  <si>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</si>
  <si>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</si>
  <si>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</si>
  <si>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</si>
  <si>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</si>
  <si>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</si>
  <si>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</si>
  <si>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</si>
  <si>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</si>
  <si>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</si>
  <si>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</si>
  <si>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</si>
  <si>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</si>
  <si>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</si>
  <si>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</si>
  <si>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</si>
  <si>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</si>
  <si>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</si>
  <si>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</si>
  <si>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</si>
  <si>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</si>
  <si>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</si>
  <si>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</si>
  <si>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</si>
  <si>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</si>
  <si>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</si>
  <si>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</si>
  <si>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</si>
  <si>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</si>
  <si>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</si>
  <si>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</si>
  <si>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</si>
  <si>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</si>
  <si>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</si>
  <si>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</si>
  <si>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</si>
  <si>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</si>
  <si>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</si>
  <si>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</si>
  <si>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</si>
  <si>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</si>
  <si>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</si>
  <si>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</si>
  <si>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</si>
  <si>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</si>
  <si>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</si>
  <si>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</si>
  <si>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</si>
  <si>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</si>
  <si>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</si>
  <si>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</si>
  <si>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</si>
  <si>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</si>
  <si>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</si>
  <si>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</si>
  <si>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</si>
  <si>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</si>
  <si>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</si>
  <si>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</si>
  <si>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</si>
  <si>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</si>
  <si>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</si>
  <si>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</si>
  <si>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</si>
  <si>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</si>
  <si>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</si>
  <si>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</si>
  <si>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</si>
  <si>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</si>
  <si>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</si>
  <si>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</si>
  <si>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</si>
  <si>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</si>
  <si>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</si>
  <si>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</si>
  <si>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</si>
  <si>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</si>
  <si>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</si>
  <si>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</si>
  <si>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</si>
  <si>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</si>
  <si>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</si>
  <si>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</si>
  <si>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</si>
  <si>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</si>
  <si>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</si>
  <si>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</si>
  <si>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</si>
  <si>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</si>
  <si>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</si>
  <si>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</si>
  <si>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</si>
  <si>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</si>
  <si>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</si>
  <si>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</si>
  <si>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</si>
  <si>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</si>
  <si>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</si>
  <si>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</si>
  <si>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</si>
  <si>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</si>
  <si>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</si>
  <si>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</si>
  <si>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</si>
  <si>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</si>
  <si>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</si>
  <si>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</si>
  <si>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</si>
  <si>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</si>
  <si>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</si>
  <si>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</si>
  <si>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</si>
  <si>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</si>
  <si>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</si>
  <si>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</si>
  <si>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</si>
  <si>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</si>
  <si>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</si>
  <si>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</si>
  <si>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</si>
  <si>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</si>
  <si>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</si>
  <si>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</si>
  <si>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</si>
  <si>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</si>
  <si>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</si>
  <si>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</si>
  <si>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</si>
  <si>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</si>
  <si>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</si>
  <si>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</si>
  <si>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</si>
  <si>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</si>
  <si>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</si>
  <si>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</si>
  <si>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</si>
  <si>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</si>
  <si>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</si>
  <si>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</si>
  <si>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</si>
  <si>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</si>
  <si>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</si>
  <si>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</si>
  <si>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</si>
  <si>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</si>
  <si>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</si>
  <si>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</si>
  <si>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</si>
  <si>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</si>
  <si>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</si>
  <si>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</si>
  <si>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</si>
  <si>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</si>
  <si>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</si>
  <si>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</si>
  <si>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</si>
  <si>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</si>
  <si>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</si>
  <si>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</si>
  <si>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</si>
  <si>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</si>
  <si>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</si>
  <si>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</si>
  <si>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</si>
  <si>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</si>
  <si>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</si>
  <si>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</si>
  <si>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</si>
  <si>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</si>
  <si>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</si>
  <si>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</si>
  <si>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</si>
  <si>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</si>
  <si>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</si>
  <si>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</si>
  <si>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</si>
  <si>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</si>
  <si>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</si>
  <si>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</si>
  <si>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</si>
  <si>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</si>
  <si>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</si>
  <si>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</si>
  <si>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</si>
  <si>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</si>
  <si>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</si>
  <si>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</si>
  <si>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</si>
  <si>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</si>
  <si>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</si>
  <si>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</si>
  <si>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</si>
  <si>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</si>
  <si>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</si>
  <si>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</si>
  <si>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</si>
  <si>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</si>
  <si>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</si>
  <si>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</si>
  <si>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</si>
  <si>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</si>
  <si>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</si>
  <si>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</si>
  <si>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</si>
  <si>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</si>
  <si>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</si>
  <si>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</si>
  <si>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</si>
  <si>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</si>
  <si>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</si>
  <si>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</si>
  <si>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</si>
  <si>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</si>
  <si>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</si>
  <si>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</si>
  <si>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</si>
  <si>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</si>
  <si>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</si>
  <si>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</si>
  <si>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</si>
  <si>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</si>
  <si>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</si>
  <si>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</si>
  <si>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</si>
  <si>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</si>
  <si>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</si>
  <si>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</si>
  <si>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</si>
  <si>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</si>
  <si>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</si>
  <si>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</si>
  <si>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</si>
  <si>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</si>
  <si>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</si>
  <si>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</si>
  <si>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</si>
  <si>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</si>
  <si>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</si>
  <si>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</si>
  <si>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</si>
  <si>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</si>
  <si>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</si>
  <si>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</si>
  <si>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</si>
  <si>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</si>
  <si>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</si>
  <si>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</si>
  <si>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</si>
  <si>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</si>
  <si>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</si>
  <si>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</si>
  <si>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</si>
  <si>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</si>
  <si>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</si>
  <si>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</si>
  <si>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</si>
  <si>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</si>
  <si>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</si>
  <si>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</si>
  <si>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</si>
  <si>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</si>
  <si>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</si>
  <si>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</si>
  <si>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</si>
  <si>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</si>
  <si>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</si>
  <si>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</si>
  <si>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</si>
  <si>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</si>
  <si>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</si>
  <si>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</si>
  <si>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</si>
  <si>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</si>
  <si>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</si>
  <si>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</si>
  <si>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</si>
  <si>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</si>
  <si>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</si>
  <si>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</si>
  <si>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</si>
  <si>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</si>
  <si>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</si>
  <si>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</si>
  <si>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</si>
  <si>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</si>
  <si>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</si>
  <si>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</si>
  <si>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</si>
  <si>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</si>
  <si>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</si>
  <si>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</si>
  <si>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</si>
  <si>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</si>
  <si>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</si>
  <si>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</si>
  <si>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</si>
  <si>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</si>
  <si>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</si>
  <si>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</si>
  <si>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</si>
  <si>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</si>
  <si>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</si>
  <si>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</si>
  <si>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</si>
  <si>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</si>
  <si>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</si>
  <si>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</si>
  <si>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</si>
  <si>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</si>
  <si>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</si>
  <si>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</si>
  <si>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</si>
  <si>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</si>
  <si>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</si>
  <si>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</si>
  <si>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</si>
  <si>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</si>
  <si>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</si>
  <si>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</si>
  <si>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</si>
  <si>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</si>
  <si>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</si>
  <si>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</si>
  <si>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</si>
  <si>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</si>
  <si>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</si>
  <si>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</si>
  <si>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</si>
  <si>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</si>
  <si>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</si>
  <si>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</si>
  <si>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</si>
  <si>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</si>
  <si>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</si>
  <si>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</si>
  <si>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</si>
  <si>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</si>
  <si>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</si>
  <si>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</si>
  <si>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</si>
  <si>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</si>
  <si>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</si>
  <si>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</si>
  <si>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</si>
  <si>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</si>
  <si>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</si>
  <si>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</si>
  <si>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</si>
  <si>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</si>
  <si>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</si>
  <si>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</si>
  <si>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</si>
  <si>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</si>
  <si>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</si>
  <si>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</si>
  <si>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</si>
  <si>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</si>
  <si>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</si>
  <si>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</si>
  <si>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</si>
  <si>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</si>
  <si>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</si>
  <si>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</si>
  <si>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</si>
  <si>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</si>
  <si>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</si>
  <si>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</si>
  <si>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</si>
  <si>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</si>
  <si>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</si>
  <si>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</si>
  <si>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</si>
  <si>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</si>
  <si>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</si>
  <si>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</si>
  <si>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</si>
  <si>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</si>
  <si>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</si>
  <si>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</si>
  <si>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</si>
  <si>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</si>
  <si>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</si>
  <si>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</si>
  <si>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</si>
  <si>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</si>
  <si>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</si>
  <si>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</si>
  <si>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</si>
  <si>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</si>
  <si>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</si>
  <si>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</si>
  <si>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</si>
  <si>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</si>
  <si>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</si>
  <si>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</si>
  <si>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</si>
  <si>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</si>
  <si>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</si>
  <si>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</si>
  <si>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</si>
  <si>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</si>
  <si>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</si>
  <si>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</si>
  <si>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</si>
  <si>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</si>
  <si>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</si>
  <si>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</si>
  <si>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</si>
  <si>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</si>
  <si>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</si>
  <si>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</si>
  <si>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</si>
  <si>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</si>
  <si>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</si>
  <si>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</si>
  <si>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</si>
  <si>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</si>
  <si>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</si>
  <si>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</si>
  <si>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</si>
  <si>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</si>
  <si>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</si>
  <si>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</si>
  <si>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</si>
  <si>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</si>
  <si>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</si>
  <si>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</si>
  <si>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</si>
  <si>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</si>
  <si>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</si>
  <si>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</si>
  <si>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</si>
  <si>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</si>
  <si>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</si>
  <si>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</si>
  <si>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</si>
  <si>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</si>
  <si>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</si>
  <si>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</si>
  <si>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</si>
  <si>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</si>
  <si>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</si>
  <si>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</si>
  <si>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</si>
  <si>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</si>
  <si>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</si>
  <si>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</si>
  <si>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</si>
  <si>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</si>
  <si>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</si>
  <si>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</si>
  <si>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</si>
  <si>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</si>
  <si>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</si>
  <si>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</si>
  <si>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</si>
  <si>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</si>
  <si>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</si>
  <si>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</si>
  <si>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</si>
  <si>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</si>
  <si>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</si>
  <si>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</si>
  <si>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</si>
  <si>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</si>
  <si>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</si>
  <si>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</si>
  <si>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</si>
  <si>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</si>
  <si>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</si>
  <si>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</si>
  <si>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</si>
  <si>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</si>
  <si>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</si>
  <si>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</si>
  <si>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</si>
  <si>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</si>
  <si>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</si>
  <si>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</si>
  <si>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</si>
  <si>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</si>
  <si>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</si>
  <si>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</si>
  <si>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</si>
  <si>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</si>
  <si>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</si>
  <si>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</si>
  <si>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</si>
  <si>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</si>
  <si>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</si>
  <si>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</si>
  <si>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</si>
  <si>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</si>
  <si>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</si>
  <si>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</si>
  <si>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</si>
  <si>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</si>
  <si>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</si>
  <si>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</si>
  <si>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</si>
  <si>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</si>
  <si>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</si>
  <si>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</si>
  <si>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</si>
  <si>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</si>
  <si>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</si>
  <si>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</si>
  <si>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</si>
  <si>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</si>
  <si>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</si>
  <si>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</si>
  <si>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</si>
  <si>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</si>
  <si>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</si>
  <si>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</si>
  <si>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</si>
  <si>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</si>
  <si>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</si>
  <si>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</si>
  <si>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</si>
  <si>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</si>
  <si>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</si>
  <si>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</si>
  <si>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</si>
  <si>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</si>
  <si>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</si>
  <si>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</si>
  <si>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</si>
  <si>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</si>
  <si>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</si>
  <si>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</si>
  <si>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</si>
  <si>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</si>
  <si>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</si>
  <si>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</si>
  <si>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</si>
  <si>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</si>
  <si>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</si>
  <si>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</si>
  <si>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</si>
  <si>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</si>
  <si>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</si>
  <si>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</si>
  <si>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</si>
  <si>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</si>
  <si>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</si>
  <si>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</si>
  <si>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</si>
  <si>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</si>
  <si>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</si>
  <si>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</si>
  <si>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</si>
  <si>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</si>
  <si>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</si>
  <si>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</si>
  <si>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</si>
  <si>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</si>
  <si>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</si>
  <si>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</si>
  <si>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</si>
  <si>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</si>
  <si>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</si>
  <si>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</si>
  <si>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</si>
  <si>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</si>
  <si>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</si>
  <si>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</si>
  <si>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</si>
  <si>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</si>
  <si>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</si>
  <si>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</si>
  <si>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</si>
  <si>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</si>
  <si>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</si>
  <si>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</si>
  <si>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</si>
  <si>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</si>
  <si>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</si>
  <si>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</si>
  <si>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</si>
  <si>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</si>
  <si>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</si>
  <si>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</si>
  <si>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</si>
  <si>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</si>
  <si>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</si>
  <si>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</si>
  <si>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</si>
  <si>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</si>
  <si>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</si>
  <si>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</si>
  <si>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</si>
  <si>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</si>
  <si>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</si>
  <si>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</si>
  <si>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</si>
  <si>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</si>
  <si>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</si>
  <si>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</si>
  <si>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</si>
  <si>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</si>
  <si>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</si>
  <si>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</si>
  <si>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</si>
  <si>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</si>
  <si>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</si>
  <si>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</si>
  <si>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</si>
  <si>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</si>
  <si>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</si>
  <si>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</si>
  <si>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</si>
  <si>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</si>
  <si>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</si>
  <si>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</si>
  <si>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</si>
  <si>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</si>
  <si>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</si>
  <si>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</si>
  <si>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</si>
  <si>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</si>
  <si>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</si>
  <si>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</si>
  <si>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</si>
  <si>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</si>
  <si>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</si>
  <si>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</si>
  <si>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</si>
  <si>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</si>
  <si>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</si>
  <si>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</si>
  <si>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</si>
  <si>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</si>
  <si>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</si>
  <si>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</si>
  <si>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</si>
  <si>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</si>
  <si>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</si>
  <si>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</si>
  <si>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</si>
  <si>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</si>
  <si>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</si>
  <si>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</si>
  <si>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</si>
  <si>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</si>
  <si>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</si>
  <si>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</si>
  <si>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</si>
  <si>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</si>
  <si>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</si>
  <si>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</si>
  <si>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</si>
  <si>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</si>
  <si>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</si>
  <si>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</si>
  <si>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</si>
  <si>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</si>
  <si>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</si>
  <si>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</si>
  <si>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</si>
  <si>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</si>
  <si>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</si>
  <si>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</si>
  <si>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</si>
  <si>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</si>
  <si>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</si>
  <si>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</si>
  <si>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</si>
  <si>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</si>
  <si>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</si>
  <si>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</si>
  <si>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</si>
  <si>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</si>
  <si>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</si>
  <si>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</si>
  <si>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</si>
  <si>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</si>
  <si>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</si>
  <si>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</si>
  <si>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</si>
  <si>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</si>
  <si>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</si>
  <si>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</si>
  <si>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</si>
  <si>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</si>
  <si>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</si>
  <si>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</si>
  <si>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</si>
  <si>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</si>
  <si>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</si>
  <si>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</si>
  <si>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</si>
  <si>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</si>
  <si>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</si>
  <si>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</si>
  <si>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</si>
  <si>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</si>
  <si>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</si>
  <si>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</si>
  <si>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</si>
  <si>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</si>
  <si>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</si>
  <si>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</si>
  <si>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</si>
  <si>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</si>
  <si>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</si>
  <si>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</si>
  <si>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</si>
  <si>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</si>
  <si>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</si>
  <si>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</si>
  <si>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</si>
  <si>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</si>
  <si>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</si>
  <si>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</si>
  <si>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</si>
  <si>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</si>
  <si>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</si>
  <si>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</si>
  <si>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</si>
  <si>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</si>
  <si>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</si>
  <si>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</si>
  <si>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</si>
  <si>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</si>
  <si>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</si>
  <si>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</si>
  <si>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</si>
  <si>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</si>
  <si>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</si>
  <si>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</si>
  <si>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</si>
  <si>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</si>
  <si>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</si>
  <si>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</si>
  <si>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</si>
  <si>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</si>
  <si>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</si>
  <si>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</si>
  <si>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</si>
  <si>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</si>
  <si>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</si>
  <si>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</si>
  <si>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</si>
  <si>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</si>
  <si>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</si>
  <si>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</si>
  <si>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</si>
  <si>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</si>
  <si>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</si>
  <si>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</si>
  <si>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</si>
  <si>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</si>
  <si>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</si>
  <si>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</si>
  <si>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</si>
  <si>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</si>
  <si>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</si>
  <si>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</si>
  <si>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</si>
  <si>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</si>
  <si>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</si>
  <si>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</si>
  <si>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</si>
  <si>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</si>
  <si>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</si>
  <si>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</si>
  <si>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</si>
  <si>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</si>
  <si>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</si>
  <si>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</si>
  <si>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</si>
  <si>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</si>
  <si>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</si>
  <si>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</si>
  <si>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</si>
  <si>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</si>
  <si>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</si>
  <si>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</si>
  <si>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</si>
  <si>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</si>
  <si>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</si>
  <si>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</si>
  <si>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</si>
  <si>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</si>
  <si>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</si>
  <si>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</si>
  <si>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</si>
  <si>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</si>
  <si>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</si>
  <si>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</si>
  <si>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</si>
  <si>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</si>
  <si>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</si>
  <si>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</si>
  <si>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</si>
  <si>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</si>
  <si>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</si>
  <si>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</si>
  <si>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</si>
  <si>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</si>
  <si>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</si>
  <si>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</si>
  <si>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</si>
  <si>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</si>
  <si>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</si>
  <si>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</si>
  <si>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</si>
  <si>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</si>
  <si>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</si>
  <si>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</si>
  <si>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</si>
  <si>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</si>
  <si>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</si>
  <si>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</si>
  <si>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</si>
  <si>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</si>
  <si>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</si>
  <si>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</si>
  <si>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</si>
  <si>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</si>
  <si>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</si>
  <si>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</si>
  <si>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</si>
  <si>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</si>
  <si>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</si>
  <si>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</si>
  <si>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</si>
  <si>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</si>
  <si>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</si>
  <si>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</si>
  <si>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</si>
  <si>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</si>
  <si>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</si>
  <si>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</si>
  <si>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</si>
  <si>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</si>
  <si>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</si>
  <si>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</si>
  <si>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</si>
  <si>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</si>
  <si>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</si>
  <si>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</si>
  <si>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</si>
  <si>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</si>
  <si>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</si>
  <si>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</si>
  <si>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</si>
  <si>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</si>
  <si>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</si>
  <si>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</si>
  <si>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</si>
  <si>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</si>
  <si>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</si>
  <si>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</si>
  <si>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</si>
  <si>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</si>
  <si>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</si>
  <si>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</si>
  <si>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</si>
  <si>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</si>
  <si>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</si>
  <si>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</si>
  <si>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</si>
  <si>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</si>
  <si>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</si>
  <si>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</si>
  <si>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</si>
  <si>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</si>
  <si>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</si>
  <si>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</si>
  <si>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</si>
  <si>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</si>
  <si>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</si>
  <si>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</si>
  <si>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</si>
  <si>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</si>
  <si>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</si>
  <si>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</si>
  <si>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</si>
  <si>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</si>
  <si>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</si>
  <si>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</si>
  <si>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</si>
  <si>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</si>
  <si>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</si>
  <si>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</si>
  <si>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</si>
  <si>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</si>
  <si>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</si>
  <si>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</si>
  <si>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</si>
  <si>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</si>
  <si>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</si>
  <si>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</si>
  <si>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</si>
  <si>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</si>
  <si>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</si>
  <si>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</si>
  <si>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</si>
  <si>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</si>
  <si>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</si>
  <si>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</si>
  <si>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</si>
  <si>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</si>
  <si>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</si>
  <si>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</si>
  <si>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</si>
  <si>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</si>
  <si>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</si>
  <si>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</si>
  <si>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</si>
  <si>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</si>
  <si>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</si>
  <si>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</si>
  <si>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</si>
  <si>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</si>
  <si>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</si>
  <si>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</si>
  <si>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</si>
  <si>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</si>
  <si>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</si>
  <si>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</si>
  <si>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</si>
  <si>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</si>
  <si>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</si>
  <si>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</si>
  <si>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</si>
  <si>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</si>
  <si>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</si>
  <si>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</si>
  <si>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</si>
  <si>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</si>
  <si>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</si>
  <si>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</si>
  <si>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</si>
  <si>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</si>
  <si>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</si>
  <si>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</si>
  <si>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</si>
  <si>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</si>
  <si>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</si>
  <si>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</si>
  <si>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</si>
  <si>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</si>
  <si>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</si>
  <si>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</si>
  <si>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</si>
  <si>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</si>
  <si>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</si>
  <si>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</si>
  <si>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</si>
  <si>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</si>
  <si>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</si>
  <si>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</si>
  <si>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</si>
  <si>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</si>
  <si>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</si>
  <si>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</si>
  <si>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</si>
  <si>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</si>
  <si>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</si>
  <si>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</si>
  <si>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</si>
  <si>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</si>
  <si>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</si>
  <si>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</si>
  <si>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</si>
  <si>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</si>
  <si>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</si>
  <si>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</si>
  <si>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</si>
  <si>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</si>
  <si>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</si>
  <si>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</si>
  <si>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</si>
  <si>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</si>
  <si>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</si>
  <si>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</si>
  <si>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</si>
  <si>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</si>
  <si>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</si>
  <si>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</si>
  <si>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</si>
  <si>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</si>
  <si>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</si>
  <si>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</si>
  <si>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</si>
  <si>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</si>
  <si>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</si>
  <si>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</si>
  <si>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</si>
  <si>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</si>
  <si>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</si>
  <si>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</si>
  <si>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</si>
  <si>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</si>
  <si>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</si>
  <si>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</si>
  <si>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</si>
  <si>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</si>
  <si>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</si>
  <si>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</si>
  <si>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</si>
  <si>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</si>
  <si>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</si>
  <si>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</si>
  <si>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</si>
  <si>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</si>
  <si>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</si>
  <si>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</si>
  <si>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</si>
  <si>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</si>
  <si>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</si>
  <si>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</si>
  <si>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</si>
  <si>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</si>
  <si>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</si>
  <si>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</si>
  <si>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</si>
  <si>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</si>
  <si>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</si>
  <si>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</si>
  <si>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</si>
  <si>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</si>
  <si>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</si>
  <si>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</si>
  <si>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</si>
  <si>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</si>
  <si>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</si>
  <si>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</si>
  <si>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</si>
  <si>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</si>
  <si>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</si>
  <si>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</si>
  <si>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</si>
  <si>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</si>
  <si>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</si>
  <si>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</si>
  <si>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</si>
  <si>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</si>
  <si>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</si>
  <si>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</si>
  <si>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</si>
  <si>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</si>
  <si>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</si>
  <si>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</si>
  <si>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</si>
  <si>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</si>
  <si>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</si>
  <si>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</si>
  <si>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</si>
  <si>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</si>
  <si>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</si>
  <si>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</si>
  <si>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</si>
  <si>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</si>
  <si>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</si>
  <si>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</si>
  <si>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</si>
  <si>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</si>
  <si>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</si>
  <si>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</si>
  <si>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</si>
  <si>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</si>
  <si>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</si>
  <si>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</si>
  <si>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</si>
  <si>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</si>
  <si>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</si>
  <si>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</si>
  <si>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</si>
  <si>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</si>
  <si>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</si>
  <si>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</si>
  <si>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</si>
  <si>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</si>
  <si>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</si>
  <si>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</si>
  <si>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</si>
  <si>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</si>
  <si>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</si>
  <si>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</si>
  <si>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</si>
  <si>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</si>
  <si>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</si>
  <si>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</si>
  <si>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</si>
  <si>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</si>
  <si>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</si>
  <si>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</si>
  <si>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</si>
  <si>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</si>
  <si>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</si>
  <si>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</si>
  <si>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</si>
  <si>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</si>
  <si>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</si>
  <si>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</si>
  <si>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</si>
  <si>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</si>
  <si>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</si>
  <si>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</si>
  <si>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</si>
  <si>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</si>
  <si>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</si>
  <si>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</si>
  <si>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</si>
  <si>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</si>
  <si>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</si>
  <si>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</si>
  <si>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</si>
  <si>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</si>
  <si>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</si>
  <si>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</si>
  <si>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</si>
  <si>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</si>
  <si>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</si>
  <si>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</si>
  <si>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</si>
  <si>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</si>
  <si>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</si>
  <si>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</si>
  <si>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</si>
  <si>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</si>
  <si>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</si>
  <si>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</si>
  <si>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</si>
  <si>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</si>
  <si>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</si>
  <si>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</si>
  <si>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</si>
  <si>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</si>
  <si>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</si>
  <si>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</si>
  <si>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</si>
  <si>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</si>
  <si>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</si>
  <si>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</si>
  <si>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</si>
  <si>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</si>
  <si>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</si>
  <si>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</si>
  <si>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</si>
  <si>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</si>
  <si>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</si>
  <si>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</si>
  <si>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</si>
  <si>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</si>
  <si>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</si>
  <si>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</si>
  <si>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</si>
  <si>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</si>
  <si>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</si>
  <si>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</si>
  <si>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</si>
  <si>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</si>
  <si>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</si>
  <si>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</si>
  <si>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</si>
  <si>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</si>
  <si>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</si>
  <si>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</si>
  <si>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</si>
  <si>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</si>
  <si>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</si>
  <si>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</si>
  <si>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</si>
  <si>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</si>
  <si>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</si>
  <si>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</si>
  <si>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</si>
  <si>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</si>
  <si>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</si>
  <si>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</si>
  <si>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</si>
  <si>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</si>
  <si>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</si>
  <si>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</si>
  <si>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</si>
  <si>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</si>
  <si>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</si>
  <si>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</si>
  <si>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</si>
  <si>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</si>
  <si>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</si>
  <si>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</si>
  <si>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</si>
  <si>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</si>
  <si>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</si>
  <si>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</si>
  <si>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</si>
  <si>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</si>
  <si>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</si>
  <si>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</si>
  <si>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</si>
  <si>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</si>
  <si>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</si>
  <si>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</si>
  <si>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</si>
  <si>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</si>
  <si>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</si>
  <si>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</si>
  <si>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</si>
  <si>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</si>
  <si>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</si>
  <si>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</si>
  <si>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</si>
  <si>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</si>
  <si>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</si>
  <si>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</si>
  <si>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</si>
  <si>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</si>
  <si>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</si>
  <si>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</si>
  <si>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</si>
  <si>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</si>
  <si>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</si>
  <si>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</si>
  <si>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</si>
  <si>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</si>
  <si>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</si>
  <si>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</si>
  <si>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</si>
  <si>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</si>
  <si>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</si>
  <si>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</si>
  <si>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</si>
  <si>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</si>
  <si>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</si>
  <si>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</si>
  <si>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</si>
  <si>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</si>
  <si>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</si>
  <si>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</si>
  <si>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</si>
  <si>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</si>
  <si>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</si>
  <si>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</si>
  <si>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</si>
  <si>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</si>
  <si>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</si>
  <si>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</si>
  <si>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</si>
  <si>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</si>
  <si>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</si>
  <si>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</si>
  <si>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</si>
  <si>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</si>
  <si>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</si>
  <si>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</si>
  <si>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</si>
  <si>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</si>
  <si>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</si>
  <si>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</si>
  <si>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</si>
  <si>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</si>
  <si>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</si>
  <si>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</si>
  <si>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</si>
  <si>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</si>
  <si>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</si>
  <si>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</si>
  <si>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</si>
  <si>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</si>
  <si>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</si>
  <si>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</si>
  <si>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</si>
  <si>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</si>
  <si>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</si>
  <si>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</si>
  <si>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</si>
  <si>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</si>
  <si>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</si>
  <si>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</si>
  <si>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</si>
  <si>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</si>
  <si>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</si>
  <si>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</si>
  <si>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</si>
  <si>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</si>
  <si>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</si>
  <si>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</si>
  <si>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</si>
  <si>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</si>
  <si>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</si>
  <si>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</si>
  <si>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</si>
  <si>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</si>
  <si>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</si>
  <si>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</si>
  <si>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</si>
  <si>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</si>
  <si>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</si>
  <si>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</si>
  <si>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</si>
  <si>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</si>
  <si>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</si>
  <si>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</si>
  <si>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</si>
  <si>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</si>
  <si>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</si>
  <si>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</si>
  <si>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</si>
  <si>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</si>
  <si>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</si>
  <si>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</si>
  <si>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</si>
  <si>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</si>
  <si>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</si>
  <si>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</si>
  <si>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</si>
  <si>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</si>
  <si>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</si>
  <si>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</si>
  <si>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</si>
  <si>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</si>
  <si>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</si>
  <si>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</si>
  <si>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</si>
  <si>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</si>
  <si>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</si>
  <si>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</si>
  <si>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</si>
  <si>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</si>
  <si>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</si>
  <si>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</si>
  <si>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</si>
  <si>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</si>
  <si>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</si>
  <si>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</si>
  <si>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</si>
  <si>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</si>
  <si>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</si>
  <si>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</si>
  <si>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</si>
  <si>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</si>
  <si>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</si>
  <si>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</si>
  <si>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</si>
  <si>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</si>
  <si>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</si>
  <si>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</si>
  <si>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</si>
  <si>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</si>
  <si>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</si>
  <si>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</si>
  <si>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</si>
  <si>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</si>
  <si>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</si>
  <si>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</si>
  <si>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</si>
  <si>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</si>
  <si>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</si>
  <si>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</si>
  <si>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</si>
  <si>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</si>
  <si>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</si>
  <si>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</si>
  <si>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</si>
  <si>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</si>
  <si>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</si>
  <si>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</si>
  <si>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</si>
  <si>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</si>
  <si>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</si>
  <si>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</si>
  <si>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</si>
  <si>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</si>
  <si>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</si>
  <si>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</si>
  <si>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</si>
  <si>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</si>
  <si>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</si>
  <si>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</si>
  <si>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</si>
  <si>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</si>
  <si>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</si>
  <si>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</si>
  <si>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</si>
  <si>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</si>
  <si>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</si>
  <si>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</si>
  <si>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</si>
  <si>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</si>
  <si>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</si>
  <si>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</si>
  <si>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</si>
  <si>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</si>
  <si>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</si>
  <si>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</si>
  <si>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</si>
  <si>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</si>
  <si>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</si>
  <si>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</si>
  <si>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</si>
  <si>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</si>
  <si>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</si>
  <si>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</si>
  <si>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</si>
  <si>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</si>
  <si>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</si>
  <si>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</si>
  <si>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</si>
  <si>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</si>
  <si>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</si>
  <si>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</si>
  <si>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</si>
  <si>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</si>
  <si>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</si>
  <si>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</si>
  <si>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</si>
  <si>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</si>
  <si>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</si>
  <si>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</si>
  <si>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</si>
  <si>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</si>
  <si>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</si>
  <si>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</si>
  <si>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</si>
  <si>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</si>
  <si>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</si>
  <si>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</si>
  <si>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</si>
  <si>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</si>
  <si>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</si>
  <si>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</si>
  <si>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</si>
  <si>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</si>
  <si>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</si>
  <si>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</si>
  <si>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</si>
  <si>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</si>
  <si>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</si>
  <si>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</si>
  <si>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</si>
  <si>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</si>
  <si>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</si>
  <si>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</si>
  <si>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</si>
  <si>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</si>
  <si>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</si>
  <si>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</si>
  <si>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</si>
  <si>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</si>
  <si>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</si>
  <si>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</si>
  <si>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</si>
  <si>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</si>
  <si>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</si>
  <si>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</si>
  <si>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</si>
  <si>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</si>
  <si>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</si>
  <si>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</si>
  <si>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</si>
  <si>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</si>
  <si>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</si>
  <si>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</si>
  <si>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</si>
  <si>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</si>
  <si>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</si>
  <si>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</si>
  <si>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</si>
  <si>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</si>
  <si>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</si>
  <si>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</si>
  <si>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</si>
  <si>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</si>
  <si>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</si>
  <si>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</si>
  <si>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</si>
  <si>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</si>
  <si>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</si>
  <si>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</si>
  <si>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</si>
  <si>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</si>
  <si>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</si>
  <si>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</si>
  <si>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</si>
  <si>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</si>
  <si>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</si>
  <si>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</si>
  <si>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</si>
  <si>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</si>
  <si>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</si>
  <si>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</si>
  <si>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</si>
  <si>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</si>
  <si>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</si>
  <si>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</si>
  <si>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</si>
  <si>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</si>
  <si>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</si>
  <si>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</si>
  <si>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</si>
  <si>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</si>
  <si>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</si>
  <si>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</si>
  <si>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</si>
  <si>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</si>
  <si>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</si>
  <si>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</si>
  <si>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</si>
  <si>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</si>
  <si>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</si>
  <si>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</si>
  <si>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</si>
  <si>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</si>
  <si>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</si>
  <si>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</si>
  <si>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</si>
  <si>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</si>
  <si>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</si>
  <si>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</si>
  <si>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</si>
  <si>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</si>
  <si>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</si>
  <si>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</si>
  <si>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</si>
  <si>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</si>
  <si>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</si>
  <si>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</si>
  <si>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</si>
  <si>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</si>
  <si>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</si>
  <si>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</si>
  <si>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</si>
  <si>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</si>
  <si>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</si>
  <si>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</si>
  <si>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</si>
  <si>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</si>
  <si>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</si>
  <si>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</si>
  <si>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</si>
  <si>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</si>
  <si>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</si>
  <si>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</si>
  <si>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</si>
  <si>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</si>
  <si>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</si>
  <si>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</si>
  <si>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</si>
  <si>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</si>
  <si>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</si>
  <si>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</si>
  <si>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</si>
  <si>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</si>
  <si>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</si>
  <si>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</si>
  <si>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</si>
  <si>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</si>
  <si>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</si>
  <si>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</si>
  <si>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</si>
  <si>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</si>
  <si>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</si>
  <si>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</si>
  <si>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</si>
  <si>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</si>
  <si>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</si>
  <si>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</si>
  <si>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</si>
  <si>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</si>
  <si>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</si>
  <si>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</si>
  <si>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</si>
  <si>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</si>
  <si>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</si>
  <si>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</si>
  <si>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</si>
  <si>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</si>
  <si>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</si>
  <si>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</si>
  <si>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</si>
  <si>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</si>
  <si>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</si>
  <si>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</si>
  <si>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</si>
  <si>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</si>
  <si>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</si>
  <si>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</si>
  <si>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</si>
  <si>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</si>
  <si>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</si>
  <si>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</si>
  <si>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</si>
  <si>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</si>
  <si>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</si>
  <si>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</si>
  <si>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</si>
  <si>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</si>
  <si>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</si>
  <si>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</si>
  <si>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</si>
  <si>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</si>
  <si>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</si>
  <si>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</si>
  <si>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</si>
  <si>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</si>
  <si>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</si>
  <si>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</si>
  <si>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</si>
  <si>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</si>
  <si>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</si>
  <si>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</si>
  <si>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</si>
  <si>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</si>
  <si>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</si>
  <si>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</si>
  <si>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</si>
  <si>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</si>
  <si>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</si>
  <si>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</si>
  <si>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</si>
  <si>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</si>
  <si>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</si>
  <si>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</si>
  <si>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</si>
  <si>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</si>
  <si>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</si>
  <si>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</si>
  <si>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</si>
  <si>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</si>
  <si>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</si>
  <si>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</si>
  <si>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</si>
  <si>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</si>
  <si>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</si>
  <si>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</si>
  <si>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</si>
  <si>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</si>
  <si>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</si>
  <si>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</si>
  <si>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</si>
  <si>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</si>
  <si>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</si>
  <si>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</si>
  <si>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</si>
  <si>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</si>
  <si>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</si>
  <si>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</si>
  <si>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</si>
  <si>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</si>
  <si>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</si>
  <si>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</si>
  <si>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</si>
  <si>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</si>
  <si>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</si>
  <si>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</si>
  <si>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</si>
  <si>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</si>
  <si>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</si>
  <si>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</si>
  <si>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</si>
  <si>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</si>
  <si>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</si>
  <si>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</si>
  <si>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</si>
  <si>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</si>
  <si>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</si>
  <si>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</si>
  <si>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</si>
  <si>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</si>
  <si>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</si>
  <si>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</si>
  <si>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</si>
  <si>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</si>
  <si>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</si>
  <si>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</si>
  <si>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</si>
  <si>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</si>
  <si>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</si>
  <si>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</si>
  <si>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</si>
  <si>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</si>
  <si>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</si>
  <si>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</si>
  <si>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</si>
  <si>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</si>
  <si>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</si>
  <si>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</si>
  <si>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</si>
  <si>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</si>
  <si>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</si>
  <si>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</si>
  <si>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</si>
  <si>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</si>
  <si>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</si>
  <si>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</si>
  <si>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</si>
  <si>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</si>
  <si>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</si>
  <si>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</si>
  <si>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</si>
  <si>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</si>
  <si>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</si>
  <si>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</si>
  <si>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</si>
  <si>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</si>
  <si>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</si>
  <si>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</si>
  <si>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</si>
  <si>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</si>
  <si>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</si>
  <si>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</si>
  <si>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</si>
  <si>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</si>
  <si>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</si>
  <si>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</si>
  <si>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</si>
  <si>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</si>
  <si>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</si>
  <si>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</si>
  <si>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</si>
  <si>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</si>
  <si>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</si>
  <si>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</si>
  <si>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</si>
  <si>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</si>
  <si>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</si>
  <si>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</si>
  <si>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</si>
  <si>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</si>
  <si>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</si>
  <si>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</si>
  <si>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</si>
  <si>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</si>
  <si>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</si>
  <si>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</si>
  <si>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</si>
  <si>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</si>
  <si>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</si>
  <si>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</si>
  <si>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</si>
  <si>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</si>
  <si>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</si>
  <si>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</si>
  <si>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</si>
  <si>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</si>
  <si>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</si>
  <si>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</si>
  <si>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</si>
  <si>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</si>
  <si>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</si>
  <si>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</si>
  <si>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</si>
  <si>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</si>
  <si>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</si>
  <si>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</si>
  <si>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</si>
  <si>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</si>
  <si>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</si>
  <si>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</si>
  <si>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</si>
  <si>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</si>
  <si>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</si>
  <si>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</si>
  <si>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</si>
  <si>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</si>
  <si>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</si>
  <si>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</si>
  <si>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</si>
  <si>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</si>
  <si>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</si>
  <si>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</si>
  <si>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</si>
  <si>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</si>
  <si>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</si>
  <si>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</si>
  <si>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</si>
  <si>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</si>
  <si>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</si>
  <si>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</si>
  <si>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</si>
  <si>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</si>
  <si>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</si>
  <si>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</si>
  <si>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</si>
  <si>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</si>
  <si>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</si>
  <si>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</si>
  <si>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</si>
  <si>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</si>
  <si>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</si>
  <si>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</si>
  <si>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</si>
  <si>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</si>
  <si>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</si>
  <si>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</si>
  <si>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</si>
  <si>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</si>
  <si>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</si>
  <si>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</si>
  <si>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</si>
  <si>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</si>
  <si>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</si>
  <si>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</si>
  <si>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</si>
  <si>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</si>
  <si>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</si>
  <si>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</si>
  <si>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</si>
  <si>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</si>
  <si>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</si>
  <si>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</si>
  <si>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</si>
  <si>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</si>
  <si>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</si>
  <si>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</si>
  <si>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</si>
  <si>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</si>
  <si>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</si>
  <si>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</si>
  <si>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</si>
  <si>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</si>
  <si>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</si>
  <si>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</si>
  <si>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</si>
  <si>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</si>
  <si>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</si>
  <si>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</si>
  <si>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</si>
  <si>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</si>
  <si>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</si>
  <si>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</si>
  <si>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</si>
  <si>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</si>
  <si>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</si>
  <si>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</si>
  <si>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</si>
  <si>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</si>
  <si>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</si>
  <si>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</si>
  <si>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</si>
  <si>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</si>
  <si>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</si>
  <si>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</si>
  <si>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</si>
  <si>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</si>
  <si>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</si>
  <si>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</si>
  <si>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</si>
  <si>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</si>
  <si>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</si>
  <si>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</si>
  <si>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</si>
  <si>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</si>
  <si>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</si>
  <si>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</si>
  <si>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</si>
  <si>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</si>
  <si>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</si>
  <si>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</si>
  <si>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</si>
  <si>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</si>
  <si>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</si>
  <si>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</si>
  <si>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</si>
  <si>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</si>
  <si>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</si>
  <si>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</si>
  <si>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</si>
  <si>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</si>
  <si>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</si>
  <si>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</si>
  <si>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</si>
  <si>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</si>
  <si>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</si>
  <si>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</si>
  <si>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</si>
  <si>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</si>
  <si>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</si>
  <si>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</si>
  <si>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</si>
  <si>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</si>
  <si>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</si>
  <si>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</si>
  <si>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</si>
  <si>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</si>
  <si>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</si>
  <si>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</si>
  <si>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</si>
  <si>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</si>
  <si>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</si>
  <si>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</si>
  <si>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</si>
  <si>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</si>
  <si>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</si>
  <si>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</si>
  <si>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</si>
  <si>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</si>
  <si>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</si>
  <si>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</si>
  <si>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</si>
  <si>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</si>
  <si>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</si>
  <si>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</si>
  <si>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</si>
  <si>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</si>
  <si>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</si>
  <si>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</si>
  <si>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</si>
  <si>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</si>
  <si>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</si>
  <si>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</si>
  <si>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</si>
  <si>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</si>
  <si>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</si>
  <si>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</si>
  <si>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</si>
  <si>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</si>
  <si>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</si>
  <si>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</si>
  <si>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</si>
  <si>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</si>
  <si>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</si>
  <si>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</si>
  <si>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</si>
  <si>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</si>
  <si>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</si>
  <si>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</si>
  <si>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</si>
  <si>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</si>
  <si>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</si>
  <si>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</si>
  <si>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</si>
  <si>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</si>
  <si>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</si>
  <si>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</si>
  <si>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</si>
  <si>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</si>
  <si>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</si>
  <si>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</si>
  <si>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</si>
  <si>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</si>
  <si>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</si>
  <si>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</si>
  <si>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</si>
  <si>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</si>
  <si>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</si>
  <si>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</si>
  <si>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</si>
  <si>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</si>
  <si>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</si>
  <si>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</si>
  <si>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</si>
  <si>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</si>
  <si>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</si>
  <si>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</si>
  <si>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</si>
  <si>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</si>
  <si>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</si>
  <si>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</si>
  <si>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</si>
  <si>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</si>
  <si>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</si>
  <si>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</si>
  <si>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</si>
  <si>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</si>
  <si>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</si>
  <si>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</si>
  <si>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</si>
  <si>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</si>
  <si>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</si>
  <si>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</si>
  <si>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</si>
  <si>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</si>
  <si>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</si>
  <si>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</si>
  <si>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</si>
  <si>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</si>
  <si>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</si>
  <si>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</si>
  <si>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</si>
  <si>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</si>
  <si>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</si>
  <si>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</si>
  <si>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</si>
  <si>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</si>
  <si>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</si>
  <si>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</si>
  <si>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</si>
  <si>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</si>
  <si>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</si>
  <si>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</si>
  <si>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</si>
  <si>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</si>
  <si>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</si>
  <si>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</si>
  <si>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</si>
  <si>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</si>
  <si>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</si>
  <si>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</si>
  <si>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</si>
  <si>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</si>
  <si>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</si>
  <si>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</si>
  <si>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</si>
  <si>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</si>
  <si>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</si>
  <si>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</si>
  <si>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</si>
  <si>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</si>
  <si>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</si>
  <si>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</si>
  <si>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</si>
  <si>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</si>
  <si>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</si>
  <si>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</si>
  <si>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</si>
  <si>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</si>
  <si>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</si>
  <si>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</si>
  <si>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</si>
  <si>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</si>
  <si>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</si>
  <si>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</si>
  <si>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</si>
  <si>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</si>
  <si>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</si>
  <si>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</si>
  <si>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</si>
  <si>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</si>
  <si>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</si>
  <si>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</si>
  <si>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</si>
  <si>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</si>
  <si>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</si>
  <si>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</si>
  <si>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</si>
  <si>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</si>
  <si>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</si>
  <si>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</si>
  <si>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</si>
  <si>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</si>
  <si>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</si>
  <si>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</si>
  <si>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</si>
  <si>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</si>
  <si>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</si>
  <si>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</si>
  <si>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</si>
  <si>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</si>
  <si>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</si>
  <si>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</si>
  <si>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</si>
  <si>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</si>
  <si>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</si>
  <si>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</si>
  <si>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</si>
  <si>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</si>
  <si>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</si>
  <si>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</si>
  <si>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</si>
  <si>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</si>
  <si>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</si>
  <si>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</si>
  <si>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</si>
  <si>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</si>
  <si>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</si>
  <si>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</si>
  <si>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</si>
  <si>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</si>
  <si>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</si>
  <si>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</si>
  <si>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</si>
  <si>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</si>
  <si>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</si>
  <si>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</si>
  <si>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</si>
  <si>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</si>
  <si>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</si>
  <si>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</si>
  <si>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</si>
  <si>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</si>
  <si>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</si>
  <si>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</si>
  <si>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</si>
  <si>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</si>
  <si>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</si>
  <si>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</si>
  <si>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</si>
  <si>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</si>
  <si>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</si>
  <si>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</si>
  <si>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</si>
  <si>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</si>
  <si>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</si>
  <si>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</si>
  <si>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</si>
  <si>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</si>
  <si>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</si>
  <si>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</si>
  <si>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</si>
  <si>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</si>
  <si>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</si>
  <si>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</si>
  <si>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</si>
  <si>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</si>
  <si>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</si>
  <si>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</si>
  <si>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</si>
  <si>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</si>
  <si>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</si>
  <si>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</si>
  <si>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</si>
  <si>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</si>
  <si>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</si>
  <si>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</si>
  <si>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</si>
  <si>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</si>
  <si>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</si>
  <si>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</si>
  <si>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</si>
  <si>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</si>
  <si>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</si>
  <si>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</si>
  <si>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</si>
  <si>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</si>
  <si>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</si>
  <si>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</si>
  <si>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</si>
  <si>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</si>
  <si>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</si>
  <si>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</si>
  <si>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</si>
  <si>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</si>
  <si>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</si>
  <si>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</si>
  <si>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</si>
  <si>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</si>
  <si>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</si>
  <si>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</si>
  <si>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</si>
  <si>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</si>
  <si>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</si>
  <si>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</si>
  <si>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</si>
  <si>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</si>
  <si>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</si>
  <si>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</si>
  <si>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</si>
  <si>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</si>
  <si>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</si>
  <si>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</si>
  <si>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</si>
  <si>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</si>
  <si>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</si>
  <si>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</si>
  <si>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</si>
  <si>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</si>
  <si>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</si>
  <si>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</si>
  <si>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</si>
  <si>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</si>
  <si>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</si>
  <si>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</si>
  <si>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</si>
  <si>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</si>
  <si>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</si>
  <si>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</si>
  <si>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</si>
  <si>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</si>
  <si>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</si>
  <si>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</si>
  <si>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</si>
  <si>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</si>
  <si>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</si>
  <si>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</si>
  <si>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</si>
  <si>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</si>
  <si>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</si>
  <si>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</si>
  <si>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</si>
  <si>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</si>
  <si>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</si>
  <si>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</si>
  <si>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</si>
  <si>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</si>
  <si>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</si>
  <si>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</si>
  <si>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</si>
  <si>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</si>
  <si>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</si>
  <si>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</si>
  <si>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</si>
  <si>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</si>
  <si>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</si>
  <si>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</si>
  <si>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</si>
  <si>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</si>
  <si>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</si>
  <si>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</si>
  <si>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</si>
  <si>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</si>
  <si>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</si>
  <si>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</si>
  <si>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</si>
  <si>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</si>
  <si>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</si>
  <si>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</si>
  <si>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</si>
  <si>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</si>
  <si>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</si>
  <si>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</si>
  <si>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</si>
  <si>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</si>
  <si>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</si>
  <si>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</si>
  <si>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</si>
  <si>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</si>
  <si>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</si>
  <si>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</si>
  <si>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</si>
  <si>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</si>
  <si>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</si>
  <si>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</si>
  <si>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</si>
  <si>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</si>
  <si>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</si>
  <si>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</si>
  <si>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</si>
  <si>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</si>
  <si>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</si>
  <si>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</si>
  <si>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</si>
  <si>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</si>
  <si>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</si>
  <si>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</si>
  <si>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</si>
  <si>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</si>
  <si>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</si>
  <si>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</si>
  <si>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</si>
  <si>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</si>
  <si>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</si>
  <si>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</si>
  <si>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</si>
  <si>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</si>
  <si>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</si>
  <si>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</si>
  <si>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</si>
  <si>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</si>
  <si>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</si>
  <si>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</si>
  <si>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</si>
  <si>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</si>
  <si>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</si>
  <si>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</si>
  <si>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</si>
  <si>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</si>
  <si>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</si>
  <si>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</si>
  <si>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</si>
  <si>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</si>
  <si>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</si>
  <si>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</si>
  <si>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</si>
  <si>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</si>
  <si>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</si>
  <si>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</si>
  <si>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</si>
  <si>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</si>
  <si>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</si>
  <si>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</si>
  <si>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</si>
  <si>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</si>
  <si>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</si>
  <si>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</si>
  <si>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</si>
  <si>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</si>
  <si>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</si>
  <si>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</si>
  <si>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</si>
  <si>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</si>
  <si>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</si>
  <si>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</si>
  <si>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</si>
  <si>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</si>
  <si>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</si>
  <si>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</si>
  <si>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</si>
  <si>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</si>
  <si>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</si>
  <si>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</si>
  <si>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</si>
  <si>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</si>
  <si>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</si>
  <si>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</si>
  <si>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</si>
  <si>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</si>
  <si>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</si>
  <si>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</si>
  <si>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</si>
  <si>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</si>
  <si>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</si>
  <si>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</si>
  <si>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</si>
  <si>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</si>
  <si>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</si>
  <si>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</si>
  <si>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</si>
  <si>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</si>
  <si>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</si>
  <si>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</si>
  <si>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</si>
  <si>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</si>
  <si>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</si>
  <si>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</si>
  <si>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</si>
  <si>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</si>
  <si>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</si>
  <si>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</si>
  <si>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</si>
  <si>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</si>
  <si>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</si>
  <si>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</si>
  <si>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</si>
  <si>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</si>
  <si>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</si>
  <si>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</si>
  <si>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</si>
  <si>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</si>
  <si>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</si>
  <si>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</si>
  <si>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</si>
  <si>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</si>
  <si>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</si>
  <si>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</si>
  <si>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</si>
  <si>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</si>
  <si>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</si>
  <si>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</si>
  <si>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</si>
  <si>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</si>
  <si>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</si>
  <si>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</si>
  <si>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</si>
  <si>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</si>
  <si>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</si>
  <si>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</si>
  <si>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</si>
  <si>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</si>
  <si>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</si>
  <si>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</si>
  <si>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</si>
  <si>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</si>
  <si>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</si>
  <si>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</si>
  <si>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</si>
  <si>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</si>
  <si>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</si>
  <si>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</si>
  <si>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</si>
  <si>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</si>
  <si>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</si>
  <si>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</si>
  <si>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</si>
  <si>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</si>
  <si>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</si>
  <si>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</si>
  <si>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</si>
  <si>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</si>
  <si>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</si>
  <si>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</si>
  <si>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</si>
  <si>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</si>
  <si>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</si>
  <si>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</si>
  <si>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</si>
  <si>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</si>
  <si>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</si>
  <si>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</si>
  <si>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</si>
  <si>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</si>
  <si>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</si>
  <si>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</si>
  <si>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</si>
  <si>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</si>
  <si>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</si>
  <si>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</si>
  <si>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</si>
  <si>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</si>
  <si>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</si>
  <si>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</si>
  <si>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</si>
  <si>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</si>
  <si>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</si>
  <si>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</si>
  <si>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</si>
  <si>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</si>
  <si>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</si>
  <si>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</si>
  <si>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</si>
  <si>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</si>
  <si>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</si>
  <si>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</si>
  <si>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</si>
  <si>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</si>
  <si>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</si>
  <si>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</si>
  <si>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</si>
  <si>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</si>
  <si>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</si>
  <si>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</si>
  <si>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</si>
  <si>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</si>
  <si>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</si>
  <si>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</si>
  <si>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</si>
  <si>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</si>
  <si>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</si>
  <si>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</si>
  <si>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</si>
  <si>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</si>
  <si>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</si>
  <si>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</si>
  <si>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</si>
  <si>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</si>
  <si>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</si>
  <si>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</si>
  <si>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</si>
  <si>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</si>
  <si>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</si>
  <si>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</si>
  <si>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</si>
  <si>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</si>
  <si>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</si>
  <si>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</si>
  <si>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</si>
  <si>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</si>
  <si>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</si>
  <si>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</si>
  <si>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</si>
  <si>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</si>
  <si>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</si>
  <si>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</si>
  <si>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</si>
  <si>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</si>
  <si>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</si>
  <si>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</si>
  <si>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</si>
  <si>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</si>
  <si>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</si>
  <si>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</si>
  <si>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</si>
  <si>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</si>
  <si>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</si>
  <si>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</si>
  <si>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</si>
  <si>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</si>
  <si>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</si>
  <si>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</si>
  <si>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</si>
  <si>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</si>
  <si>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</si>
  <si>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</si>
  <si>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</si>
  <si>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</si>
  <si>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</si>
  <si>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</si>
  <si>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</si>
  <si>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</si>
  <si>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</si>
  <si>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</si>
  <si>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</si>
  <si>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</si>
  <si>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</si>
  <si>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</si>
  <si>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</si>
  <si>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</si>
  <si>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</si>
  <si>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</si>
  <si>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</si>
  <si>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</si>
  <si>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</si>
  <si>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</si>
  <si>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</si>
  <si>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</si>
  <si>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</si>
  <si>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</si>
  <si>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</si>
  <si>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</si>
  <si>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</si>
  <si>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</si>
  <si>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</si>
  <si>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</si>
  <si>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</si>
  <si>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</si>
  <si>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</si>
  <si>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</si>
  <si>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</si>
  <si>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</si>
  <si>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</si>
  <si>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</si>
  <si>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</si>
  <si>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</si>
  <si>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</si>
  <si>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</si>
  <si>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</si>
  <si>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</si>
  <si>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</si>
  <si>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</si>
  <si>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</si>
  <si>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</si>
  <si>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</si>
  <si>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</si>
  <si>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</si>
  <si>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</si>
  <si>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</si>
  <si>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</si>
  <si>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</si>
  <si>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</si>
  <si>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</si>
  <si>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</si>
  <si>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</si>
  <si>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</si>
  <si>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</si>
  <si>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</si>
  <si>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</si>
  <si>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</si>
  <si>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</si>
  <si>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</si>
  <si>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</si>
  <si>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</si>
  <si>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</si>
  <si>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</si>
  <si>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</si>
  <si>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</si>
  <si>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</si>
  <si>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</si>
  <si>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</si>
  <si>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</si>
  <si>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</si>
  <si>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</si>
  <si>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</si>
  <si>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</si>
  <si>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</si>
  <si>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</si>
  <si>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</si>
  <si>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</si>
  <si>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</si>
  <si>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</si>
  <si>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</si>
  <si>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</si>
  <si>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</si>
  <si>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</si>
  <si>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</si>
  <si>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</si>
  <si>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</si>
  <si>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</si>
  <si>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</si>
  <si>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</si>
  <si>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</si>
  <si>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</si>
  <si>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</si>
  <si>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</si>
  <si>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</si>
  <si>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</si>
  <si>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</si>
  <si>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</si>
  <si>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</si>
  <si>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</si>
  <si>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</si>
  <si>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</si>
  <si>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</si>
  <si>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</si>
  <si>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</si>
  <si>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</si>
  <si>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</si>
  <si>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</si>
  <si>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</si>
  <si>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</si>
  <si>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</si>
  <si>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</si>
  <si>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</si>
  <si>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</si>
  <si>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</si>
  <si>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</si>
  <si>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</si>
  <si>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</si>
  <si>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</si>
  <si>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</si>
  <si>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</si>
  <si>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</si>
  <si>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</si>
  <si>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</si>
  <si>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</si>
  <si>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</si>
  <si>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</si>
  <si>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</si>
  <si>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</si>
  <si>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</si>
  <si>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</si>
  <si>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</si>
  <si>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</si>
  <si>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</si>
  <si>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</si>
  <si>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</si>
  <si>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</si>
  <si>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</si>
  <si>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</si>
  <si>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</si>
  <si>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</si>
  <si>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</si>
  <si>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</si>
  <si>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</si>
  <si>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</si>
  <si>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</si>
  <si>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</si>
  <si>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</si>
  <si>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</si>
  <si>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</si>
  <si>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</si>
  <si>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</si>
  <si>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</si>
  <si>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</si>
  <si>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</si>
  <si>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</si>
  <si>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</si>
  <si>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</si>
  <si>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</si>
  <si>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</si>
  <si>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</si>
  <si>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</si>
  <si>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</si>
  <si>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</si>
  <si>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</si>
  <si>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</si>
  <si>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</si>
  <si>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</si>
  <si>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</si>
  <si>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</si>
  <si>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</si>
  <si>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</si>
  <si>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</si>
  <si>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</si>
  <si>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</si>
  <si>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</si>
  <si>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</si>
  <si>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</si>
  <si>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</si>
  <si>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</si>
  <si>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</si>
  <si>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</si>
  <si>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</si>
  <si>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</si>
  <si>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</si>
  <si>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</si>
  <si>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</si>
  <si>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</si>
  <si>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</si>
  <si>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</si>
  <si>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</si>
  <si>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</si>
  <si>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</si>
  <si>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</si>
  <si>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</si>
  <si>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</si>
  <si>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</si>
  <si>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</si>
  <si>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</si>
  <si>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</si>
  <si>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</si>
  <si>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</si>
  <si>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</si>
  <si>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</si>
  <si>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</si>
  <si>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</si>
  <si>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</si>
  <si>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</si>
  <si>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</si>
  <si>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</si>
  <si>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</si>
  <si>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</si>
  <si>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</si>
  <si>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</si>
  <si>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</si>
  <si>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</si>
  <si>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</si>
  <si>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</si>
  <si>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</si>
  <si>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</si>
  <si>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</si>
  <si>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</si>
  <si>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</si>
  <si>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</si>
  <si>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</si>
  <si>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</si>
  <si>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</si>
  <si>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</si>
  <si>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</si>
  <si>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</si>
  <si>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</si>
  <si>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</si>
  <si>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</si>
  <si>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</si>
  <si>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</si>
  <si>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</si>
  <si>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</si>
  <si>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</si>
  <si>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</si>
  <si>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</si>
  <si>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</si>
  <si>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</si>
  <si>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</si>
  <si>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</si>
  <si>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</si>
  <si>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</si>
  <si>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</si>
  <si>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</si>
  <si>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</si>
  <si>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</si>
  <si>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</si>
  <si>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</si>
  <si>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</si>
  <si>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</si>
  <si>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</si>
  <si>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</si>
  <si>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</si>
  <si>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</si>
  <si>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</si>
  <si>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</si>
  <si>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</si>
  <si>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</si>
  <si>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</si>
  <si>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</si>
  <si>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</si>
  <si>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</si>
  <si>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</si>
  <si>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</si>
  <si>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</si>
  <si>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</si>
  <si>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</si>
  <si>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</si>
  <si>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</si>
  <si>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</si>
  <si>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</si>
  <si>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</si>
  <si>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</si>
  <si>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</si>
  <si>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</si>
  <si>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</si>
  <si>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</si>
  <si>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</si>
  <si>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</si>
  <si>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</si>
  <si>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</si>
  <si>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</si>
  <si>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</si>
  <si>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</si>
  <si>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</si>
  <si>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</si>
  <si>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</si>
  <si>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</si>
  <si>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</si>
  <si>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</si>
  <si>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</si>
  <si>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</si>
  <si>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</si>
  <si>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</si>
  <si>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</si>
  <si>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</si>
  <si>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</si>
  <si>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</si>
  <si>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</si>
  <si>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</si>
  <si>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</si>
  <si>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</si>
  <si>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</si>
  <si>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</si>
  <si>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</si>
  <si>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</si>
  <si>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</si>
  <si>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</si>
  <si>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</si>
  <si>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</si>
  <si>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</si>
  <si>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</si>
  <si>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</si>
  <si>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</si>
  <si>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</si>
  <si>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</si>
  <si>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</si>
  <si>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</si>
  <si>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</si>
  <si>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</si>
  <si>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</si>
  <si>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</si>
  <si>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</si>
  <si>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</si>
  <si>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</si>
  <si>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</si>
  <si>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</si>
  <si>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</si>
  <si>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</si>
  <si>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</si>
  <si>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</si>
  <si>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</si>
  <si>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</si>
  <si>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</si>
  <si>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</si>
  <si>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</si>
  <si>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</si>
  <si>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</si>
  <si>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</si>
  <si>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</si>
  <si>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</si>
  <si>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</si>
  <si>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</si>
  <si>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</si>
  <si>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</si>
  <si>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</si>
  <si>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</si>
  <si>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</si>
  <si>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</si>
  <si>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</si>
  <si>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</si>
  <si>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</si>
  <si>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</si>
  <si>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</si>
  <si>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</si>
  <si>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</si>
  <si>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</si>
  <si>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</si>
  <si>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</si>
  <si>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</si>
  <si>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</si>
  <si>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</si>
  <si>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</si>
  <si>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</si>
  <si>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</si>
  <si>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</si>
  <si>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</si>
  <si>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</si>
  <si>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</si>
  <si>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</si>
  <si>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</si>
  <si>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</si>
  <si>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</si>
  <si>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</si>
  <si>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</si>
  <si>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</si>
  <si>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</si>
  <si>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</si>
  <si>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</si>
  <si>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</si>
  <si>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</si>
  <si>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</si>
  <si>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</si>
  <si>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</si>
  <si>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</si>
  <si>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</si>
  <si>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</si>
  <si>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</si>
  <si>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</si>
  <si>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</si>
  <si>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</si>
  <si>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</si>
  <si>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</si>
  <si>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</si>
  <si>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</si>
  <si>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</si>
  <si>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</si>
  <si>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</si>
  <si>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</si>
  <si>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</si>
  <si>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</si>
  <si>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</si>
  <si>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</si>
  <si>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</si>
  <si>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</si>
  <si>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</si>
  <si>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</si>
  <si>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</si>
  <si>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</si>
  <si>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</si>
  <si>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</si>
  <si>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</si>
  <si>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</si>
  <si>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</si>
  <si>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</si>
  <si>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</si>
  <si>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</si>
  <si>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</si>
  <si>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</si>
  <si>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</si>
  <si>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</si>
  <si>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</si>
  <si>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</si>
  <si>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</si>
  <si>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</si>
  <si>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</si>
  <si>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</si>
  <si>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</si>
  <si>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</si>
  <si>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</si>
  <si>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</si>
  <si>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</si>
  <si>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</si>
  <si>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</si>
  <si>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</si>
  <si>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</si>
  <si>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</si>
  <si>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</si>
  <si>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</si>
  <si>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</si>
  <si>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</si>
  <si>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</si>
  <si>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</si>
  <si>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</si>
  <si>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</si>
  <si>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</si>
  <si>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</si>
  <si>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</si>
  <si>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</si>
  <si>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</si>
  <si>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</si>
  <si>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</si>
  <si>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</si>
  <si>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</si>
  <si>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</si>
  <si>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</si>
  <si>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</si>
  <si>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</si>
  <si>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</si>
  <si>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</si>
  <si>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</si>
  <si>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</si>
  <si>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</si>
  <si>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</si>
  <si>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</si>
  <si>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</si>
  <si>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</si>
  <si>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</si>
  <si>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</si>
  <si>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</si>
  <si>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</si>
  <si>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</si>
  <si>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</si>
  <si>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</si>
  <si>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</si>
  <si>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</si>
  <si>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</si>
  <si>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</si>
  <si>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</si>
  <si>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</si>
  <si>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</si>
  <si>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</si>
  <si>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</si>
  <si>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</si>
  <si>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</si>
  <si>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</si>
  <si>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</si>
  <si>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</si>
  <si>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</si>
  <si>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</si>
  <si>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</si>
  <si>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</si>
  <si>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</si>
  <si>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</si>
  <si>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</si>
  <si>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</si>
  <si>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</si>
  <si>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</si>
  <si>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</si>
  <si>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</si>
  <si>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</si>
  <si>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</si>
  <si>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</si>
  <si>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</si>
  <si>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</si>
  <si>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</si>
  <si>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</si>
  <si>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</si>
  <si>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</si>
  <si>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</si>
  <si>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</si>
  <si>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</si>
  <si>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</si>
  <si>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</si>
  <si>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</si>
  <si>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</si>
  <si>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</si>
  <si>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</si>
  <si>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</si>
  <si>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</si>
  <si>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</si>
  <si>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</si>
  <si>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</si>
  <si>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</si>
  <si>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</si>
  <si>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</si>
  <si>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</si>
  <si>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</si>
  <si>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</si>
  <si>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</si>
  <si>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</si>
  <si>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</si>
  <si>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</si>
  <si>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</si>
  <si>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</si>
  <si>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</si>
  <si>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</si>
  <si>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</si>
  <si>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</si>
  <si>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</si>
  <si>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</si>
  <si>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</si>
  <si>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</si>
  <si>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</si>
  <si>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</si>
  <si>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</si>
  <si>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</si>
  <si>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</si>
  <si>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</si>
  <si>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</si>
  <si>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</si>
  <si>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</si>
  <si>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</si>
  <si>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</si>
  <si>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</si>
  <si>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</si>
  <si>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</si>
  <si>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</si>
  <si>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</si>
  <si>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</si>
  <si>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</si>
  <si>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</si>
  <si>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</si>
  <si>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</si>
  <si>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</si>
  <si>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</si>
  <si>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</si>
  <si>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</si>
  <si>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</si>
  <si>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</si>
  <si>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</si>
  <si>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</si>
  <si>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</si>
  <si>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</si>
  <si>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</si>
  <si>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</si>
  <si>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</si>
  <si>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</si>
  <si>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</si>
  <si>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</si>
  <si>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</si>
  <si>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</si>
  <si>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</si>
  <si>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</si>
  <si>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</si>
  <si>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</si>
  <si>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</si>
  <si>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</si>
  <si>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</si>
  <si>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</si>
  <si>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</si>
  <si>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</si>
  <si>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</si>
  <si>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</si>
  <si>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</si>
  <si>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</si>
  <si>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</si>
  <si>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</si>
  <si>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</si>
  <si>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</si>
  <si>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</si>
  <si>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</si>
  <si>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</si>
  <si>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</si>
  <si>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</si>
  <si>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</si>
  <si>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</si>
  <si>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</si>
  <si>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</si>
  <si>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</si>
  <si>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</si>
  <si>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</si>
  <si>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</si>
  <si>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</si>
  <si>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</si>
  <si>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</si>
  <si>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</si>
  <si>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</si>
  <si>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</si>
  <si>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</si>
  <si>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</si>
  <si>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</si>
  <si>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</si>
  <si>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</si>
  <si>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</si>
  <si>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</si>
  <si>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</si>
  <si>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</si>
  <si>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</si>
  <si>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</si>
  <si>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</si>
  <si>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</si>
  <si>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</si>
  <si>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</si>
  <si>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</si>
  <si>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</si>
  <si>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</si>
  <si>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</si>
  <si>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</si>
  <si>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</si>
  <si>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</si>
  <si>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</si>
  <si>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</si>
  <si>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</si>
  <si>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</si>
  <si>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</si>
  <si>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</si>
  <si>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</si>
  <si>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</si>
  <si>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</si>
  <si>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</si>
  <si>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</si>
  <si>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</si>
  <si>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</si>
  <si>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</si>
  <si>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</si>
  <si>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</si>
  <si>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</si>
  <si>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</si>
  <si>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</si>
  <si>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</si>
  <si>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</si>
  <si>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</si>
  <si>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</si>
  <si>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</si>
  <si>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</si>
  <si>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</si>
  <si>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</si>
  <si>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</si>
  <si>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</si>
  <si>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</si>
  <si>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</si>
  <si>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</si>
  <si>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</si>
  <si>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</si>
  <si>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</si>
  <si>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</si>
  <si>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</si>
  <si>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</si>
  <si>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</si>
  <si>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</si>
  <si>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</si>
  <si>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</si>
  <si>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</si>
  <si>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</si>
  <si>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</si>
  <si>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</si>
  <si>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</si>
  <si>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</si>
  <si>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</si>
  <si>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</si>
  <si>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</si>
  <si>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</si>
  <si>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</si>
  <si>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</si>
  <si>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</si>
  <si>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</si>
  <si>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</si>
  <si>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</si>
  <si>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</si>
  <si>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</si>
  <si>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</si>
  <si>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</si>
  <si>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</si>
  <si>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</si>
  <si>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</si>
  <si>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</si>
  <si>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</si>
  <si>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</si>
  <si>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</si>
  <si>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</si>
  <si>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</si>
  <si>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</si>
  <si>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</si>
  <si>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</si>
  <si>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</si>
  <si>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</si>
  <si>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</si>
  <si>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</si>
  <si>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</si>
  <si>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</si>
  <si>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</si>
  <si>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</si>
  <si>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</si>
  <si>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</si>
  <si>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</si>
  <si>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</si>
  <si>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</si>
  <si>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</si>
  <si>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</si>
  <si>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</si>
  <si>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</si>
  <si>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</si>
  <si>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</si>
  <si>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</si>
  <si>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</si>
  <si>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</si>
  <si>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</si>
  <si>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</si>
  <si>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</si>
  <si>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</si>
  <si>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</si>
  <si>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</si>
  <si>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</si>
  <si>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</si>
  <si>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</si>
  <si>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</si>
  <si>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</si>
  <si>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</si>
  <si>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</si>
  <si>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</si>
  <si>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</si>
  <si>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</si>
  <si>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</si>
  <si>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</si>
  <si>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</si>
  <si>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</si>
  <si>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</si>
  <si>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</si>
  <si>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</si>
  <si>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</si>
  <si>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</si>
  <si>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</si>
  <si>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</si>
  <si>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</si>
  <si>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</si>
  <si>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</si>
  <si>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</si>
  <si>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</si>
  <si>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</si>
  <si>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</si>
  <si>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</si>
  <si>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</si>
  <si>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</si>
  <si>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</si>
  <si>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</si>
  <si>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</si>
  <si>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</si>
  <si>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</si>
  <si>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</si>
  <si>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</si>
  <si>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</si>
  <si>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</si>
  <si>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</si>
  <si>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</si>
  <si>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</si>
  <si>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</si>
  <si>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</si>
  <si>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</si>
  <si>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</si>
  <si>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</si>
  <si>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</si>
  <si>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</si>
  <si>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</si>
  <si>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</si>
  <si>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</si>
  <si>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</si>
  <si>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</si>
  <si>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</si>
  <si>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</si>
  <si>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</si>
  <si>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</si>
  <si>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</si>
  <si>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</si>
  <si>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</si>
  <si>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</si>
  <si>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</si>
  <si>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</si>
  <si>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</si>
  <si>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</si>
  <si>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</si>
  <si>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</si>
  <si>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</si>
  <si>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</si>
  <si>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</si>
  <si>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</si>
  <si>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</si>
  <si>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</si>
  <si>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</si>
  <si>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</si>
  <si>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</si>
  <si>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</si>
  <si>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</si>
  <si>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</si>
  <si>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</si>
  <si>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</si>
  <si>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</si>
  <si>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</si>
  <si>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</si>
  <si>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</si>
  <si>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</si>
  <si>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</si>
  <si>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</si>
  <si>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</si>
  <si>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</si>
  <si>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</si>
  <si>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</si>
  <si>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</si>
  <si>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</si>
  <si>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</si>
  <si>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</si>
  <si>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</si>
  <si>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</si>
  <si>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</si>
  <si>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</si>
  <si>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</si>
  <si>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</si>
  <si>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</si>
  <si>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</si>
  <si>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</si>
  <si>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</si>
  <si>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</si>
  <si>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</si>
  <si>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</si>
  <si>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</si>
  <si>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</si>
  <si>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</si>
  <si>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</si>
  <si>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</si>
  <si>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</si>
  <si>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</si>
  <si>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</si>
  <si>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</si>
  <si>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</si>
  <si>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</si>
  <si>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</si>
  <si>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</si>
  <si>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</si>
  <si>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</si>
  <si>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</si>
  <si>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</si>
  <si>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</si>
  <si>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</si>
  <si>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</si>
  <si>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</si>
  <si>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</si>
  <si>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</si>
  <si>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</si>
  <si>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</si>
  <si>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</si>
  <si>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</si>
  <si>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</si>
  <si>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</si>
  <si>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</si>
  <si>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</si>
  <si>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</si>
  <si>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</si>
  <si>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</si>
  <si>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</si>
  <si>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</si>
  <si>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</si>
  <si>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</si>
  <si>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</si>
  <si>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</si>
  <si>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</si>
  <si>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</si>
  <si>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</si>
  <si>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</si>
  <si>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</si>
  <si>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</si>
  <si>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</si>
  <si>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</si>
  <si>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</si>
  <si>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</si>
  <si>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</si>
  <si>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</si>
  <si>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</si>
  <si>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</si>
  <si>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</si>
  <si>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</si>
  <si>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</si>
  <si>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</si>
  <si>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</si>
  <si>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</si>
  <si>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</si>
  <si>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</si>
  <si>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</si>
  <si>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</si>
  <si>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</si>
  <si>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</si>
  <si>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</si>
  <si>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</si>
  <si>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</si>
  <si>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</si>
  <si>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</si>
  <si>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</si>
  <si>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</si>
  <si>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</si>
  <si>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</si>
  <si>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</si>
  <si>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</si>
  <si>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</si>
  <si>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</si>
  <si>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</si>
  <si>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</si>
  <si>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</si>
  <si>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</si>
  <si>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</si>
  <si>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</si>
  <si>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</si>
  <si>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</si>
  <si>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</si>
  <si>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</si>
  <si>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</si>
  <si>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</si>
  <si>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</si>
  <si>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</si>
  <si>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</si>
  <si>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</si>
  <si>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</si>
  <si>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</si>
  <si>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</si>
  <si>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</si>
  <si>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</si>
  <si>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</si>
  <si>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</si>
  <si>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</si>
  <si>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</si>
  <si>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</si>
  <si>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</si>
  <si>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</si>
  <si>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</si>
  <si>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</si>
  <si>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</si>
  <si>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</si>
  <si>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</si>
  <si>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</si>
  <si>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</si>
  <si>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</si>
  <si>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</si>
  <si>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</si>
  <si>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</si>
  <si>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</si>
  <si>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</si>
  <si>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</si>
  <si>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</si>
  <si>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</si>
  <si>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</si>
  <si>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</si>
  <si>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</si>
  <si>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</si>
  <si>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</si>
  <si>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</si>
  <si>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</si>
  <si>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</si>
  <si>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</si>
  <si>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</si>
  <si>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</si>
  <si>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</si>
  <si>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</si>
  <si>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</si>
  <si>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</si>
  <si>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</si>
  <si>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</si>
  <si>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</si>
  <si>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</si>
  <si>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</si>
  <si>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</si>
  <si>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</si>
  <si>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</si>
  <si>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</si>
  <si>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</si>
  <si>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</si>
  <si>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</si>
  <si>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</si>
  <si>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</si>
  <si>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</si>
  <si>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</si>
  <si>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</si>
  <si>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</si>
  <si>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</si>
  <si>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</si>
  <si>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</si>
  <si>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</si>
  <si>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</si>
  <si>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</si>
  <si>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</si>
  <si>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</si>
  <si>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</si>
  <si>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</si>
  <si>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</si>
  <si>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</si>
  <si>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</si>
  <si>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</si>
  <si>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</si>
  <si>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</si>
  <si>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</si>
  <si>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</si>
  <si>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</si>
  <si>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</si>
  <si>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</si>
  <si>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</si>
  <si>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</si>
  <si>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</si>
  <si>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</si>
  <si>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</si>
  <si>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</si>
  <si>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</si>
  <si>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</si>
  <si>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</si>
  <si>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</si>
  <si>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</si>
  <si>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</si>
  <si>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</si>
  <si>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</si>
  <si>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</si>
  <si>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</si>
  <si>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</si>
  <si>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</si>
  <si>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</si>
  <si>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</si>
  <si>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</si>
  <si>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</si>
  <si>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</si>
  <si>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</si>
  <si>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</si>
  <si>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</si>
  <si>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</si>
  <si>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</si>
  <si>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</si>
  <si>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</si>
  <si>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</si>
  <si>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</si>
  <si>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</si>
  <si>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</si>
  <si>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</si>
  <si>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</si>
  <si>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</si>
  <si>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</si>
  <si>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</si>
  <si>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</si>
  <si>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</si>
  <si>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</si>
  <si>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</si>
  <si>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</si>
  <si>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</si>
  <si>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</si>
  <si>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</si>
  <si>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</si>
  <si>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</si>
  <si>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</si>
  <si>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</si>
  <si>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</si>
  <si>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</si>
  <si>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</si>
  <si>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</si>
  <si>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</si>
  <si>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</si>
  <si>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</si>
  <si>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</si>
  <si>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</si>
  <si>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</si>
  <si>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</si>
  <si>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</si>
  <si>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</si>
  <si>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</si>
  <si>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</si>
  <si>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</si>
  <si>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</si>
  <si>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</si>
  <si>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</si>
  <si>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</si>
  <si>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</si>
  <si>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</si>
  <si>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</si>
  <si>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</si>
  <si>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</si>
  <si>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</si>
  <si>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</si>
  <si>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</si>
  <si>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</si>
  <si>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</si>
  <si>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</si>
  <si>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</si>
  <si>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</si>
  <si>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</si>
  <si>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</si>
  <si>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</si>
  <si>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</si>
  <si>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</si>
  <si>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</si>
  <si>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</si>
  <si>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</si>
  <si>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</si>
  <si>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</si>
  <si>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</si>
  <si>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</si>
  <si>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</si>
  <si>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</si>
  <si>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</si>
  <si>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</si>
  <si>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</si>
  <si>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</si>
  <si>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</si>
  <si>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</si>
  <si>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</si>
  <si>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</si>
  <si>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</si>
  <si>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</si>
  <si>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</si>
  <si>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</si>
  <si>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</si>
  <si>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</si>
  <si>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</si>
  <si>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</si>
  <si>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</si>
  <si>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</si>
  <si>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</si>
  <si>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</si>
  <si>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</si>
  <si>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</si>
  <si>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</si>
  <si>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</si>
  <si>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</si>
  <si>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</si>
  <si>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</si>
  <si>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</si>
  <si>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</si>
  <si>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</si>
  <si>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</si>
  <si>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</si>
  <si>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</si>
  <si>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</si>
  <si>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</si>
  <si>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</si>
  <si>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</si>
  <si>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</si>
  <si>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</si>
  <si>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</si>
  <si>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</si>
  <si>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</si>
  <si>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</si>
  <si>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</si>
  <si>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</si>
  <si>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</si>
  <si>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</si>
  <si>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</si>
  <si>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</si>
  <si>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</si>
  <si>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</si>
  <si>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</si>
  <si>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</si>
  <si>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</si>
  <si>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</si>
  <si>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</si>
  <si>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</si>
  <si>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</si>
  <si>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</si>
  <si>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</si>
  <si>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</si>
  <si>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</si>
  <si>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</si>
  <si>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</si>
  <si>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</si>
  <si>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</si>
  <si>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</si>
  <si>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</si>
  <si>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</si>
  <si>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</si>
  <si>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</si>
  <si>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</si>
  <si>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</si>
  <si>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</si>
  <si>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</si>
  <si>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</si>
  <si>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</si>
  <si>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</si>
  <si>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</si>
  <si>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</si>
  <si>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</si>
  <si>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</si>
  <si>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</si>
  <si>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</si>
  <si>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</si>
  <si>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</si>
  <si>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</si>
  <si>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</si>
  <si>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</si>
  <si>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</si>
  <si>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</si>
  <si>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</si>
  <si>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</si>
  <si>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</si>
  <si>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</si>
  <si>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</si>
  <si>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</si>
  <si>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</si>
  <si>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</si>
  <si>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</si>
  <si>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</si>
  <si>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</si>
  <si>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</si>
  <si>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</si>
  <si>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</si>
  <si>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</si>
  <si>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</si>
  <si>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</si>
  <si>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</si>
  <si>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</si>
  <si>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</si>
  <si>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</si>
  <si>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</si>
  <si>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</si>
  <si>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</si>
  <si>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</si>
  <si>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</si>
  <si>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</si>
  <si>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</si>
  <si>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</si>
  <si>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</si>
  <si>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</si>
  <si>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</si>
  <si>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</si>
  <si>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</si>
  <si>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</si>
  <si>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</si>
  <si>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</si>
  <si>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</si>
  <si>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</si>
  <si>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</si>
  <si>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</si>
  <si>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</si>
  <si>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</si>
  <si>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</si>
  <si>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</si>
  <si>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</si>
  <si>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</si>
  <si>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</si>
  <si>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</si>
  <si>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</si>
  <si>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</si>
  <si>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</si>
  <si>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</si>
  <si>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</si>
  <si>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</si>
  <si>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</si>
  <si>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</si>
  <si>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</si>
  <si>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</si>
  <si>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</si>
  <si>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</si>
  <si>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</si>
  <si>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</si>
  <si>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</si>
  <si>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</si>
  <si>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</si>
  <si>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</si>
  <si>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</si>
  <si>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</si>
  <si>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</si>
  <si>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</si>
  <si>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</si>
  <si>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</si>
  <si>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</si>
  <si>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</si>
  <si>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</si>
  <si>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</si>
  <si>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</si>
  <si>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</si>
  <si>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</si>
  <si>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</si>
  <si>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</si>
  <si>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</si>
  <si>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</si>
  <si>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</si>
  <si>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</si>
  <si>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</si>
  <si>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</si>
  <si>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</si>
  <si>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</si>
  <si>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</si>
  <si>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</si>
  <si>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</si>
  <si>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</si>
  <si>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</si>
  <si>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</si>
  <si>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</si>
  <si>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</si>
  <si>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</si>
  <si>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</si>
  <si>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</si>
  <si>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</si>
  <si>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</si>
  <si>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</si>
  <si>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</si>
  <si>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</si>
  <si>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</si>
  <si>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</si>
  <si>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</si>
  <si>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</si>
  <si>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</si>
  <si>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</si>
  <si>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</si>
  <si>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</si>
  <si>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</si>
  <si>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</si>
  <si>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</si>
  <si>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</si>
  <si>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</si>
  <si>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</si>
  <si>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</si>
  <si>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</si>
  <si>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</si>
  <si>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</si>
  <si>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</si>
  <si>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</si>
  <si>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</si>
  <si>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</si>
  <si>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</si>
  <si>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</si>
  <si>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</si>
  <si>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</si>
  <si>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</si>
  <si>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</si>
  <si>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</si>
  <si>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</si>
  <si>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</si>
  <si>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</si>
  <si>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</si>
  <si>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</si>
  <si>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</si>
  <si>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</si>
  <si>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</si>
  <si>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</si>
  <si>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</si>
  <si>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</si>
  <si>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</si>
  <si>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</si>
  <si>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</si>
  <si>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</si>
  <si>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</si>
  <si>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</si>
  <si>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</si>
  <si>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</si>
  <si>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</si>
  <si>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</si>
  <si>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</si>
  <si>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</si>
  <si>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</si>
  <si>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</si>
  <si>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</si>
  <si>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</si>
  <si>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</si>
  <si>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</si>
  <si>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</si>
  <si>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</si>
  <si>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</si>
  <si>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</si>
  <si>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</si>
  <si>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</si>
  <si>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</si>
  <si>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</si>
  <si>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</si>
  <si>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</si>
  <si>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</si>
  <si>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</si>
  <si>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</si>
  <si>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</si>
  <si>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</si>
  <si>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</si>
  <si>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</si>
  <si>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</si>
  <si>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</si>
  <si>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</si>
  <si>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</si>
  <si>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</si>
  <si>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</si>
  <si>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</si>
  <si>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</si>
  <si>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</si>
  <si>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</si>
  <si>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</si>
  <si>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</si>
  <si>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</si>
  <si>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</si>
  <si>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</si>
  <si>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</si>
  <si>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</si>
  <si>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</si>
  <si>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</si>
  <si>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</si>
  <si>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</si>
  <si>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</si>
  <si>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</si>
  <si>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</si>
  <si>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</si>
  <si>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</si>
  <si>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</si>
  <si>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</si>
  <si>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</si>
  <si>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</si>
  <si>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</si>
  <si>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</si>
  <si>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</si>
  <si>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</si>
  <si>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</si>
  <si>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</si>
  <si>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</si>
  <si>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</si>
  <si>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</si>
  <si>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</si>
  <si>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</si>
  <si>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</si>
  <si>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</si>
  <si>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</si>
  <si>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</si>
  <si>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</si>
  <si>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</si>
  <si>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</si>
  <si>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</si>
  <si>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</si>
  <si>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</si>
  <si>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</si>
  <si>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</si>
  <si>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</si>
  <si>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</si>
  <si>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</si>
  <si>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</si>
  <si>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</si>
  <si>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</si>
  <si>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</si>
  <si>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</si>
  <si>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</si>
  <si>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</si>
  <si>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</si>
  <si>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</si>
  <si>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</si>
  <si>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</si>
  <si>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</si>
  <si>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</si>
  <si>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</si>
  <si>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</si>
  <si>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</si>
  <si>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</si>
  <si>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</si>
  <si>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</si>
  <si>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</si>
  <si>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</si>
  <si>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</si>
  <si>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</si>
  <si>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</si>
  <si>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</si>
  <si>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</si>
  <si>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</si>
  <si>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</si>
  <si>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</si>
  <si>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</si>
  <si>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</si>
  <si>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</si>
  <si>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</si>
  <si>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</si>
  <si>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</si>
  <si>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</si>
  <si>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</si>
  <si>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</si>
  <si>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</si>
  <si>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</si>
  <si>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</si>
  <si>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</si>
  <si>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</si>
  <si>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</si>
  <si>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</si>
  <si>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</si>
  <si>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</si>
  <si>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</si>
  <si>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</si>
  <si>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</si>
  <si>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</si>
  <si>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</si>
  <si>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</si>
  <si>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</si>
  <si>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</si>
  <si>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</si>
  <si>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</si>
  <si>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</si>
  <si>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</si>
  <si>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</si>
  <si>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</si>
  <si>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</si>
  <si>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</si>
  <si>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</si>
  <si>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</si>
  <si>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</si>
  <si>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</si>
  <si>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</si>
  <si>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</si>
  <si>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</si>
  <si>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</si>
  <si>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</si>
  <si>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</si>
  <si>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</si>
  <si>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</si>
  <si>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</si>
  <si>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</si>
  <si>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</si>
  <si>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</si>
  <si>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</si>
  <si>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</si>
  <si>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</si>
  <si>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</si>
  <si>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</si>
  <si>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</si>
  <si>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</si>
  <si>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</si>
  <si>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</si>
  <si>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</si>
  <si>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</si>
  <si>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</si>
  <si>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</si>
  <si>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</si>
  <si>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</si>
  <si>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</si>
  <si>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</si>
  <si>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</si>
  <si>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</si>
  <si>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</si>
  <si>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</si>
  <si>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</si>
  <si>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</si>
  <si>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</si>
  <si>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</si>
  <si>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</si>
  <si>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</si>
  <si>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</si>
  <si>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</si>
  <si>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</si>
  <si>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</si>
  <si>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</si>
  <si>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</si>
  <si>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</si>
  <si>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</si>
  <si>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</si>
  <si>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</si>
  <si>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</si>
  <si>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</si>
  <si>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</si>
  <si>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</si>
  <si>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</si>
  <si>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</si>
  <si>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</si>
  <si>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</si>
  <si>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</si>
  <si>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</si>
  <si>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</si>
  <si>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</si>
  <si>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</si>
  <si>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</si>
  <si>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</si>
  <si>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</si>
  <si>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</si>
  <si>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</si>
  <si>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</si>
  <si>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</si>
  <si>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</si>
  <si>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</si>
  <si>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</si>
  <si>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</si>
  <si>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</si>
  <si>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</si>
  <si>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</si>
  <si>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</si>
  <si>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</si>
  <si>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</si>
  <si>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</si>
  <si>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</si>
  <si>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</si>
  <si>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</si>
  <si>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</si>
  <si>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</si>
  <si>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</si>
  <si>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</si>
  <si>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</si>
  <si>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</si>
  <si>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</si>
  <si>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</si>
  <si>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</si>
  <si>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</si>
  <si>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</si>
  <si>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</si>
  <si>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</si>
  <si>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</si>
  <si>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</si>
  <si>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</si>
  <si>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</si>
  <si>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</si>
  <si>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</si>
  <si>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</si>
  <si>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</si>
  <si>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</si>
  <si>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</si>
  <si>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</si>
  <si>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</si>
  <si>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</si>
  <si>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</si>
  <si>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</si>
  <si>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</si>
  <si>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</si>
  <si>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</si>
  <si>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</si>
  <si>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</si>
  <si>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</si>
  <si>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</si>
  <si>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</si>
  <si>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</si>
  <si>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</si>
  <si>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</si>
  <si>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</si>
  <si>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</si>
  <si>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</si>
  <si>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</si>
  <si>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</si>
  <si>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</si>
  <si>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</si>
  <si>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</si>
  <si>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</si>
  <si>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</si>
  <si>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</si>
  <si>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</si>
  <si>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</si>
  <si>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</si>
  <si>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</si>
  <si>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</si>
  <si>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</si>
  <si>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</si>
  <si>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</si>
  <si>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</si>
  <si>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</si>
  <si>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</si>
  <si>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</si>
  <si>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</si>
  <si>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</si>
  <si>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</si>
  <si>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</si>
  <si>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</si>
  <si>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</si>
  <si>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</si>
  <si>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</si>
  <si>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</si>
  <si>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</si>
  <si>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</si>
  <si>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</si>
  <si>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</si>
  <si>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</si>
  <si>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</si>
  <si>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</si>
  <si>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</si>
  <si>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</si>
  <si>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</si>
  <si>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</si>
  <si>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</si>
  <si>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</si>
  <si>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</si>
  <si>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</si>
  <si>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</si>
  <si>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</si>
  <si>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</si>
  <si>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</si>
  <si>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</si>
  <si>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</si>
  <si>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</si>
  <si>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</si>
  <si>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</si>
  <si>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</si>
  <si>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</si>
  <si>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</si>
  <si>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</si>
  <si>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</si>
  <si>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</si>
  <si>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</si>
  <si>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</si>
  <si>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</si>
  <si>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</si>
  <si>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</si>
  <si>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</si>
  <si>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</si>
  <si>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</si>
  <si>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</si>
  <si>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</si>
  <si>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</si>
  <si>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</si>
  <si>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</si>
  <si>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</si>
  <si>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</si>
  <si>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</si>
  <si>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</si>
  <si>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</si>
  <si>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</si>
  <si>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</si>
  <si>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</si>
  <si>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</si>
  <si>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</si>
  <si>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</si>
  <si>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</si>
  <si>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</si>
  <si>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</si>
  <si>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</si>
  <si>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</si>
  <si>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</si>
  <si>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</si>
  <si>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</si>
  <si>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</si>
  <si>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</si>
  <si>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</si>
  <si>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</si>
  <si>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</si>
  <si>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</si>
  <si>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</si>
  <si>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</si>
  <si>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</si>
  <si>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</si>
  <si>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</si>
  <si>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</si>
  <si>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</si>
  <si>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</si>
  <si>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</si>
  <si>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</si>
  <si>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</si>
  <si>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</si>
  <si>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</si>
  <si>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</si>
  <si>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</si>
  <si>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</si>
  <si>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</si>
  <si>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</si>
  <si>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</si>
  <si>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</si>
  <si>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</si>
  <si>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</si>
  <si>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</si>
  <si>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</si>
  <si>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</si>
  <si>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</si>
  <si>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</si>
  <si>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</si>
  <si>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</si>
  <si>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</si>
  <si>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</si>
  <si>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</si>
  <si>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</si>
  <si>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</si>
  <si>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</si>
  <si>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</si>
  <si>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</si>
  <si>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</si>
  <si>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</si>
  <si>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</si>
  <si>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</si>
  <si>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</si>
  <si>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</si>
  <si>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</si>
  <si>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</si>
  <si>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</si>
  <si>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</si>
  <si>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</si>
  <si>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</si>
  <si>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</si>
  <si>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</si>
  <si>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</si>
  <si>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</si>
  <si>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</si>
  <si>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</si>
  <si>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</si>
  <si>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</si>
  <si>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</si>
  <si>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</si>
  <si>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</si>
  <si>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</si>
  <si>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</si>
  <si>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</si>
  <si>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</si>
  <si>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</si>
  <si>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</si>
  <si>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</si>
  <si>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</si>
  <si>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</si>
  <si>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</si>
  <si>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</si>
  <si>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</si>
  <si>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</si>
  <si>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</si>
  <si>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</si>
  <si>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</si>
  <si>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</si>
  <si>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</si>
  <si>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</si>
  <si>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</si>
  <si>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</si>
  <si>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</si>
  <si>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</si>
  <si>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</si>
  <si>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</si>
  <si>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</si>
  <si>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</si>
  <si>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</si>
  <si>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</si>
  <si>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</si>
  <si>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</si>
  <si>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</si>
  <si>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</si>
  <si>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</si>
  <si>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</si>
  <si>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</si>
  <si>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</si>
  <si>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</si>
  <si>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</si>
  <si>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</si>
  <si>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</si>
  <si>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</si>
  <si>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</si>
  <si>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</si>
  <si>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</si>
  <si>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</si>
  <si>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</si>
  <si>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</si>
  <si>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</si>
  <si>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</si>
  <si>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</si>
  <si>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</si>
  <si>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</si>
  <si>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</si>
  <si>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</si>
  <si>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</si>
  <si>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</si>
  <si>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</si>
  <si>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</si>
  <si>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</si>
  <si>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</si>
  <si>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</si>
  <si>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</si>
  <si>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</si>
  <si>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</si>
  <si>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</si>
  <si>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</si>
  <si>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</si>
  <si>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</si>
  <si>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</si>
  <si>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</si>
  <si>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</si>
  <si>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</si>
  <si>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</si>
  <si>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</si>
  <si>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</si>
  <si>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</si>
  <si>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</si>
  <si>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</si>
  <si>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</si>
  <si>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</si>
  <si>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</si>
  <si>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</si>
  <si>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</si>
  <si>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</si>
  <si>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</si>
  <si>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</si>
  <si>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</si>
  <si>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</si>
  <si>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</si>
  <si>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</si>
  <si>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</si>
  <si>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</si>
  <si>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</si>
  <si>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</si>
  <si>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</si>
  <si>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</si>
  <si>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</si>
  <si>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</si>
  <si>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</si>
  <si>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</si>
  <si>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</si>
  <si>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</si>
  <si>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</si>
  <si>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</si>
  <si>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</si>
  <si>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</si>
  <si>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</si>
  <si>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</si>
  <si>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</si>
  <si>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</si>
  <si>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</si>
  <si>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</si>
  <si>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</si>
  <si>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</si>
  <si>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</si>
  <si>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</si>
  <si>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</si>
  <si>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</si>
  <si>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</si>
  <si>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</si>
  <si>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</si>
  <si>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</si>
  <si>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</si>
  <si>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</si>
  <si>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</si>
  <si>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</si>
  <si>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</si>
  <si>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</si>
  <si>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</si>
  <si>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</si>
  <si>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</si>
  <si>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</si>
  <si>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</si>
  <si>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</si>
  <si>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</si>
  <si>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</si>
  <si>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</si>
  <si>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</si>
  <si>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</si>
  <si>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</si>
  <si>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</si>
  <si>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</si>
  <si>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</si>
  <si>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</si>
  <si>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</si>
  <si>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</si>
  <si>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</si>
  <si>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</si>
  <si>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</si>
  <si>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</si>
  <si>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</si>
  <si>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</si>
  <si>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</si>
  <si>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</si>
  <si>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</si>
  <si>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</si>
  <si>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</si>
  <si>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</si>
  <si>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</si>
  <si>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</si>
  <si>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</si>
  <si>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</si>
  <si>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</si>
  <si>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</si>
  <si>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</si>
  <si>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</si>
  <si>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</si>
  <si>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</si>
  <si>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</si>
  <si>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</si>
  <si>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</si>
  <si>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</si>
  <si>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</si>
  <si>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</si>
  <si>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</si>
  <si>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</si>
  <si>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</si>
  <si>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</si>
  <si>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</si>
  <si>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</si>
  <si>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</si>
  <si>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</si>
  <si>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</si>
  <si>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</si>
  <si>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</si>
  <si>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</si>
  <si>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</si>
  <si>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</si>
  <si>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</si>
  <si>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</si>
  <si>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</si>
  <si>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</si>
  <si>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</si>
  <si>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</si>
  <si>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</si>
  <si>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</si>
  <si>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</si>
  <si>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</si>
  <si>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</si>
  <si>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</si>
  <si>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</si>
  <si>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</si>
  <si>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</si>
  <si>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</si>
  <si>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</si>
  <si>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</si>
  <si>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</si>
  <si>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</si>
  <si>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</si>
  <si>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</si>
  <si>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</si>
  <si>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</si>
  <si>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</si>
  <si>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</si>
  <si>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</si>
  <si>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</si>
  <si>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</si>
  <si>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</si>
  <si>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</si>
  <si>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</si>
  <si>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</si>
  <si>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</si>
  <si>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</si>
  <si>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</si>
  <si>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</si>
  <si>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</si>
  <si>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</si>
  <si>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</si>
  <si>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</si>
  <si>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</si>
  <si>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</si>
  <si>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</si>
  <si>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</si>
  <si>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</si>
  <si>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</si>
  <si>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</si>
  <si>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</si>
  <si>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</si>
  <si>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</si>
  <si>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</si>
  <si>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</si>
  <si>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</si>
  <si>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</si>
  <si>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</si>
  <si>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</si>
  <si>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</si>
  <si>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</si>
  <si>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</si>
  <si>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</si>
  <si>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</si>
  <si>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</si>
  <si>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</si>
  <si>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</si>
  <si>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</si>
  <si>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</si>
  <si>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</si>
  <si>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</si>
  <si>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</si>
  <si>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</si>
  <si>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</si>
  <si>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</si>
  <si>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</si>
  <si>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</si>
  <si>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</si>
  <si>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</si>
  <si>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</si>
  <si>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</si>
  <si>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</si>
  <si>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</si>
  <si>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</si>
  <si>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</si>
  <si>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</si>
  <si>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</si>
  <si>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</si>
  <si>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</si>
  <si>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</si>
  <si>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</si>
  <si>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</si>
  <si>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</si>
  <si>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</si>
  <si>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</si>
  <si>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</si>
  <si>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</si>
  <si>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</si>
  <si>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</si>
  <si>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</si>
  <si>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</si>
  <si>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</si>
  <si>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</si>
  <si>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</si>
  <si>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</si>
  <si>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</si>
  <si>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</si>
  <si>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</si>
  <si>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</si>
  <si>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</si>
  <si>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</si>
  <si>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</si>
  <si>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</si>
  <si>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</si>
  <si>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</si>
  <si>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</si>
  <si>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</si>
  <si>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</si>
  <si>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</si>
  <si>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</si>
  <si>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</si>
  <si>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</si>
  <si>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</si>
  <si>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</si>
  <si>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</si>
  <si>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</si>
  <si>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</si>
  <si>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</si>
  <si>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</si>
  <si>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</si>
  <si>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</si>
  <si>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</si>
  <si>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</si>
  <si>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</si>
  <si>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</si>
  <si>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</si>
  <si>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</si>
  <si>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</si>
  <si>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</si>
  <si>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</si>
  <si>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</si>
  <si>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</si>
  <si>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</si>
  <si>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</si>
  <si>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</si>
  <si>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</si>
  <si>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</si>
  <si>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</si>
  <si>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</si>
  <si>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</si>
  <si>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</si>
  <si>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</si>
  <si>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</si>
  <si>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</si>
  <si>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</si>
  <si>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</si>
  <si>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</si>
  <si>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</si>
  <si>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</si>
  <si>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</si>
  <si>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</si>
  <si>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</si>
  <si>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</si>
  <si>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</si>
  <si>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</si>
  <si>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</si>
  <si>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</si>
  <si>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</si>
  <si>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</si>
  <si>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</si>
  <si>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</si>
  <si>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</si>
  <si>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</si>
  <si>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</si>
  <si>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</si>
  <si>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</si>
  <si>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</si>
  <si>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</si>
  <si>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</si>
  <si>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</si>
  <si>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</si>
  <si>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</si>
  <si>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</si>
  <si>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</si>
  <si>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</si>
  <si>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</si>
  <si>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</si>
  <si>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</si>
  <si>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</si>
  <si>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</si>
  <si>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</si>
  <si>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</si>
  <si>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</si>
  <si>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</si>
  <si>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</si>
  <si>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</si>
  <si>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</si>
  <si>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</si>
  <si>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</si>
  <si>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</si>
  <si>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</si>
  <si>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</si>
  <si>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</si>
  <si>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</si>
  <si>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</si>
  <si>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</si>
  <si>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</si>
  <si>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</si>
  <si>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</si>
  <si>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</si>
  <si>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</si>
  <si>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</si>
  <si>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</si>
  <si>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</si>
  <si>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</si>
  <si>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</si>
  <si>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</si>
  <si>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</si>
  <si>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</si>
  <si>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</si>
  <si>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</si>
  <si>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</si>
  <si>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</si>
  <si>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</si>
  <si>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</si>
  <si>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</si>
  <si>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</si>
  <si>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</si>
  <si>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</si>
  <si>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</si>
  <si>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</si>
  <si>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</si>
  <si>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</si>
  <si>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</si>
  <si>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</si>
  <si>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</si>
  <si>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</si>
  <si>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</si>
  <si>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</si>
  <si>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</si>
  <si>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</si>
  <si>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</si>
  <si>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</si>
  <si>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</si>
  <si>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</si>
  <si>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</si>
  <si>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</si>
  <si>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</si>
  <si>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</si>
  <si>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</si>
  <si>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</si>
  <si>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</si>
  <si>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</si>
  <si>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</si>
  <si>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</si>
  <si>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</si>
  <si>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</si>
  <si>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</si>
  <si>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</si>
  <si>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</si>
  <si>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</si>
  <si>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</si>
  <si>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</si>
  <si>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</si>
  <si>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</si>
  <si>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</si>
  <si>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</si>
  <si>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</si>
  <si>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</si>
  <si>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</si>
  <si>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</si>
  <si>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</si>
  <si>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</si>
  <si>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</si>
  <si>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</si>
  <si>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</si>
  <si>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</si>
  <si>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</si>
  <si>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</si>
  <si>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</si>
  <si>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</si>
  <si>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</si>
  <si>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</si>
  <si>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</si>
  <si>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</si>
  <si>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</si>
  <si>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</si>
  <si>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</si>
  <si>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</si>
  <si>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</si>
  <si>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</si>
  <si>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</si>
  <si>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</si>
  <si>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</si>
  <si>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</si>
  <si>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</si>
  <si>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</si>
  <si>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</si>
  <si>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</si>
  <si>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</si>
  <si>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</si>
  <si>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</si>
  <si>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</si>
  <si>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</si>
  <si>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</si>
  <si>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</si>
  <si>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</si>
  <si>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</si>
  <si>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</si>
  <si>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</si>
  <si>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</si>
  <si>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</si>
  <si>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</si>
  <si>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</si>
  <si>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</si>
  <si>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</si>
  <si>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</si>
  <si>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</si>
  <si>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</si>
  <si>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</si>
  <si>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</si>
  <si>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</si>
  <si>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</si>
  <si>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</si>
  <si>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</si>
  <si>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</si>
  <si>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</si>
  <si>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</si>
  <si>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</si>
  <si>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</si>
  <si>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</si>
  <si>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</si>
  <si>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</si>
  <si>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</si>
  <si>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</si>
  <si>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</si>
  <si>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</si>
  <si>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</si>
  <si>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</si>
  <si>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</si>
  <si>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</si>
  <si>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</si>
  <si>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</si>
  <si>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</si>
  <si>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</si>
  <si>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</si>
  <si>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</si>
  <si>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</si>
  <si>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</si>
  <si>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</si>
  <si>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</si>
  <si>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</si>
  <si>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</si>
  <si>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</si>
  <si>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</si>
  <si>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</si>
  <si>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</si>
  <si>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</si>
  <si>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</si>
  <si>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</si>
  <si>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</si>
  <si>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</si>
  <si>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</si>
  <si>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</si>
  <si>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</si>
  <si>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</si>
  <si>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</si>
  <si>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</si>
  <si>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</si>
  <si>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</si>
  <si>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</si>
  <si>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</si>
  <si>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</si>
  <si>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</si>
  <si>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</si>
  <si>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</si>
  <si>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</si>
  <si>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</si>
  <si>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</si>
  <si>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</si>
  <si>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</si>
  <si>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</si>
  <si>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</si>
  <si>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</si>
  <si>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</si>
  <si>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</si>
  <si>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</si>
  <si>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</si>
  <si>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</si>
  <si>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</si>
  <si>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</si>
  <si>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</si>
  <si>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</si>
  <si>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</si>
  <si>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</si>
  <si>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</si>
  <si>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</si>
  <si>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</si>
  <si>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</si>
  <si>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</si>
  <si>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</si>
  <si>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</si>
  <si>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</si>
  <si>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</si>
  <si>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</si>
  <si>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</si>
  <si>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</si>
  <si>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</si>
  <si>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</si>
  <si>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</si>
  <si>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</si>
  <si>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</si>
  <si>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</si>
  <si>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</si>
  <si>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</si>
  <si>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</si>
  <si>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</si>
  <si>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</si>
  <si>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</si>
  <si>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</si>
  <si>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</si>
  <si>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</si>
  <si>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</si>
  <si>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</si>
  <si>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</si>
  <si>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</si>
  <si>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</si>
  <si>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</si>
  <si>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</si>
  <si>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</si>
  <si>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</si>
  <si>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</si>
  <si>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</si>
  <si>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</si>
  <si>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</si>
  <si>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</si>
  <si>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</si>
  <si>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</si>
  <si>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</si>
  <si>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</si>
  <si>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</si>
  <si>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</si>
  <si>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</si>
  <si>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</si>
  <si>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</si>
  <si>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</si>
  <si>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</si>
  <si>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</si>
  <si>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</si>
  <si>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</si>
  <si>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</si>
  <si>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</si>
  <si>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</si>
  <si>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</si>
  <si>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</si>
  <si>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</si>
  <si>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</si>
  <si>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</si>
  <si>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</si>
  <si>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</si>
  <si>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</si>
  <si>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</si>
  <si>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</si>
  <si>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</si>
  <si>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</si>
  <si>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</si>
  <si>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</si>
  <si>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</si>
  <si>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</si>
  <si>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</si>
  <si>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</si>
  <si>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</si>
  <si>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</si>
  <si>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</si>
  <si>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</si>
  <si>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</si>
  <si>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</si>
  <si>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</si>
  <si>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</si>
  <si>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</si>
  <si>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</si>
  <si>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</si>
  <si>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</si>
  <si>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</si>
  <si>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</si>
  <si>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</si>
  <si>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</si>
  <si>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</si>
  <si>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</si>
  <si>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</si>
  <si>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</si>
  <si>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</si>
  <si>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</si>
  <si>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</si>
  <si>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</si>
  <si>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</si>
  <si>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</si>
  <si>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</si>
  <si>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</si>
  <si>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</si>
  <si>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</si>
  <si>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</si>
  <si>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</si>
  <si>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</si>
  <si>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</si>
  <si>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</si>
  <si>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</si>
  <si>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</si>
  <si>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</si>
  <si>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</si>
  <si>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</si>
  <si>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</si>
  <si>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</si>
  <si>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</si>
  <si>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</si>
  <si>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</si>
  <si>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</si>
  <si>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</si>
  <si>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</si>
  <si>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</si>
  <si>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</si>
  <si>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</si>
  <si>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</si>
  <si>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</si>
  <si>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</si>
  <si>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</si>
  <si>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</si>
  <si>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</si>
  <si>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</si>
  <si>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</si>
  <si>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</si>
  <si>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</si>
  <si>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</si>
  <si>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</si>
  <si>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</si>
  <si>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</si>
  <si>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</si>
  <si>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</si>
  <si>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</si>
  <si>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</si>
  <si>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</si>
  <si>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</si>
  <si>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</si>
  <si>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</si>
  <si>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</si>
  <si>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</si>
  <si>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</si>
  <si>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</si>
  <si>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</si>
  <si>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</si>
  <si>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</si>
  <si>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</si>
  <si>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</si>
  <si>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</si>
  <si>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</si>
  <si>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</si>
  <si>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</si>
  <si>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</si>
  <si>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</si>
  <si>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</si>
  <si>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</si>
  <si>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</si>
  <si>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</si>
  <si>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</si>
  <si>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</si>
  <si>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</si>
  <si>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</si>
  <si>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</si>
  <si>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</si>
  <si>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</si>
  <si>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</si>
  <si>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</si>
  <si>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</si>
  <si>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</si>
  <si>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</si>
  <si>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</si>
  <si>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</si>
  <si>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</si>
  <si>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</si>
  <si>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</si>
  <si>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</si>
  <si>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</si>
  <si>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</si>
  <si>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</si>
  <si>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</si>
  <si>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</si>
  <si>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</si>
  <si>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</si>
  <si>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</si>
  <si>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</si>
  <si>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</si>
  <si>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</si>
  <si>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</si>
  <si>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</si>
  <si>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</si>
  <si>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</si>
  <si>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</si>
  <si>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</si>
  <si>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</si>
  <si>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</si>
  <si>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</si>
  <si>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</si>
  <si>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</si>
  <si>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</si>
  <si>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</si>
  <si>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</si>
  <si>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</si>
  <si>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</si>
  <si>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</si>
  <si>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</si>
  <si>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</si>
  <si>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</si>
  <si>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</si>
  <si>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</si>
  <si>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</si>
  <si>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</si>
  <si>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</si>
  <si>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</si>
  <si>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</si>
  <si>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</si>
  <si>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</si>
  <si>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</si>
  <si>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</si>
  <si>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</si>
  <si>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</si>
  <si>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</si>
  <si>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</si>
  <si>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</si>
  <si>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</si>
  <si>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</si>
  <si>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</si>
  <si>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</si>
  <si>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</si>
  <si>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</si>
  <si>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</si>
  <si>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</si>
  <si>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</si>
  <si>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</si>
  <si>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</si>
  <si>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</si>
  <si>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</si>
  <si>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</si>
  <si>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</si>
  <si>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</si>
  <si>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</si>
  <si>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</si>
  <si>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</si>
  <si>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</si>
  <si>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</si>
  <si>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</si>
  <si>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</si>
  <si>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</si>
  <si>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</si>
  <si>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</si>
  <si>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</si>
  <si>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</si>
  <si>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</si>
  <si>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</si>
  <si>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</si>
  <si>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</si>
  <si>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</si>
  <si>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</si>
  <si>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</si>
  <si>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</si>
  <si>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</si>
  <si>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</si>
  <si>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</si>
  <si>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</si>
  <si>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</si>
  <si>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</si>
  <si>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</si>
  <si>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</si>
  <si>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</si>
  <si>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</si>
  <si>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</si>
  <si>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</si>
  <si>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</si>
  <si>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</si>
  <si>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</si>
  <si>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</si>
  <si>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</si>
  <si>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</si>
  <si>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</si>
  <si>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</si>
  <si>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</si>
  <si>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</si>
  <si>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</si>
  <si>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</si>
  <si>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</si>
  <si>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</si>
  <si>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</si>
  <si>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</si>
  <si>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</si>
  <si>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</si>
  <si>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</si>
  <si>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</si>
  <si>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</si>
  <si>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</si>
  <si>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</si>
  <si>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</si>
  <si>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</si>
  <si>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</si>
  <si>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</si>
  <si>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</si>
  <si>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</si>
  <si>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</si>
  <si>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</si>
  <si>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</si>
  <si>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</si>
  <si>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</si>
  <si>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</si>
  <si>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</si>
  <si>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</si>
  <si>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</si>
  <si>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</si>
  <si>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</si>
  <si>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</si>
  <si>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</si>
  <si>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</si>
  <si>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</si>
  <si>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</si>
  <si>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</si>
  <si>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</si>
  <si>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</si>
  <si>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</si>
  <si>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</si>
  <si>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</si>
  <si>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</si>
  <si>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</si>
  <si>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</si>
  <si>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</si>
  <si>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</si>
  <si>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</si>
  <si>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</si>
  <si>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</si>
  <si>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</si>
  <si>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</si>
  <si>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</si>
  <si>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</si>
  <si>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</si>
  <si>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</si>
  <si>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</si>
  <si>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</si>
  <si>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</si>
  <si>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</si>
  <si>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</si>
  <si>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</si>
  <si>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</si>
  <si>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</si>
  <si>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</si>
  <si>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</si>
  <si>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</si>
  <si>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</si>
  <si>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</si>
  <si>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</si>
  <si>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</si>
  <si>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</si>
  <si>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</si>
  <si>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</si>
  <si>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</si>
  <si>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</si>
  <si>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</si>
  <si>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</si>
  <si>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</si>
  <si>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</si>
  <si>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</si>
  <si>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</si>
  <si>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</si>
  <si>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</si>
  <si>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</si>
  <si>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</si>
  <si>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</si>
  <si>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</si>
  <si>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</si>
  <si>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</si>
  <si>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</si>
  <si>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</si>
  <si>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</si>
  <si>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</si>
  <si>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</si>
  <si>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</si>
  <si>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</si>
  <si>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</si>
  <si>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</si>
  <si>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</si>
  <si>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</si>
  <si>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</si>
  <si>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</si>
  <si>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</si>
  <si>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</si>
  <si>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</si>
  <si>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</si>
  <si>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</si>
  <si>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</si>
  <si>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</si>
  <si>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</si>
  <si>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</si>
  <si>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</si>
  <si>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</si>
  <si>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</si>
  <si>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</si>
  <si>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</si>
  <si>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</si>
  <si>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</si>
  <si>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</si>
  <si>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</si>
  <si>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</si>
  <si>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</si>
  <si>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</si>
  <si>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</si>
  <si>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</si>
  <si>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</si>
  <si>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</si>
  <si>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</si>
  <si>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</si>
  <si>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</si>
  <si>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</si>
  <si>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</si>
  <si>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</si>
  <si>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</si>
  <si>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</si>
  <si>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</si>
  <si>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</si>
  <si>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</si>
  <si>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</si>
  <si>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</si>
  <si>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</si>
  <si>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</si>
  <si>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</si>
  <si>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</si>
  <si>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</si>
  <si>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</si>
  <si>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</si>
  <si>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</si>
  <si>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</si>
  <si>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</si>
  <si>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</si>
  <si>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</si>
  <si>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</si>
  <si>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</si>
  <si>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</si>
  <si>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</si>
  <si>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</si>
  <si>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</si>
  <si>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</si>
  <si>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</si>
  <si>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</si>
  <si>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</si>
  <si>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</si>
  <si>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</si>
  <si>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</si>
  <si>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</si>
  <si>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</si>
  <si>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</si>
  <si>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</si>
  <si>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</si>
  <si>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</si>
  <si>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</si>
  <si>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</si>
  <si>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</si>
  <si>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</si>
  <si>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</si>
  <si>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</si>
  <si>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</si>
  <si>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</si>
  <si>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</si>
  <si>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</si>
  <si>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</si>
  <si>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</si>
  <si>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</si>
  <si>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</si>
  <si>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</si>
  <si>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</si>
  <si>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</si>
  <si>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</si>
  <si>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</si>
  <si>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</si>
  <si>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</si>
  <si>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</si>
  <si>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</si>
  <si>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</si>
  <si>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</si>
  <si>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</si>
  <si>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</si>
  <si>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</si>
  <si>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</si>
  <si>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</si>
  <si>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</si>
  <si>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</si>
  <si>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</si>
  <si>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</si>
  <si>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</si>
  <si>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</si>
  <si>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</si>
  <si>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</si>
  <si>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</si>
  <si>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</si>
  <si>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</si>
  <si>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</si>
  <si>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</si>
  <si>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</si>
  <si>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</si>
  <si>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</si>
  <si>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</si>
  <si>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</si>
  <si>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</si>
  <si>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</si>
  <si>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</si>
  <si>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</si>
  <si>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</si>
  <si>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</si>
  <si>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</si>
  <si>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</si>
  <si>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</si>
  <si>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</si>
  <si>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</si>
  <si>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</si>
  <si>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</si>
  <si>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</si>
  <si>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</si>
  <si>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</si>
  <si>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</si>
  <si>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</si>
  <si>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</si>
  <si>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</si>
  <si>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</si>
  <si>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</si>
  <si>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</si>
  <si>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</si>
  <si>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</si>
  <si>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</si>
  <si>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</si>
  <si>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</si>
  <si>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</si>
  <si>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</si>
  <si>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</si>
  <si>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</si>
  <si>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</si>
  <si>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</si>
  <si>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</si>
  <si>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</si>
  <si>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</si>
  <si>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</si>
  <si>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</si>
  <si>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</si>
  <si>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</si>
  <si>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</si>
  <si>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</si>
  <si>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</si>
  <si>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</si>
  <si>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</si>
  <si>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</si>
  <si>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</si>
  <si>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</si>
  <si>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</si>
  <si>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</si>
  <si>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</si>
  <si>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</si>
  <si>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</si>
  <si>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</si>
  <si>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</si>
  <si>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</si>
  <si>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</si>
  <si>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</si>
  <si>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</si>
  <si>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</si>
  <si>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</si>
  <si>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</si>
  <si>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</si>
  <si>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</si>
  <si>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</si>
  <si>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</si>
  <si>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</si>
  <si>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</si>
  <si>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</si>
  <si>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</si>
  <si>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</si>
  <si>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</si>
  <si>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</si>
  <si>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</si>
  <si>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</si>
  <si>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</si>
  <si>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</si>
  <si>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</si>
  <si>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</si>
  <si>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</si>
  <si>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</si>
  <si>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</si>
  <si>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</si>
  <si>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</si>
  <si>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</si>
  <si>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</si>
  <si>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</si>
  <si>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</si>
  <si>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</si>
  <si>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</si>
  <si>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</si>
  <si>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</si>
  <si>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</si>
  <si>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</si>
  <si>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</si>
  <si>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</si>
  <si>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</si>
  <si>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</si>
  <si>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</si>
  <si>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</si>
  <si>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</si>
  <si>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</si>
  <si>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</si>
  <si>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</si>
  <si>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</si>
  <si>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</si>
  <si>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</si>
  <si>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</si>
  <si>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</si>
  <si>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</si>
  <si>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</si>
  <si>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</si>
  <si>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</si>
  <si>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</si>
  <si>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</si>
  <si>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</si>
  <si>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</si>
  <si>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</si>
  <si>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</si>
  <si>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</si>
  <si>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</si>
  <si>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</si>
  <si>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</si>
  <si>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</si>
  <si>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</si>
  <si>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</si>
  <si>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</si>
  <si>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</si>
  <si>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</si>
  <si>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</si>
  <si>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</si>
  <si>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</si>
  <si>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</si>
  <si>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</si>
  <si>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</si>
  <si>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</si>
  <si>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</si>
  <si>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</si>
  <si>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</si>
  <si>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</si>
  <si>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</si>
  <si>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</si>
  <si>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</si>
  <si>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</si>
  <si>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</si>
  <si>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</si>
  <si>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</si>
  <si>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</si>
  <si>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</si>
  <si>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</si>
  <si>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</si>
  <si>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</si>
  <si>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</si>
  <si>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</si>
  <si>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</si>
  <si>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</si>
  <si>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</si>
  <si>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</si>
  <si>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</si>
  <si>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</si>
  <si>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</si>
  <si>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</si>
  <si>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</si>
  <si>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</si>
  <si>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</si>
  <si>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</si>
  <si>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</si>
  <si>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</si>
  <si>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</si>
  <si>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</si>
  <si>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</si>
  <si>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</si>
  <si>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</si>
  <si>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</si>
  <si>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</si>
  <si>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</si>
  <si>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</si>
  <si>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</si>
  <si>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</si>
  <si>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</si>
  <si>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</si>
  <si>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</si>
  <si>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</si>
  <si>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</si>
  <si>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</si>
  <si>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</si>
  <si>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</si>
  <si>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</si>
  <si>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</si>
  <si>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</si>
  <si>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</si>
  <si>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</si>
  <si>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</si>
  <si>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</si>
  <si>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</si>
  <si>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</si>
  <si>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</si>
  <si>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</si>
  <si>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</si>
  <si>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</si>
  <si>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</si>
  <si>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</si>
  <si>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</si>
  <si>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</si>
  <si>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</si>
  <si>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</si>
  <si>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</si>
  <si>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</si>
  <si>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</si>
  <si>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</si>
  <si>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</si>
  <si>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</si>
  <si>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</si>
  <si>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</si>
  <si>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</si>
  <si>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</si>
  <si>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</si>
  <si>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</si>
  <si>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</si>
  <si>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</si>
  <si>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</si>
  <si>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</si>
  <si>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</si>
  <si>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</si>
  <si>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</si>
  <si>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</si>
  <si>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</si>
  <si>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</si>
  <si>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</si>
  <si>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</si>
  <si>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</si>
  <si>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</si>
  <si>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</si>
  <si>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</si>
  <si>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</si>
  <si>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</si>
  <si>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</si>
  <si>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</si>
  <si>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</si>
  <si>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</si>
  <si>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</si>
  <si>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</si>
  <si>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</si>
  <si>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</si>
  <si>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</si>
  <si>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</si>
  <si>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</si>
  <si>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</si>
  <si>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</si>
  <si>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</si>
  <si>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</si>
  <si>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</si>
  <si>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</si>
  <si>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</si>
  <si>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</si>
  <si>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</si>
  <si>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</si>
  <si>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</si>
  <si>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</si>
  <si>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</si>
  <si>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</si>
  <si>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</si>
  <si>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</si>
  <si>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</si>
  <si>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</si>
  <si>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</si>
  <si>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</si>
  <si>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</si>
  <si>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</si>
  <si>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</si>
  <si>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</si>
  <si>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</si>
  <si>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</si>
  <si>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</si>
  <si>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</si>
  <si>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</si>
  <si>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</si>
  <si>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</si>
  <si>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</si>
  <si>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</si>
  <si>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</si>
  <si>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</si>
  <si>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</si>
  <si>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</si>
  <si>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</si>
  <si>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</si>
  <si>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</si>
  <si>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</si>
  <si>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</si>
  <si>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</si>
  <si>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</si>
  <si>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</si>
  <si>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</si>
  <si>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</si>
  <si>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</si>
  <si>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</si>
  <si>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</si>
  <si>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</si>
  <si>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</si>
  <si>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</si>
  <si>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</si>
  <si>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</si>
  <si>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</si>
  <si>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</si>
  <si>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</si>
  <si>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</si>
  <si>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</si>
  <si>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</si>
  <si>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</si>
  <si>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</si>
  <si>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</si>
  <si>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</si>
  <si>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</si>
  <si>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</si>
  <si>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</si>
  <si>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</si>
  <si>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</si>
  <si>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</si>
  <si>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</si>
  <si>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</si>
  <si>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</si>
  <si>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</si>
  <si>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</si>
  <si>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</si>
  <si>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</si>
  <si>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</si>
  <si>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</si>
  <si>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</si>
  <si>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</si>
  <si>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</si>
  <si>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</si>
  <si>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</si>
  <si>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</si>
  <si>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</si>
  <si>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</si>
  <si>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</si>
  <si>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</si>
  <si>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</si>
  <si>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</si>
  <si>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</si>
  <si>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</si>
  <si>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</si>
  <si>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</si>
  <si>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</si>
  <si>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</si>
  <si>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</si>
  <si>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</si>
  <si>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</si>
  <si>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</si>
  <si>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</si>
  <si>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</si>
  <si>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</si>
  <si>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</si>
  <si>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</si>
  <si>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</si>
  <si>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</si>
  <si>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</si>
  <si>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</si>
  <si>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</si>
  <si>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</si>
  <si>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</si>
  <si>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</si>
  <si>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</si>
  <si>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</si>
  <si>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</si>
  <si>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</si>
  <si>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</si>
  <si>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</si>
  <si>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</si>
  <si>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</si>
  <si>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</si>
  <si>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</si>
  <si>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</si>
  <si>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</si>
  <si>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</si>
  <si>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</si>
  <si>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</si>
  <si>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</si>
  <si>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</si>
  <si>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</si>
  <si>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</si>
  <si>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</si>
  <si>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</si>
  <si>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</si>
  <si>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</si>
  <si>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</si>
  <si>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</si>
  <si>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</si>
  <si>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</si>
  <si>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</si>
  <si>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</si>
  <si>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</si>
  <si>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</si>
  <si>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</si>
  <si>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</si>
  <si>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</si>
  <si>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</si>
  <si>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</si>
  <si>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</si>
  <si>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</si>
  <si>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</si>
  <si>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</si>
  <si>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</si>
  <si>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</si>
  <si>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</si>
  <si>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</si>
  <si>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</si>
  <si>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</si>
  <si>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</si>
  <si>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</si>
  <si>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</si>
  <si>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</si>
  <si>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</si>
  <si>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</si>
  <si>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</si>
  <si>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</si>
  <si>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</si>
  <si>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</si>
  <si>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</si>
  <si>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</si>
  <si>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</si>
  <si>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</si>
  <si>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</si>
  <si>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</si>
  <si>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</si>
  <si>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</si>
  <si>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</si>
  <si>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</si>
  <si>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</si>
  <si>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</si>
  <si>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</si>
  <si>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</si>
  <si>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</si>
  <si>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</si>
  <si>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</si>
  <si>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</si>
  <si>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</si>
  <si>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</si>
  <si>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</si>
  <si>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</si>
  <si>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</si>
  <si>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</si>
  <si>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</si>
  <si>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</si>
  <si>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</si>
  <si>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</si>
  <si>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</si>
  <si>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</si>
  <si>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</si>
  <si>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</si>
  <si>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</si>
  <si>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</si>
  <si>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</si>
  <si>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</si>
  <si>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</si>
  <si>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</si>
  <si>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</si>
  <si>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</si>
  <si>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</si>
  <si>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</si>
  <si>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</si>
  <si>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</si>
  <si>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</si>
  <si>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</si>
  <si>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</si>
  <si>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</si>
  <si>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</si>
  <si>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</si>
  <si>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</si>
  <si>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</si>
  <si>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</si>
  <si>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</si>
  <si>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</si>
  <si>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</si>
  <si>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</si>
  <si>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</si>
  <si>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</si>
  <si>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</si>
  <si>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</si>
  <si>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</si>
  <si>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</si>
  <si>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</si>
  <si>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</si>
  <si>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</si>
  <si>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</si>
  <si>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</si>
  <si>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</si>
  <si>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</si>
  <si>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</si>
  <si>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</si>
  <si>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</si>
  <si>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</si>
  <si>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</si>
  <si>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</si>
  <si>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</si>
  <si>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</si>
  <si>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</si>
  <si>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</si>
  <si>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</si>
  <si>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</si>
  <si>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</si>
  <si>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</si>
  <si>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</si>
  <si>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</si>
  <si>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</si>
  <si>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</si>
  <si>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</si>
  <si>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</si>
  <si>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</si>
  <si>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</si>
  <si>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</si>
  <si>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</si>
  <si>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</si>
  <si>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</si>
  <si>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</si>
  <si>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</si>
  <si>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</si>
  <si>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</si>
  <si>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</si>
  <si>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</si>
  <si>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</si>
  <si>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</si>
  <si>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</si>
  <si>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</si>
  <si>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</si>
  <si>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</si>
  <si>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</si>
  <si>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</si>
  <si>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</si>
  <si>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</si>
  <si>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</si>
  <si>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</si>
  <si>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</si>
  <si>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</si>
  <si>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</si>
  <si>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</si>
  <si>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</si>
  <si>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</si>
  <si>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</si>
  <si>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</si>
  <si>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</si>
  <si>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</si>
  <si>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</si>
  <si>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</si>
  <si>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</si>
  <si>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</si>
  <si>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</si>
  <si>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</si>
  <si>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</si>
  <si>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</si>
  <si>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</si>
  <si>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</si>
  <si>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</si>
  <si>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</si>
  <si>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</si>
  <si>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</si>
  <si>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</si>
  <si>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</si>
  <si>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</si>
  <si>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</si>
  <si>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</si>
  <si>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</si>
  <si>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</si>
  <si>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</si>
  <si>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</si>
  <si>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</si>
  <si>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</si>
  <si>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</si>
  <si>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</si>
  <si>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</si>
  <si>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</si>
  <si>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</si>
  <si>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</si>
  <si>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</si>
  <si>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</si>
  <si>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</si>
  <si>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</si>
  <si>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</si>
  <si>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</si>
  <si>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</si>
  <si>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</si>
  <si>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</si>
  <si>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</si>
  <si>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</si>
  <si>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</si>
  <si>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</si>
  <si>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</si>
  <si>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</si>
  <si>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</si>
  <si>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</si>
  <si>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</si>
  <si>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</si>
  <si>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</si>
  <si>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</si>
  <si>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</si>
  <si>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</si>
  <si>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</si>
  <si>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</si>
  <si>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</si>
  <si>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</si>
  <si>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</si>
  <si>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</si>
  <si>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</si>
  <si>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</si>
  <si>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</si>
  <si>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</si>
  <si>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</si>
  <si>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</si>
  <si>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</si>
  <si>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</si>
  <si>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</si>
  <si>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</si>
  <si>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</si>
  <si>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</si>
  <si>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</si>
  <si>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</si>
  <si>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</si>
  <si>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</si>
  <si>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</si>
  <si>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</si>
  <si>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</si>
  <si>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</si>
  <si>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</si>
  <si>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</si>
  <si>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</si>
  <si>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</si>
  <si>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</si>
  <si>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</si>
  <si>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</si>
  <si>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</si>
  <si>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</si>
  <si>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</si>
  <si>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</si>
  <si>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</si>
  <si>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</si>
  <si>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</si>
  <si>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</si>
  <si>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</si>
  <si>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</si>
  <si>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</si>
  <si>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</si>
  <si>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</si>
  <si>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</si>
  <si>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</si>
  <si>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</si>
  <si>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</si>
  <si>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</si>
  <si>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</si>
  <si>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</si>
  <si>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</si>
  <si>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</si>
  <si>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</si>
  <si>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</si>
  <si>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</si>
  <si>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</si>
  <si>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</si>
  <si>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</si>
  <si>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</si>
  <si>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</si>
  <si>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</si>
  <si>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</si>
  <si>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</si>
  <si>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</si>
  <si>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</si>
  <si>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</si>
  <si>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</si>
  <si>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</si>
  <si>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</si>
  <si>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</si>
  <si>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</si>
  <si>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</si>
  <si>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</si>
  <si>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</si>
  <si>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</si>
  <si>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</si>
  <si>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</si>
  <si>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</si>
  <si>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</si>
  <si>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</si>
  <si>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</si>
  <si>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</si>
  <si>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</si>
  <si>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</si>
  <si>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</si>
  <si>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</si>
  <si>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</si>
  <si>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</si>
  <si>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</si>
  <si>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</si>
  <si>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</si>
  <si>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</si>
  <si>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</si>
  <si>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</si>
  <si>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</si>
  <si>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</si>
  <si>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</si>
  <si>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</si>
  <si>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</si>
  <si>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</si>
  <si>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</si>
  <si>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</si>
  <si>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</si>
  <si>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</si>
  <si>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</si>
  <si>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</si>
  <si>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</si>
  <si>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</si>
  <si>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</si>
  <si>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</si>
  <si>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</si>
  <si>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</si>
  <si>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</si>
  <si>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</si>
  <si>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</si>
  <si>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</si>
  <si>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</si>
  <si>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</si>
  <si>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</si>
  <si>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</si>
  <si>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</si>
  <si>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</si>
  <si>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</si>
  <si>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</si>
  <si>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</si>
  <si>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</si>
  <si>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</si>
  <si>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</si>
  <si>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</si>
  <si>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</si>
  <si>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</si>
  <si>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</si>
  <si>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</si>
  <si>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</si>
  <si>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</si>
  <si>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</si>
  <si>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</si>
  <si>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</si>
  <si>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</si>
  <si>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</si>
  <si>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</si>
  <si>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</si>
  <si>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</si>
  <si>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</si>
  <si>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</si>
  <si>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</si>
  <si>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</si>
  <si>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</si>
  <si>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</si>
  <si>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</si>
  <si>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</si>
  <si>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</si>
  <si>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</si>
  <si>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</si>
  <si>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</si>
  <si>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</si>
  <si>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</si>
  <si>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</si>
  <si>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</si>
  <si>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</si>
  <si>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</si>
  <si>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</si>
  <si>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</si>
  <si>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</si>
  <si>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</si>
  <si>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</si>
  <si>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</si>
  <si>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</si>
  <si>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</si>
  <si>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</si>
  <si>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</si>
  <si>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</si>
  <si>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</si>
  <si>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</si>
  <si>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</si>
  <si>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</si>
  <si>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</si>
  <si>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</si>
  <si>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</si>
  <si>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</si>
  <si>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</si>
  <si>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</si>
  <si>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</si>
  <si>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</si>
  <si>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</si>
  <si>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</si>
  <si>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</si>
  <si>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</si>
  <si>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</si>
  <si>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</si>
  <si>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</si>
  <si>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</si>
  <si>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</si>
  <si>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</si>
  <si>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</si>
  <si>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</si>
  <si>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</si>
  <si>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</si>
  <si>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</si>
  <si>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</si>
  <si>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</si>
  <si>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</si>
  <si>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</si>
  <si>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</si>
  <si>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</si>
  <si>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</si>
  <si>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</si>
  <si>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</si>
  <si>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</si>
  <si>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</si>
  <si>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</si>
  <si>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</si>
  <si>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</si>
  <si>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</si>
  <si>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</si>
  <si>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</si>
  <si>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</si>
  <si>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</si>
  <si>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</si>
  <si>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</si>
  <si>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</si>
  <si>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</si>
  <si>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</si>
  <si>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</si>
  <si>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</si>
  <si>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</si>
  <si>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</si>
  <si>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</si>
  <si>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</si>
  <si>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</si>
  <si>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</si>
  <si>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</si>
  <si>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</si>
  <si>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</si>
  <si>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</si>
  <si>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</si>
  <si>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</si>
  <si>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</si>
  <si>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</si>
  <si>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</si>
  <si>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</si>
  <si>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</si>
  <si>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</si>
  <si>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</si>
  <si>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</si>
  <si>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</si>
  <si>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</si>
  <si>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</si>
  <si>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</si>
  <si>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</si>
  <si>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</si>
  <si>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</si>
  <si>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</si>
  <si>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</si>
  <si>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</si>
  <si>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</si>
  <si>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</si>
  <si>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</si>
  <si>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</si>
  <si>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</si>
  <si>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</si>
  <si>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</si>
  <si>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</si>
  <si>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</si>
  <si>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</si>
  <si>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</si>
  <si>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</si>
  <si>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</si>
  <si>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</si>
  <si>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</si>
  <si>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</si>
  <si>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</si>
  <si>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</si>
  <si>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</si>
  <si>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</si>
  <si>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</si>
  <si>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</si>
  <si>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</si>
  <si>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</si>
  <si>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</si>
  <si>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</si>
  <si>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</si>
  <si>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</si>
  <si>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</si>
  <si>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</si>
  <si>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</si>
  <si>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</si>
  <si>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</si>
  <si>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</si>
  <si>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</si>
  <si>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</si>
  <si>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</si>
  <si>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</si>
  <si>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</si>
  <si>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</si>
  <si>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</si>
  <si>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</si>
  <si>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</si>
  <si>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</si>
  <si>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</si>
  <si>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</si>
  <si>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</si>
  <si>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</si>
  <si>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</si>
  <si>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</si>
  <si>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</si>
  <si>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</si>
  <si>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</si>
  <si>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</si>
  <si>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</si>
  <si>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</si>
  <si>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</si>
  <si>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</si>
  <si>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</si>
  <si>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</si>
  <si>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</si>
  <si>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</si>
  <si>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</si>
  <si>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</si>
  <si>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</si>
  <si>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</si>
  <si>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</si>
  <si>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</si>
  <si>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</si>
  <si>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</si>
  <si>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</si>
  <si>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</si>
  <si>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</si>
  <si>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</si>
  <si>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</si>
  <si>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</si>
  <si>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</si>
  <si>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</si>
  <si>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</si>
  <si>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</si>
  <si>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</si>
  <si>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</si>
  <si>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</si>
  <si>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</si>
  <si>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</si>
  <si>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</si>
  <si>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</si>
  <si>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</si>
  <si>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</si>
  <si>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</si>
  <si>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</si>
  <si>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</si>
  <si>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</si>
  <si>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</si>
  <si>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</si>
  <si>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</si>
  <si>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</si>
  <si>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</si>
  <si>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</si>
  <si>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</si>
  <si>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</si>
  <si>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</si>
  <si>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</si>
  <si>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</si>
  <si>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</si>
  <si>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</si>
  <si>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</si>
  <si>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</si>
  <si>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</si>
  <si>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</si>
  <si>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</si>
  <si>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</si>
  <si>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</si>
  <si>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</si>
  <si>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</si>
  <si>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</si>
  <si>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</si>
  <si>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</si>
  <si>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</si>
  <si>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</si>
  <si>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</si>
  <si>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</si>
  <si>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</si>
  <si>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</si>
  <si>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</si>
  <si>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</si>
  <si>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</si>
  <si>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</si>
  <si>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</si>
  <si>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</si>
  <si>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</si>
  <si>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</si>
  <si>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</si>
  <si>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</si>
  <si>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</si>
  <si>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</si>
  <si>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</si>
  <si>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</si>
  <si>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</si>
  <si>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</si>
  <si>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</si>
  <si>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</si>
  <si>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</si>
  <si>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</si>
  <si>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</si>
  <si>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</si>
  <si>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</si>
  <si>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</si>
  <si>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</si>
  <si>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</si>
  <si>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</si>
  <si>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</si>
  <si>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</si>
  <si>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</si>
  <si>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</si>
  <si>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</si>
  <si>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</si>
  <si>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</si>
  <si>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</si>
  <si>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</si>
  <si>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</si>
  <si>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</si>
  <si>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</si>
  <si>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</si>
  <si>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</si>
  <si>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</si>
  <si>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</si>
  <si>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</si>
  <si>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</si>
  <si>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</si>
  <si>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</si>
  <si>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</si>
  <si>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</si>
  <si>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</si>
  <si>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</si>
  <si>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</si>
  <si>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</si>
  <si>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</si>
  <si>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</si>
  <si>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</si>
  <si>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</si>
  <si>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</si>
  <si>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</si>
  <si>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</si>
  <si>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</si>
  <si>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</si>
  <si>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</si>
  <si>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</si>
  <si>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</si>
  <si>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</si>
  <si>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</si>
  <si>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</si>
  <si>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</si>
  <si>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</si>
  <si>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</si>
  <si>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</si>
  <si>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</si>
  <si>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</si>
  <si>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</si>
  <si>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</si>
  <si>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</si>
  <si>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</si>
  <si>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</si>
  <si>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</si>
  <si>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</si>
  <si>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</si>
  <si>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</si>
  <si>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</si>
  <si>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</si>
  <si>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</si>
  <si>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</si>
  <si>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</si>
  <si>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</si>
  <si>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</si>
  <si>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</si>
  <si>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</si>
  <si>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</si>
  <si>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</si>
  <si>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</si>
  <si>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</si>
  <si>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</si>
  <si>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</si>
  <si>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</si>
  <si>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</si>
  <si>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</si>
  <si>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</si>
  <si>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</si>
  <si>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</si>
  <si>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</si>
  <si>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</si>
  <si>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</si>
  <si>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</si>
  <si>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</si>
  <si>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</si>
  <si>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</si>
  <si>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</si>
  <si>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</si>
  <si>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</si>
  <si>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</si>
  <si>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</si>
  <si>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</si>
  <si>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</si>
  <si>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</si>
  <si>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</si>
  <si>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</si>
  <si>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</si>
  <si>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</si>
  <si>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</si>
  <si>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</si>
  <si>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</si>
  <si>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</si>
  <si>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</si>
  <si>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</si>
  <si>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</si>
  <si>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</si>
  <si>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</si>
  <si>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</si>
  <si>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</si>
  <si>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</si>
  <si>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</si>
  <si>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</si>
  <si>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</si>
  <si>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</si>
  <si>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</si>
  <si>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</si>
  <si>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</si>
  <si>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</si>
  <si>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</si>
  <si>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</si>
  <si>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</si>
  <si>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</si>
  <si>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</si>
  <si>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</si>
  <si>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</si>
  <si>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</si>
  <si>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</si>
  <si>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</si>
  <si>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</si>
  <si>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</si>
  <si>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</si>
  <si>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</si>
  <si>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</si>
  <si>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</si>
  <si>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</si>
  <si>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</si>
  <si>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</si>
  <si>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</si>
  <si>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</si>
  <si>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</si>
  <si>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</si>
  <si>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</si>
  <si>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</si>
  <si>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</si>
  <si>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</si>
  <si>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</si>
  <si>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</si>
  <si>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</si>
  <si>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</si>
  <si>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</si>
  <si>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</si>
  <si>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</si>
  <si>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</si>
  <si>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</si>
  <si>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</si>
  <si>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</si>
  <si>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</si>
  <si>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</si>
  <si>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</si>
  <si>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</si>
  <si>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</si>
  <si>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</si>
  <si>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</si>
  <si>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</si>
  <si>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</si>
  <si>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</si>
  <si>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</si>
  <si>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</si>
  <si>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</si>
  <si>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</si>
  <si>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</si>
  <si>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</si>
  <si>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</si>
  <si>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</si>
  <si>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</si>
  <si>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</si>
  <si>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</si>
  <si>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</si>
  <si>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</si>
  <si>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</si>
  <si>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</si>
  <si>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</si>
  <si>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</si>
  <si>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</si>
  <si>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</si>
  <si>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</si>
  <si>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</si>
  <si>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</si>
  <si>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</si>
  <si>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</si>
  <si>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</si>
  <si>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</si>
  <si>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</si>
  <si>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</si>
  <si>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</si>
  <si>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</si>
  <si>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</si>
  <si>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</si>
  <si>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</si>
  <si>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</si>
  <si>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</si>
  <si>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</si>
  <si>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</si>
  <si>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</si>
  <si>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</si>
  <si>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</si>
  <si>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</si>
  <si>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</si>
  <si>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</si>
  <si>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</si>
  <si>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</si>
  <si>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</si>
  <si>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</si>
  <si>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</si>
  <si>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</si>
  <si>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</si>
  <si>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</si>
  <si>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</si>
  <si>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</si>
  <si>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</si>
  <si>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</si>
  <si>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</si>
  <si>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</si>
  <si>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</si>
  <si>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</si>
  <si>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</si>
  <si>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</si>
  <si>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</si>
  <si>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</si>
  <si>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</si>
  <si>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</si>
  <si>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</si>
  <si>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</si>
  <si>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</si>
  <si>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</si>
  <si>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</si>
  <si>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</si>
  <si>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</si>
  <si>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</si>
  <si>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</si>
  <si>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</si>
  <si>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</si>
  <si>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</si>
  <si>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</si>
  <si>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</si>
  <si>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</si>
  <si>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</si>
  <si>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</si>
  <si>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</si>
  <si>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</si>
  <si>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</si>
  <si>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</si>
  <si>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</si>
  <si>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</si>
  <si>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</si>
  <si>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</si>
  <si>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</si>
  <si>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</si>
  <si>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</si>
  <si>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</si>
  <si>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</si>
  <si>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</si>
  <si>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</si>
  <si>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</si>
  <si>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</si>
  <si>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</si>
  <si>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</si>
  <si>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</si>
  <si>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</si>
  <si>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</si>
  <si>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</si>
  <si>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</si>
  <si>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</si>
  <si>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</si>
  <si>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</si>
  <si>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</si>
  <si>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</si>
  <si>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</si>
  <si>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</si>
  <si>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</si>
  <si>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</si>
  <si>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</si>
  <si>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</si>
  <si>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</si>
  <si>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</si>
  <si>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</si>
  <si>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</si>
  <si>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</si>
  <si>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</si>
  <si>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</si>
  <si>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</si>
  <si>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</si>
  <si>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</si>
  <si>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</si>
  <si>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</si>
  <si>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</si>
  <si>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</si>
  <si>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</si>
  <si>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</si>
  <si>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</si>
  <si>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</si>
  <si>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</si>
  <si>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</si>
  <si>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</si>
  <si>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</si>
  <si>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</si>
  <si>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</si>
  <si>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</si>
  <si>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</si>
  <si>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</si>
  <si>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</si>
  <si>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</si>
  <si>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</si>
  <si>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</si>
  <si>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</si>
  <si>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</si>
  <si>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</si>
  <si>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</si>
  <si>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</si>
  <si>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</si>
  <si>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</si>
  <si>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</si>
  <si>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</si>
  <si>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</si>
  <si>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</si>
  <si>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</si>
  <si>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</si>
  <si>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</si>
  <si>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</si>
  <si>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</si>
  <si>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</si>
  <si>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</si>
  <si>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</si>
  <si>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</si>
  <si>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</si>
  <si>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</si>
  <si>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</si>
  <si>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</si>
  <si>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</si>
  <si>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</si>
  <si>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</si>
  <si>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</si>
  <si>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</si>
  <si>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</si>
  <si>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</si>
  <si>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</si>
  <si>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</si>
  <si>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</si>
  <si>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</si>
  <si>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</si>
  <si>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</si>
  <si>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</si>
  <si>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</si>
  <si>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</si>
  <si>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</si>
  <si>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</si>
  <si>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</si>
  <si>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</si>
  <si>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</si>
  <si>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</si>
  <si>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</si>
  <si>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</si>
  <si>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</si>
  <si>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</si>
  <si>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</si>
  <si>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</si>
  <si>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</si>
  <si>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</si>
  <si>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</si>
  <si>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</si>
  <si>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</si>
  <si>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</si>
  <si>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</si>
  <si>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</si>
  <si>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</si>
  <si>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</si>
  <si>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</si>
  <si>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</si>
  <si>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</si>
  <si>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</si>
  <si>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</si>
  <si>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</si>
  <si>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</si>
  <si>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</si>
  <si>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</si>
  <si>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</si>
  <si>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</si>
  <si>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</si>
  <si>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</si>
  <si>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</si>
  <si>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</si>
  <si>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</si>
  <si>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</si>
  <si>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</si>
  <si>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</si>
  <si>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</si>
  <si>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</si>
  <si>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</si>
  <si>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</si>
  <si>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</si>
  <si>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</si>
  <si>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</si>
  <si>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</si>
  <si>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</si>
  <si>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</si>
  <si>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</si>
  <si>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</si>
  <si>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</si>
  <si>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</si>
  <si>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</si>
  <si>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</si>
  <si>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</si>
  <si>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</si>
  <si>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</si>
  <si>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</si>
  <si>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</si>
  <si>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</si>
  <si>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</si>
  <si>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</si>
  <si>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</si>
  <si>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</si>
  <si>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</si>
  <si>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</si>
  <si>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</si>
  <si>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</si>
  <si>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</si>
  <si>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</si>
  <si>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</si>
  <si>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</si>
  <si>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</si>
  <si>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</si>
  <si>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</si>
  <si>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</si>
  <si>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</si>
  <si>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</si>
  <si>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</si>
  <si>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</si>
  <si>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</si>
  <si>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</si>
  <si>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</si>
  <si>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</si>
  <si>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</si>
  <si>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</si>
  <si>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</si>
  <si>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</si>
  <si>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</si>
  <si>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</si>
  <si>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</si>
  <si>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</si>
  <si>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</si>
  <si>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</si>
  <si>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</si>
  <si>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</si>
  <si>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</si>
  <si>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</si>
  <si>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</si>
  <si>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</si>
  <si>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</si>
  <si>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</si>
  <si>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</si>
  <si>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</si>
  <si>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</si>
  <si>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</si>
  <si>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</si>
  <si>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</si>
  <si>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</si>
  <si>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</si>
  <si>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</si>
  <si>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</si>
  <si>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</si>
  <si>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</si>
  <si>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</si>
  <si>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</si>
  <si>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</si>
  <si>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</si>
  <si>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</si>
  <si>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</si>
  <si>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</si>
  <si>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</si>
  <si>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</si>
  <si>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</si>
  <si>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</si>
  <si>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</si>
  <si>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</si>
  <si>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</si>
  <si>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</si>
  <si>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</si>
  <si>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</si>
  <si>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</si>
  <si>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</si>
  <si>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</si>
  <si>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</si>
  <si>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</si>
  <si>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</si>
  <si>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</si>
  <si>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</si>
  <si>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</si>
  <si>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</si>
  <si>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</si>
  <si>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</si>
  <si>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</si>
  <si>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</si>
  <si>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</si>
  <si>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</si>
  <si>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</si>
  <si>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</si>
  <si>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</si>
  <si>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</si>
  <si>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</si>
  <si>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</si>
  <si>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</si>
  <si>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</si>
  <si>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</si>
  <si>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</si>
  <si>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</si>
  <si>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</si>
  <si>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</si>
  <si>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</si>
  <si>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</si>
  <si>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</si>
  <si>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</si>
  <si>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</si>
  <si>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</si>
  <si>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</si>
  <si>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</si>
  <si>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</si>
  <si>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</si>
  <si>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</si>
  <si>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</si>
  <si>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</si>
  <si>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</si>
  <si>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</si>
  <si>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</si>
  <si>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</si>
  <si>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</si>
  <si>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</si>
  <si>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</si>
  <si>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</si>
  <si>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</si>
  <si>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</si>
  <si>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</si>
  <si>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</si>
  <si>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</si>
  <si>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</si>
  <si>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</si>
  <si>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</si>
  <si>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</si>
  <si>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</si>
  <si>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</si>
  <si>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</si>
  <si>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</si>
  <si>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</si>
  <si>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</si>
  <si>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</si>
  <si>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</si>
  <si>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</si>
  <si>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</si>
  <si>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</si>
  <si>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</si>
  <si>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</si>
  <si>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</si>
  <si>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</si>
  <si>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</si>
  <si>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</si>
  <si>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</si>
  <si>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</si>
  <si>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</si>
  <si>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</si>
  <si>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</si>
  <si>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</si>
  <si>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</si>
  <si>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</si>
  <si>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</si>
  <si>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</si>
  <si>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</si>
  <si>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</si>
  <si>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</si>
  <si>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</si>
  <si>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</si>
  <si>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</si>
  <si>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</si>
  <si>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</si>
  <si>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</si>
  <si>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</si>
  <si>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</si>
  <si>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</si>
  <si>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</si>
  <si>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</si>
  <si>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</si>
  <si>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</si>
  <si>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</si>
  <si>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</si>
  <si>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</si>
  <si>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</si>
  <si>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</si>
  <si>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</si>
  <si>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</si>
  <si>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</si>
  <si>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</si>
  <si>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</si>
  <si>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</si>
  <si>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</si>
  <si>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</si>
  <si>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</si>
  <si>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</si>
  <si>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</si>
  <si>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</si>
  <si>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</si>
  <si>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</si>
  <si>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</si>
  <si>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</si>
  <si>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</si>
  <si>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</si>
  <si>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</si>
  <si>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</si>
  <si>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</si>
  <si>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</si>
  <si>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</si>
  <si>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</si>
  <si>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</si>
  <si>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</si>
  <si>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</si>
  <si>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</si>
  <si>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</si>
  <si>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</si>
  <si>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</si>
  <si>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</si>
  <si>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</si>
  <si>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</si>
  <si>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</si>
  <si>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</si>
  <si>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</si>
  <si>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</si>
  <si>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</si>
  <si>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</si>
  <si>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</si>
  <si>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</si>
  <si>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</si>
  <si>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</si>
  <si>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</si>
  <si>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</si>
  <si>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</si>
  <si>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</si>
  <si>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</si>
  <si>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</si>
  <si>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</si>
  <si>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</si>
  <si>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</si>
  <si>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</si>
  <si>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</si>
  <si>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</si>
  <si>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</si>
  <si>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</si>
  <si>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</si>
  <si>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</si>
  <si>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</si>
  <si>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</si>
  <si>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</si>
  <si>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</si>
  <si>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</si>
  <si>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</si>
  <si>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</si>
  <si>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</si>
  <si>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</si>
  <si>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</si>
  <si>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</si>
  <si>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</si>
  <si>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</si>
  <si>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</si>
  <si>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</si>
  <si>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</si>
  <si>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</si>
  <si>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</si>
  <si>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</si>
  <si>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</si>
  <si>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</si>
  <si>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</si>
  <si>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</si>
  <si>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</si>
  <si>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</si>
  <si>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</si>
  <si>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</si>
  <si>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</si>
  <si>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</si>
  <si>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</si>
  <si>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</si>
  <si>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</si>
  <si>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</si>
  <si>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</si>
  <si>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</si>
  <si>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</si>
  <si>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</si>
  <si>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</si>
  <si>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</si>
  <si>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</si>
  <si>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</si>
  <si>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</si>
  <si>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</si>
  <si>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</si>
  <si>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</si>
  <si>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</si>
  <si>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</si>
  <si>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</si>
  <si>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</si>
  <si>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</si>
  <si>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</si>
  <si>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</si>
  <si>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</si>
  <si>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</si>
  <si>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</si>
  <si>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</si>
  <si>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</si>
  <si>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</si>
  <si>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</si>
  <si>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</si>
  <si>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</si>
  <si>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</si>
  <si>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</si>
  <si>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</si>
  <si>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</si>
  <si>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</si>
  <si>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</si>
  <si>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</si>
  <si>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</si>
  <si>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</si>
  <si>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</si>
  <si>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</si>
  <si>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</si>
  <si>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</si>
  <si>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</si>
  <si>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</si>
  <si>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</si>
  <si>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</si>
  <si>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</si>
  <si>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</si>
  <si>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</si>
  <si>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</si>
  <si>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</si>
  <si>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</si>
  <si>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</si>
  <si>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</si>
  <si>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</si>
  <si>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</si>
  <si>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</si>
  <si>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</si>
  <si>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</si>
  <si>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</si>
  <si>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</si>
  <si>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</si>
  <si>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</si>
  <si>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</si>
  <si>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</si>
  <si>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</si>
  <si>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</si>
  <si>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</si>
  <si>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</si>
  <si>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</si>
  <si>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</si>
  <si>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</si>
  <si>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</si>
  <si>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</si>
  <si>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</si>
  <si>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</si>
  <si>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</si>
  <si>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</si>
  <si>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</si>
  <si>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</si>
  <si>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</si>
  <si>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</si>
  <si>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</si>
  <si>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</si>
  <si>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</si>
  <si>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</si>
  <si>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</si>
  <si>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</si>
  <si>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</si>
  <si>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</si>
  <si>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</si>
  <si>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</si>
  <si>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</si>
  <si>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</si>
  <si>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</si>
  <si>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</si>
  <si>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</si>
  <si>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</si>
  <si>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</si>
  <si>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</si>
  <si>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</si>
  <si>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</si>
  <si>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</si>
  <si>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</si>
  <si>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</si>
  <si>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</si>
  <si>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</si>
  <si>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</si>
  <si>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</si>
  <si>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</si>
  <si>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</si>
  <si>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</si>
  <si>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</si>
  <si>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</si>
  <si>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</si>
  <si>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</si>
  <si>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</si>
  <si>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</si>
  <si>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</si>
  <si>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</si>
  <si>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</si>
  <si>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</si>
  <si>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</si>
  <si>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</si>
  <si>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</si>
  <si>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</si>
  <si>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</si>
  <si>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</si>
  <si>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</si>
  <si>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</si>
  <si>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</si>
  <si>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</si>
  <si>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</si>
  <si>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</si>
  <si>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</si>
  <si>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</si>
  <si>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</si>
  <si>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</si>
  <si>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</si>
  <si>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</si>
  <si>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</si>
  <si>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</si>
  <si>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</si>
  <si>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</si>
  <si>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</si>
  <si>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</si>
  <si>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</si>
  <si>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</si>
  <si>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</si>
  <si>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</si>
  <si>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</si>
  <si>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</si>
  <si>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</si>
  <si>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</si>
  <si>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</si>
  <si>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</si>
  <si>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</si>
  <si>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</si>
  <si>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</si>
  <si>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</si>
  <si>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</si>
  <si>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</si>
  <si>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</si>
  <si>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</si>
  <si>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</si>
  <si>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</si>
  <si>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</si>
  <si>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</si>
  <si>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</si>
  <si>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</si>
  <si>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</si>
  <si>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</si>
  <si>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</si>
  <si>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</si>
  <si>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</si>
  <si>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</si>
  <si>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</si>
  <si>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</si>
  <si>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</si>
  <si>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</si>
  <si>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</si>
  <si>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</si>
  <si>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</si>
  <si>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</si>
  <si>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</si>
  <si>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</si>
  <si>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</si>
  <si>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</si>
  <si>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</si>
  <si>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</si>
  <si>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</si>
  <si>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</si>
  <si>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</si>
  <si>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</si>
  <si>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</si>
  <si>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</si>
  <si>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</si>
  <si>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</si>
  <si>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</si>
  <si>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</si>
  <si>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</si>
  <si>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</si>
  <si>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</si>
  <si>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</si>
  <si>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</si>
  <si>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</si>
  <si>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</si>
  <si>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</si>
  <si>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</si>
  <si>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</si>
  <si>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</si>
  <si>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</si>
  <si>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</si>
  <si>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</si>
  <si>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</si>
  <si>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</si>
  <si>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</si>
  <si>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</si>
  <si>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</si>
  <si>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</si>
  <si>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</si>
  <si>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</si>
  <si>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</si>
  <si>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</si>
  <si>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</si>
  <si>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</si>
  <si>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</si>
  <si>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</si>
  <si>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</si>
  <si>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</si>
  <si>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</si>
  <si>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</si>
  <si>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</si>
  <si>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</si>
  <si>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</si>
  <si>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</si>
  <si>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</si>
  <si>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</si>
  <si>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</si>
  <si>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</si>
  <si>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</si>
  <si>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</si>
  <si>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</si>
  <si>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</si>
  <si>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</si>
  <si>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</si>
  <si>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</si>
  <si>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</si>
  <si>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</si>
  <si>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</si>
  <si>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</si>
  <si>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</si>
  <si>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</si>
  <si>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</si>
  <si>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</si>
  <si>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</si>
  <si>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</si>
  <si>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</si>
  <si>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</si>
  <si>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</si>
  <si>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</si>
  <si>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</si>
  <si>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</si>
  <si>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</si>
  <si>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</si>
  <si>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</si>
  <si>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</si>
  <si>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</si>
  <si>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</si>
  <si>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</si>
  <si>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</si>
  <si>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</si>
  <si>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</si>
  <si>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</si>
  <si>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</si>
  <si>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</si>
  <si>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</si>
  <si>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</si>
  <si>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</si>
  <si>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</si>
  <si>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</si>
  <si>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</si>
  <si>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</si>
  <si>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</si>
  <si>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</si>
  <si>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</si>
  <si>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</si>
  <si>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</si>
  <si>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</si>
  <si>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</si>
  <si>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</si>
  <si>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</si>
  <si>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</si>
  <si>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</si>
  <si>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</si>
  <si>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</si>
  <si>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</si>
  <si>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</si>
  <si>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</si>
  <si>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</si>
  <si>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</si>
  <si>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</si>
  <si>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</si>
  <si>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</si>
  <si>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</si>
  <si>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</si>
  <si>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</si>
  <si>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</si>
  <si>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</si>
  <si>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</si>
  <si>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</si>
  <si>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</si>
  <si>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</si>
  <si>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</si>
  <si>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</si>
  <si>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</si>
  <si>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</si>
  <si>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</si>
  <si>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</si>
  <si>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</si>
  <si>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</si>
  <si>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</si>
  <si>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</si>
  <si>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</si>
  <si>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</si>
  <si>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</si>
  <si>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</si>
  <si>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</si>
  <si>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</si>
  <si>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</si>
  <si>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</si>
  <si>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</si>
  <si>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</si>
  <si>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</si>
  <si>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</si>
  <si>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</si>
  <si>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</si>
  <si>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</si>
  <si>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</si>
  <si>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</si>
  <si>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</si>
  <si>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</si>
  <si>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</si>
  <si>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</si>
  <si>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</si>
  <si>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</si>
  <si>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</si>
  <si>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</si>
  <si>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</si>
  <si>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</si>
  <si>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</si>
  <si>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</si>
  <si>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</si>
  <si>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</si>
  <si>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</si>
  <si>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</si>
  <si>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</si>
  <si>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</si>
  <si>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</si>
  <si>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</si>
  <si>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</si>
  <si>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</si>
  <si>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</si>
  <si>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</si>
  <si>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</si>
  <si>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</si>
  <si>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</si>
  <si>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</si>
  <si>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</si>
  <si>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</si>
  <si>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</si>
  <si>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</si>
  <si>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</si>
  <si>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</si>
  <si>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</si>
  <si>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</si>
  <si>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</si>
  <si>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</si>
  <si>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</si>
  <si>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</si>
  <si>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</si>
  <si>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</si>
  <si>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</si>
  <si>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</si>
  <si>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</si>
  <si>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</si>
  <si>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</si>
  <si>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</si>
  <si>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</si>
  <si>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</si>
  <si>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</si>
  <si>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</si>
  <si>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</si>
  <si>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</si>
  <si>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</si>
  <si>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</si>
  <si>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</si>
  <si>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</si>
  <si>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</si>
  <si>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</si>
  <si>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</si>
  <si>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</si>
  <si>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</si>
  <si>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</si>
  <si>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</si>
  <si>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</si>
  <si>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</si>
  <si>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</si>
  <si>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</si>
  <si>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</si>
  <si>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</si>
  <si>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</si>
  <si>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</si>
  <si>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</si>
  <si>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</si>
  <si>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</si>
  <si>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</si>
  <si>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</si>
  <si>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</si>
  <si>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</si>
  <si>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</si>
  <si>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</si>
  <si>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</si>
  <si>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</si>
  <si>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</si>
  <si>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</si>
  <si>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</si>
  <si>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</si>
  <si>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</si>
  <si>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</si>
  <si>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</si>
  <si>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</si>
  <si>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</si>
  <si>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</si>
  <si>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</si>
  <si>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</si>
  <si>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</si>
  <si>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</si>
  <si>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</si>
  <si>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</si>
  <si>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</si>
  <si>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</si>
  <si>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</si>
  <si>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</si>
  <si>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</si>
  <si>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</si>
  <si>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</si>
  <si>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</si>
  <si>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</si>
  <si>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</si>
  <si>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</si>
  <si>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</si>
  <si>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</si>
  <si>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</si>
  <si>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</si>
  <si>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</si>
  <si>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</si>
  <si>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</si>
  <si>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</si>
  <si>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</si>
  <si>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</si>
  <si>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</si>
  <si>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</si>
  <si>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</si>
  <si>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</si>
  <si>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</si>
  <si>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</si>
  <si>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</si>
  <si>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</si>
  <si>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</si>
  <si>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</si>
  <si>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</si>
  <si>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</si>
  <si>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</si>
  <si>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</si>
  <si>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</si>
  <si>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</si>
  <si>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</si>
  <si>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</si>
  <si>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</si>
  <si>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</si>
  <si>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</si>
  <si>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</si>
  <si>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</si>
  <si>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</si>
  <si>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</si>
  <si>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</si>
  <si>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</si>
  <si>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</si>
  <si>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</si>
  <si>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</si>
  <si>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</si>
  <si>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</si>
  <si>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</si>
  <si>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</si>
  <si>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</si>
  <si>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</si>
  <si>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</si>
  <si>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</si>
  <si>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</si>
  <si>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</si>
  <si>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</si>
  <si>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</si>
  <si>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</si>
  <si>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</si>
  <si>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</si>
  <si>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</si>
  <si>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</si>
  <si>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</si>
  <si>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</si>
  <si>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</si>
  <si>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</si>
  <si>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</si>
  <si>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</si>
  <si>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</si>
  <si>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</si>
  <si>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</si>
  <si>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</si>
  <si>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</si>
  <si>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</si>
  <si>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</si>
  <si>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</si>
  <si>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</si>
  <si>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</si>
  <si>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</si>
  <si>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</si>
  <si>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</si>
  <si>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</si>
  <si>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</si>
  <si>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</si>
  <si>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</si>
  <si>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</si>
  <si>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</si>
  <si>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</si>
  <si>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</si>
  <si>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</si>
  <si>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</si>
  <si>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</si>
  <si>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</si>
  <si>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</si>
  <si>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</si>
  <si>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</si>
  <si>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</si>
  <si>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</si>
  <si>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</si>
  <si>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</si>
  <si>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</si>
  <si>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</si>
  <si>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</si>
  <si>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</si>
  <si>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</si>
  <si>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</si>
  <si>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</si>
  <si>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</si>
  <si>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</si>
  <si>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</si>
  <si>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</si>
  <si>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</si>
  <si>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</si>
  <si>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</si>
  <si>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</si>
  <si>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</si>
  <si>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</si>
  <si>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</si>
  <si>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</si>
  <si>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</si>
  <si>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</si>
  <si>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</si>
  <si>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</si>
  <si>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</si>
  <si>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</si>
  <si>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</si>
  <si>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</si>
  <si>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</si>
  <si>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</si>
  <si>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</si>
  <si>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</si>
  <si>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</si>
  <si>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</si>
  <si>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</si>
  <si>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</si>
  <si>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</si>
  <si>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</si>
  <si>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</si>
  <si>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</si>
  <si>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</si>
  <si>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</si>
  <si>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</si>
  <si>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</si>
  <si>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</si>
  <si>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</si>
  <si>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</si>
  <si>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</si>
  <si>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</si>
  <si>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</si>
  <si>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</si>
  <si>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</si>
  <si>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</si>
  <si>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</si>
  <si>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</si>
  <si>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</si>
  <si>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</si>
  <si>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</si>
  <si>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</si>
  <si>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</si>
  <si>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</si>
  <si>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</si>
  <si>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</si>
  <si>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</si>
  <si>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</si>
  <si>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</si>
  <si>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</si>
  <si>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</si>
  <si>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</si>
  <si>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</si>
  <si>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</si>
  <si>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</si>
  <si>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</si>
  <si>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</si>
  <si>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</si>
  <si>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</si>
  <si>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</si>
  <si>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</si>
  <si>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</si>
  <si>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</si>
  <si>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</si>
  <si>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</si>
  <si>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</si>
  <si>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</si>
  <si>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</si>
  <si>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</si>
  <si>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</si>
  <si>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</si>
  <si>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</si>
  <si>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</si>
  <si>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</si>
  <si>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</si>
  <si>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</si>
  <si>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</si>
  <si>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</si>
  <si>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</si>
  <si>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</si>
  <si>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</si>
  <si>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</si>
  <si>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</si>
  <si>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</si>
  <si>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</si>
  <si>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</si>
  <si>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</si>
  <si>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</si>
  <si>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</si>
  <si>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</si>
  <si>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</si>
  <si>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</si>
  <si>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</si>
  <si>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</si>
  <si>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</si>
  <si>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</si>
  <si>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</si>
  <si>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</si>
  <si>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</si>
  <si>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</si>
  <si>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</si>
  <si>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</si>
  <si>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</si>
  <si>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</si>
  <si>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</si>
  <si>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</si>
  <si>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</si>
  <si>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</si>
  <si>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</si>
  <si>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</si>
  <si>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</si>
  <si>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</si>
  <si>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</si>
  <si>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</si>
  <si>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</si>
  <si>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</si>
  <si>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</si>
  <si>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</si>
  <si>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</si>
  <si>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</si>
  <si>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</si>
  <si>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</si>
  <si>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</si>
  <si>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</si>
  <si>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</si>
  <si>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</si>
  <si>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</si>
  <si>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</si>
  <si>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</si>
  <si>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</si>
  <si>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</si>
  <si>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</si>
  <si>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</si>
  <si>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</si>
  <si>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</si>
  <si>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</si>
  <si>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</si>
  <si>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</si>
  <si>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</si>
  <si>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</si>
  <si>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</si>
  <si>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</si>
  <si>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</si>
  <si>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</si>
  <si>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</si>
  <si>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</si>
  <si>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</si>
  <si>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</si>
  <si>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</si>
  <si>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</si>
  <si>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</si>
  <si>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</si>
  <si>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</si>
  <si>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</si>
  <si>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</si>
  <si>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</si>
  <si>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</si>
  <si>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</si>
  <si>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</si>
  <si>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</si>
  <si>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</si>
  <si>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</si>
  <si>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</si>
  <si>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</si>
  <si>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</si>
  <si>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</si>
  <si>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</si>
  <si>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</si>
  <si>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</si>
  <si>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</si>
  <si>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</si>
  <si>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</si>
  <si>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</si>
  <si>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</si>
  <si>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</si>
  <si>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</si>
  <si>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</si>
  <si>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</si>
  <si>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</si>
  <si>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</si>
  <si>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</si>
  <si>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</si>
  <si>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</si>
  <si>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</si>
  <si>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</si>
  <si>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</si>
  <si>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</si>
  <si>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</si>
  <si>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</si>
  <si>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</si>
  <si>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</si>
  <si>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</si>
  <si>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</si>
  <si>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</si>
  <si>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</si>
  <si>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</si>
  <si>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</si>
  <si>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</si>
  <si>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</si>
  <si>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</si>
  <si>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</si>
  <si>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</si>
  <si>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</si>
  <si>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</si>
  <si>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</si>
  <si>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</si>
  <si>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</si>
  <si>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</si>
  <si>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</si>
  <si>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</si>
  <si>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</si>
  <si>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</si>
  <si>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</si>
  <si>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</si>
  <si>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</si>
  <si>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</si>
  <si>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</si>
  <si>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</si>
  <si>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</si>
  <si>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</si>
  <si>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</si>
  <si>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</si>
  <si>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</si>
  <si>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</si>
  <si>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</si>
  <si>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</si>
  <si>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</si>
  <si>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</si>
  <si>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</si>
  <si>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</si>
  <si>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</si>
  <si>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</si>
  <si>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</si>
  <si>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</si>
  <si>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</si>
  <si>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</si>
  <si>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</si>
  <si>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</si>
  <si>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</si>
  <si>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</si>
  <si>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</si>
  <si>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</si>
  <si>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</si>
  <si>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</si>
  <si>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</si>
  <si>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</si>
  <si>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</si>
  <si>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</si>
  <si>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</si>
  <si>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</si>
  <si>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</si>
  <si>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</si>
  <si>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</si>
  <si>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</si>
  <si>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</si>
  <si>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</si>
  <si>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</si>
  <si>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</si>
  <si>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</si>
  <si>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</si>
  <si>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</si>
  <si>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</si>
  <si>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</si>
  <si>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</si>
  <si>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</si>
  <si>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</si>
  <si>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</si>
  <si>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</si>
  <si>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</si>
  <si>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</si>
  <si>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</si>
  <si>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</si>
  <si>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</si>
  <si>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</si>
  <si>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</si>
  <si>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</si>
  <si>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</si>
  <si>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</si>
  <si>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</si>
  <si>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</si>
  <si>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</si>
  <si>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</si>
  <si>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</si>
  <si>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</si>
  <si>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</si>
  <si>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</si>
  <si>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</si>
  <si>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</si>
  <si>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</si>
  <si>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</si>
  <si>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</si>
  <si>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</si>
  <si>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</si>
  <si>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</si>
  <si>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</si>
  <si>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</si>
  <si>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</si>
  <si>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</si>
  <si>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</si>
  <si>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</si>
  <si>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</si>
  <si>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</si>
  <si>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</si>
  <si>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</si>
  <si>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</si>
  <si>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</si>
  <si>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</si>
  <si>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</si>
  <si>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</si>
  <si>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</si>
  <si>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</si>
  <si>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</si>
  <si>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</si>
  <si>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</si>
  <si>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</si>
  <si>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</si>
  <si>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</si>
  <si>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</si>
  <si>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</si>
  <si>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</si>
  <si>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</si>
  <si>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</si>
  <si>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</si>
  <si>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</si>
  <si>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</si>
  <si>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</si>
  <si>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</si>
  <si>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</si>
  <si>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</si>
  <si>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</si>
  <si>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</si>
  <si>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</si>
  <si>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</si>
  <si>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</si>
  <si>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</si>
  <si>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</si>
  <si>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</si>
  <si>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</si>
  <si>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</si>
  <si>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</si>
  <si>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</si>
  <si>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</si>
  <si>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</si>
  <si>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</si>
  <si>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</si>
  <si>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</si>
  <si>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</si>
  <si>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</si>
  <si>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</si>
  <si>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</si>
  <si>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</si>
  <si>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</si>
  <si>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</si>
  <si>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</si>
  <si>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</si>
  <si>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</si>
  <si>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</si>
  <si>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</si>
  <si>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</si>
  <si>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</si>
  <si>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</si>
  <si>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</si>
  <si>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</si>
  <si>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</si>
  <si>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</si>
  <si>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</si>
  <si>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</si>
  <si>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</si>
  <si>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</si>
  <si>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</si>
  <si>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</si>
  <si>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</si>
  <si>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</si>
  <si>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</si>
  <si>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</si>
  <si>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</si>
  <si>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</si>
  <si>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</si>
  <si>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</si>
  <si>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</si>
  <si>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</si>
  <si>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</si>
  <si>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</si>
  <si>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</si>
  <si>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</si>
  <si>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</si>
  <si>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</si>
  <si>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</si>
  <si>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</si>
  <si>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</si>
  <si>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</si>
  <si>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</si>
  <si>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</si>
  <si>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</si>
  <si>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</si>
  <si>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</si>
  <si>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</si>
  <si>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</si>
  <si>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</si>
  <si>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</si>
  <si>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</si>
  <si>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</si>
  <si>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</si>
  <si>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</si>
  <si>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</si>
  <si>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</si>
  <si>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</si>
  <si>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</si>
  <si>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</si>
  <si>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</si>
  <si>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</si>
  <si>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</si>
  <si>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</si>
  <si>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</si>
  <si>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</si>
  <si>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</si>
  <si>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</si>
  <si>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</si>
  <si>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</si>
  <si>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</si>
  <si>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</si>
  <si>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</si>
  <si>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</si>
  <si>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</si>
  <si>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</si>
  <si>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</si>
  <si>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</si>
  <si>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</si>
  <si>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</si>
  <si>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</si>
  <si>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</si>
  <si>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</si>
  <si>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</si>
  <si>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</si>
  <si>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</si>
  <si>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</si>
  <si>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</si>
  <si>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</si>
  <si>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</si>
  <si>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</si>
  <si>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</si>
  <si>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</si>
  <si>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</si>
  <si>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</si>
  <si>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</si>
  <si>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</si>
  <si>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</si>
  <si>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</si>
  <si>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</si>
  <si>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</si>
  <si>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</si>
  <si>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</si>
  <si>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</si>
  <si>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</si>
  <si>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</si>
  <si>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</si>
  <si>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</si>
  <si>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</si>
  <si>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</si>
  <si>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</si>
  <si>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</si>
  <si>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</si>
  <si>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</si>
  <si>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</si>
  <si>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</si>
  <si>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</si>
  <si>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</si>
  <si>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</si>
  <si>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</si>
  <si>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</si>
  <si>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</si>
  <si>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</si>
  <si>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</si>
  <si>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</si>
  <si>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</si>
  <si>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</si>
  <si>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</si>
  <si>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</si>
  <si>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</si>
  <si>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</si>
  <si>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</si>
  <si>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</si>
  <si>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</si>
  <si>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</si>
  <si>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</si>
  <si>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</si>
  <si>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</si>
  <si>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</si>
  <si>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</si>
  <si>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</si>
  <si>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</si>
  <si>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</si>
  <si>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</si>
  <si>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</si>
  <si>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</si>
  <si>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</si>
  <si>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</si>
  <si>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</si>
  <si>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</si>
  <si>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</si>
  <si>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</si>
  <si>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</si>
  <si>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</si>
  <si>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</si>
  <si>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</si>
  <si>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</si>
  <si>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</si>
  <si>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</si>
  <si>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</si>
  <si>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</si>
  <si>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</si>
  <si>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</si>
  <si>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</si>
  <si>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</si>
  <si>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</si>
  <si>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</si>
  <si>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</si>
  <si>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</si>
  <si>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</si>
  <si>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</si>
  <si>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</si>
  <si>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</si>
  <si>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</si>
  <si>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</si>
  <si>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</si>
  <si>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</si>
  <si>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</si>
  <si>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</si>
  <si>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</si>
  <si>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</si>
  <si>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</si>
  <si>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</si>
  <si>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</si>
  <si>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</si>
  <si>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</si>
  <si>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</si>
  <si>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</si>
  <si>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</si>
  <si>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</si>
  <si>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</si>
  <si>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</si>
  <si>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</si>
  <si>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</si>
  <si>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</si>
  <si>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</si>
  <si>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</si>
  <si>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</si>
  <si>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</si>
  <si>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</si>
  <si>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</si>
  <si>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</si>
  <si>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</si>
  <si>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</si>
  <si>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</si>
  <si>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</si>
  <si>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</si>
  <si>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</si>
  <si>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</si>
  <si>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</si>
  <si>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</si>
  <si>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</si>
  <si>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</si>
  <si>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</si>
  <si>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</si>
  <si>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</si>
  <si>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</si>
  <si>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</si>
  <si>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</si>
  <si>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</si>
  <si>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</si>
  <si>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</si>
  <si>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</si>
  <si>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</si>
  <si>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</si>
  <si>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</si>
  <si>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</si>
  <si>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</si>
  <si>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</si>
  <si>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</si>
  <si>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</si>
  <si>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</si>
  <si>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</si>
  <si>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</si>
  <si>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</si>
  <si>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</si>
  <si>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</si>
  <si>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</si>
  <si>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</si>
  <si>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</si>
  <si>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</si>
  <si>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</si>
  <si>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</si>
  <si>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</si>
  <si>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</si>
  <si>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</si>
  <si>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</si>
  <si>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</si>
  <si>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</si>
  <si>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</si>
  <si>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</si>
  <si>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</si>
  <si>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</si>
  <si>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</si>
  <si>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</si>
  <si>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</si>
  <si>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</si>
  <si>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</si>
  <si>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</si>
  <si>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</si>
  <si>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</si>
  <si>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</si>
  <si>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</si>
  <si>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</si>
  <si>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</si>
  <si>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</si>
  <si>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</si>
  <si>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</si>
  <si>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</si>
  <si>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</si>
  <si>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</si>
  <si>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</si>
  <si>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</si>
  <si>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</si>
  <si>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</si>
  <si>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</si>
  <si>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</si>
  <si>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</si>
  <si>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</si>
  <si>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</si>
  <si>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</si>
  <si>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</si>
  <si>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</si>
  <si>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</si>
  <si>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</si>
  <si>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</si>
  <si>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</si>
  <si>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</si>
  <si>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</si>
  <si>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</si>
  <si>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</si>
  <si>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</si>
  <si>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</si>
  <si>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</si>
  <si>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</si>
  <si>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</si>
  <si>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</si>
  <si>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</si>
  <si>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</si>
  <si>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</si>
  <si>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</si>
  <si>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</si>
  <si>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</si>
  <si>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</si>
  <si>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</si>
  <si>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</si>
  <si>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</si>
  <si>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</si>
  <si>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</si>
  <si>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</si>
  <si>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</si>
  <si>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</si>
  <si>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</si>
  <si>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</si>
  <si>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</si>
  <si>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</si>
  <si>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</si>
  <si>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</si>
  <si>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</si>
  <si>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</si>
  <si>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</si>
  <si>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</si>
  <si>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</si>
  <si>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</si>
  <si>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</si>
  <si>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</si>
  <si>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</si>
  <si>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</si>
  <si>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</si>
  <si>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</si>
  <si>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</si>
  <si>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</si>
  <si>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</si>
  <si>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</si>
  <si>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</si>
  <si>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</si>
  <si>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</si>
  <si>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</si>
  <si>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</si>
  <si>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</si>
  <si>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</si>
  <si>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</si>
  <si>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</si>
  <si>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</si>
  <si>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</si>
  <si>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</si>
  <si>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</si>
  <si>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</si>
  <si>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</si>
  <si>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</si>
  <si>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</si>
  <si>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</si>
  <si>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</si>
  <si>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</si>
  <si>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</si>
  <si>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</si>
  <si>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</si>
  <si>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</si>
  <si>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</si>
  <si>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</si>
  <si>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</si>
  <si>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</si>
  <si>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</si>
  <si>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</si>
  <si>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</si>
  <si>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</si>
  <si>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</si>
  <si>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</si>
  <si>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</si>
  <si>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</si>
  <si>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</si>
  <si>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</si>
  <si>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</si>
  <si>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</si>
  <si>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</si>
  <si>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</si>
  <si>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</si>
  <si>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</si>
  <si>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</si>
  <si>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</si>
  <si>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</si>
  <si>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</si>
  <si>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</si>
  <si>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</si>
  <si>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</si>
  <si>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</si>
  <si>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</si>
  <si>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</si>
  <si>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</si>
  <si>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</si>
  <si>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</si>
  <si>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</si>
  <si>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</si>
  <si>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</si>
  <si>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</si>
  <si>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</si>
  <si>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</si>
  <si>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</si>
  <si>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</si>
  <si>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</si>
  <si>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</si>
  <si>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</si>
  <si>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</si>
  <si>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</si>
  <si>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</si>
  <si>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</si>
  <si>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</si>
  <si>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</si>
  <si>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</si>
  <si>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</si>
  <si>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</si>
  <si>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</si>
  <si>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</si>
  <si>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</si>
  <si>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</si>
  <si>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</si>
  <si>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</si>
  <si>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</si>
  <si>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</si>
  <si>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</si>
  <si>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</si>
  <si>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</si>
  <si>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</si>
  <si>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</si>
  <si>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</si>
  <si>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</si>
  <si>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</si>
  <si>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</si>
  <si>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</si>
  <si>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</si>
  <si>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</si>
  <si>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</si>
  <si>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</si>
  <si>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</si>
  <si>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</si>
  <si>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</si>
  <si>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</si>
  <si>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</si>
  <si>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</si>
  <si>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</si>
  <si>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</si>
  <si>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</si>
  <si>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</si>
  <si>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</si>
  <si>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</si>
  <si>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</si>
  <si>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</si>
  <si>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</si>
  <si>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</si>
  <si>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</si>
  <si>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</si>
  <si>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</si>
  <si>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</si>
  <si>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</si>
  <si>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</si>
  <si>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</si>
  <si>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</si>
  <si>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</si>
  <si>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</si>
  <si>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</si>
  <si>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</si>
  <si>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</si>
  <si>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</si>
  <si>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</si>
  <si>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</si>
  <si>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</si>
  <si>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</si>
  <si>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</si>
  <si>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</si>
  <si>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</si>
  <si>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</si>
  <si>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</si>
  <si>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</si>
  <si>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</si>
  <si>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</si>
  <si>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</si>
  <si>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</si>
  <si>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</si>
  <si>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</si>
  <si>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</si>
  <si>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</si>
  <si>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</si>
  <si>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</si>
  <si>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</si>
  <si>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</si>
  <si>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</si>
  <si>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</si>
  <si>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</si>
  <si>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</si>
  <si>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</si>
  <si>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</si>
  <si>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</si>
  <si>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</si>
  <si>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</si>
  <si>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</si>
  <si>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</si>
  <si>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</si>
  <si>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</si>
  <si>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</si>
  <si>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</si>
  <si>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</si>
  <si>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</si>
  <si>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</si>
  <si>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</si>
  <si>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</si>
  <si>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</si>
  <si>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</si>
  <si>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</si>
  <si>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</si>
  <si>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</si>
  <si>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</si>
  <si>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</si>
  <si>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</si>
  <si>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</si>
  <si>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</si>
  <si>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</si>
  <si>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</si>
  <si>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</si>
  <si>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</si>
  <si>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</si>
  <si>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</si>
  <si>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</si>
  <si>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</si>
  <si>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</si>
  <si>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</si>
  <si>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</si>
  <si>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</si>
  <si>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</si>
  <si>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</si>
  <si>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</si>
  <si>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</si>
  <si>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</si>
  <si>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</si>
  <si>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</si>
  <si>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</si>
  <si>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</si>
  <si>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</si>
  <si>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</si>
  <si>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</si>
  <si>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</si>
  <si>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</si>
  <si>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</si>
  <si>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</si>
  <si>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</si>
  <si>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</si>
  <si>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</si>
  <si>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</si>
  <si>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</si>
  <si>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</si>
  <si>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</si>
  <si>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</si>
  <si>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</si>
  <si>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</si>
  <si>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</si>
  <si>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</si>
  <si>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</si>
  <si>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</si>
  <si>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</si>
  <si>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</si>
  <si>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</si>
  <si>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</si>
  <si>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</si>
  <si>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</si>
  <si>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</si>
  <si>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</si>
  <si>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</si>
  <si>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</si>
  <si>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</si>
  <si>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</si>
  <si>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</si>
  <si>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</si>
  <si>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</si>
  <si>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</si>
  <si>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</si>
  <si>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</si>
  <si>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</si>
  <si>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</si>
  <si>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</si>
  <si>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</si>
  <si>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</si>
  <si>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</si>
  <si>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</si>
  <si>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</si>
  <si>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</si>
  <si>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</si>
  <si>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</si>
  <si>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</si>
  <si>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</si>
  <si>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</si>
  <si>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</si>
  <si>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</si>
  <si>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</si>
  <si>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</si>
  <si>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</si>
  <si>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</si>
  <si>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</si>
  <si>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</si>
  <si>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</si>
  <si>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</si>
  <si>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</si>
  <si>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</si>
  <si>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</si>
  <si>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</si>
  <si>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</si>
  <si>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</si>
  <si>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</si>
  <si>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</si>
  <si>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</si>
  <si>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</si>
  <si>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</si>
  <si>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</si>
  <si>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</si>
  <si>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</si>
  <si>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</si>
  <si>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</si>
  <si>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</si>
  <si>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</si>
  <si>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</si>
  <si>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</si>
  <si>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</si>
  <si>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</si>
  <si>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</si>
  <si>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</si>
  <si>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</si>
  <si>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</si>
  <si>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</si>
  <si>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</si>
  <si>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</si>
  <si>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</si>
  <si>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</si>
  <si>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</si>
  <si>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</si>
  <si>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</si>
  <si>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</si>
  <si>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</si>
  <si>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</si>
  <si>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</si>
  <si>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</si>
  <si>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</si>
  <si>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</si>
  <si>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</si>
  <si>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</si>
  <si>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</si>
  <si>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</si>
  <si>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</si>
  <si>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</si>
  <si>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</si>
  <si>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</si>
  <si>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</si>
  <si>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</si>
  <si>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</si>
  <si>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</si>
  <si>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</si>
  <si>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</si>
  <si>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</si>
  <si>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</si>
  <si>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</si>
  <si>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</si>
  <si>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</si>
  <si>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</si>
  <si>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</si>
  <si>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</si>
  <si>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</si>
  <si>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</si>
  <si>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</si>
  <si>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</si>
  <si>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</si>
  <si>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</si>
  <si>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</si>
  <si>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</si>
  <si>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</si>
  <si>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</si>
  <si>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</si>
  <si>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</si>
  <si>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</si>
  <si>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</si>
  <si>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</si>
  <si>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</si>
  <si>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</si>
  <si>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</si>
  <si>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</si>
  <si>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</si>
  <si>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</si>
  <si>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</si>
  <si>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</si>
  <si>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</si>
  <si>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</si>
  <si>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</si>
  <si>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</si>
  <si>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</si>
  <si>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</si>
  <si>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</si>
  <si>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</si>
  <si>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</si>
  <si>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</si>
  <si>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</si>
  <si>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</si>
  <si>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</si>
  <si>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</si>
  <si>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</si>
  <si>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</si>
  <si>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</si>
  <si>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</si>
  <si>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</si>
  <si>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</si>
  <si>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</si>
  <si>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</si>
  <si>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</si>
  <si>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</si>
  <si>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</si>
  <si>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</si>
  <si>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</si>
  <si>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</si>
  <si>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</si>
  <si>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</si>
  <si>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</si>
  <si>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</si>
  <si>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</si>
  <si>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</si>
  <si>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</si>
  <si>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</si>
  <si>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</si>
  <si>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</si>
  <si>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</si>
  <si>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</si>
  <si>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</si>
  <si>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</si>
  <si>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</si>
  <si>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</si>
  <si>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</si>
  <si>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</si>
  <si>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</si>
  <si>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</si>
  <si>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</si>
  <si>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</si>
  <si>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</si>
  <si>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</si>
  <si>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</si>
  <si>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</si>
  <si>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</si>
  <si>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</si>
  <si>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</si>
  <si>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</si>
  <si>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</si>
  <si>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</si>
  <si>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</si>
  <si>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</si>
  <si>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</si>
  <si>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</si>
  <si>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</si>
  <si>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</si>
  <si>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</si>
  <si>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</si>
  <si>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</si>
  <si>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</si>
  <si>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</si>
  <si>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</si>
  <si>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</si>
  <si>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</si>
  <si>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</si>
  <si>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</si>
  <si>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</si>
  <si>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</si>
  <si>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</si>
  <si>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</si>
  <si>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</si>
  <si>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</si>
  <si>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</si>
  <si>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</si>
  <si>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</si>
  <si>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</si>
  <si>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</si>
  <si>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</si>
  <si>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</si>
  <si>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</si>
  <si>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</si>
  <si>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</si>
  <si>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</si>
  <si>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</si>
  <si>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</si>
  <si>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</si>
  <si>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</si>
  <si>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</si>
  <si>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</si>
  <si>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</si>
  <si>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</si>
  <si>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</si>
  <si>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</si>
  <si>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</si>
  <si>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</si>
  <si>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</si>
  <si>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</si>
  <si>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</si>
  <si>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</si>
  <si>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</si>
  <si>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</si>
  <si>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</si>
  <si>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</si>
  <si>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</si>
  <si>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</si>
  <si>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</si>
  <si>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</si>
  <si>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</si>
  <si>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</si>
  <si>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</si>
  <si>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</si>
  <si>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</si>
  <si>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</si>
  <si>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</si>
  <si>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</si>
  <si>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</si>
  <si>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</si>
  <si>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</si>
  <si>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</si>
  <si>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</si>
  <si>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</si>
  <si>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</si>
  <si>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</si>
  <si>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</si>
  <si>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</si>
  <si>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</si>
  <si>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</si>
  <si>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</si>
  <si>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</si>
  <si>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</si>
  <si>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</si>
  <si>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</si>
  <si>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</si>
  <si>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</si>
  <si>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</si>
  <si>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</si>
  <si>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</si>
  <si>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</si>
  <si>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</si>
  <si>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</si>
  <si>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</si>
  <si>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</si>
  <si>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</si>
  <si>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</si>
  <si>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</si>
  <si>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</si>
  <si>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</si>
  <si>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</si>
  <si>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</si>
  <si>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</si>
  <si>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</si>
  <si>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</si>
  <si>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</si>
  <si>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</si>
  <si>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</si>
  <si>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</si>
  <si>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</si>
  <si>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</si>
  <si>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</si>
  <si>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</si>
  <si>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</si>
  <si>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</si>
  <si>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</si>
  <si>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</si>
  <si>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</si>
  <si>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</si>
  <si>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</si>
  <si>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</si>
  <si>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</si>
  <si>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</si>
  <si>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</si>
  <si>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</si>
  <si>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</si>
  <si>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</si>
  <si>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</si>
  <si>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</si>
  <si>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</si>
  <si>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</si>
  <si>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</si>
  <si>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</si>
  <si>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</si>
  <si>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</si>
  <si>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</si>
  <si>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</si>
  <si>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</si>
  <si>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</si>
  <si>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</si>
  <si>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</si>
  <si>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</si>
  <si>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</si>
  <si>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</si>
  <si>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</si>
  <si>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</si>
  <si>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</si>
  <si>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</si>
  <si>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</si>
  <si>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</si>
  <si>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</si>
  <si>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</si>
  <si>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</si>
  <si>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</si>
  <si>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</si>
  <si>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</si>
  <si>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</si>
  <si>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</si>
  <si>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</si>
  <si>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</si>
  <si>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</si>
  <si>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</si>
  <si>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</si>
  <si>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</si>
  <si>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</si>
  <si>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</si>
  <si>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</si>
  <si>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</si>
  <si>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</si>
  <si>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</si>
  <si>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</si>
  <si>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</si>
  <si>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</si>
  <si>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</si>
  <si>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</si>
  <si>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</si>
  <si>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</si>
  <si>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</si>
  <si>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</si>
  <si>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</si>
  <si>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</si>
  <si>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</si>
  <si>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</si>
  <si>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</si>
  <si>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</si>
  <si>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</si>
  <si>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</si>
  <si>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</si>
  <si>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</si>
  <si>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</si>
  <si>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</si>
  <si>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</si>
  <si>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</si>
  <si>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</si>
  <si>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</si>
  <si>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</si>
  <si>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</si>
  <si>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</si>
  <si>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</si>
  <si>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</si>
  <si>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</si>
  <si>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</si>
  <si>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</si>
  <si>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</si>
  <si>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</si>
  <si>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</si>
  <si>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</si>
  <si>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</si>
  <si>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</si>
  <si>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</si>
  <si>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</si>
  <si>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</si>
  <si>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</si>
  <si>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</si>
  <si>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</si>
  <si>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</si>
  <si>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</si>
  <si>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</si>
  <si>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</si>
  <si>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</si>
  <si>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</si>
  <si>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</si>
  <si>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</si>
  <si>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</si>
  <si>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</si>
  <si>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</si>
  <si>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</si>
  <si>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</si>
  <si>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</si>
  <si>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</si>
  <si>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</si>
  <si>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</si>
  <si>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</si>
  <si>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</si>
  <si>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</si>
  <si>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</si>
  <si>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</si>
  <si>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</si>
  <si>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</si>
  <si>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</si>
  <si>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</si>
  <si>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</si>
  <si>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</si>
  <si>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</si>
  <si>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</si>
  <si>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</si>
  <si>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</si>
  <si>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</si>
  <si>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</si>
  <si>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</si>
  <si>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</si>
  <si>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</si>
  <si>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</si>
  <si>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</si>
  <si>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</si>
  <si>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</si>
  <si>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</si>
  <si>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</si>
  <si>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</si>
  <si>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</si>
  <si>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</si>
  <si>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</si>
  <si>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</si>
  <si>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</si>
  <si>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</si>
  <si>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</si>
  <si>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</si>
  <si>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</si>
  <si>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</si>
  <si>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</si>
  <si>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</si>
  <si>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</si>
  <si>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</si>
  <si>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</si>
  <si>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</si>
  <si>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</si>
  <si>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</si>
  <si>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</si>
  <si>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</si>
  <si>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</si>
  <si>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</si>
  <si>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</si>
  <si>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</si>
  <si>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</si>
  <si>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</si>
  <si>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</si>
  <si>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</si>
  <si>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</si>
  <si>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</si>
  <si>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</si>
  <si>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</si>
  <si>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</si>
  <si>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</si>
  <si>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</si>
  <si>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</si>
  <si>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</si>
  <si>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</si>
  <si>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</si>
  <si>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</si>
  <si>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</si>
  <si>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</si>
  <si>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</si>
  <si>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</si>
  <si>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</si>
  <si>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</si>
  <si>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</si>
  <si>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</si>
  <si>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</si>
  <si>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</si>
  <si>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</si>
  <si>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</si>
  <si>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</si>
  <si>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</si>
  <si>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</si>
  <si>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</si>
  <si>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</si>
  <si>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</si>
  <si>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</si>
  <si>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</si>
  <si>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</si>
  <si>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</si>
  <si>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</si>
  <si>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</si>
  <si>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</si>
  <si>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</si>
  <si>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</si>
  <si>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</si>
  <si>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</si>
  <si>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</si>
  <si>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</si>
  <si>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</si>
  <si>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</si>
  <si>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</si>
  <si>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</si>
  <si>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</si>
  <si>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</si>
  <si>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</si>
  <si>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</si>
  <si>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</si>
  <si>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</si>
  <si>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</si>
  <si>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</si>
  <si>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</si>
  <si>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</si>
  <si>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</si>
  <si>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</si>
  <si>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</si>
  <si>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</si>
  <si>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</si>
  <si>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</si>
  <si>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</si>
  <si>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</si>
  <si>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</si>
  <si>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</si>
  <si>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</si>
  <si>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</si>
  <si>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</si>
  <si>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</si>
  <si>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</si>
  <si>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</si>
  <si>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</si>
  <si>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</si>
  <si>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</si>
  <si>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</si>
  <si>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</si>
  <si>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</si>
  <si>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</si>
  <si>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</si>
  <si>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</si>
  <si>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</si>
  <si>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</si>
  <si>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</si>
  <si>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</si>
  <si>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</si>
  <si>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</si>
  <si>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</si>
  <si>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</si>
  <si>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</si>
  <si>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</si>
  <si>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</si>
  <si>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</si>
  <si>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</si>
  <si>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</si>
  <si>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</si>
  <si>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</si>
  <si>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</si>
  <si>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</si>
  <si>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</si>
  <si>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</si>
  <si>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</si>
  <si>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</si>
  <si>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</si>
  <si>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</si>
  <si>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</si>
  <si>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</si>
  <si>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</si>
  <si>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</si>
  <si>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</si>
  <si>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</si>
  <si>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</si>
  <si>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</si>
  <si>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</si>
  <si>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</si>
  <si>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</si>
  <si>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</si>
  <si>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</si>
  <si>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</si>
  <si>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</si>
  <si>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</si>
  <si>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</si>
  <si>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</si>
  <si>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</si>
  <si>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</si>
  <si>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</si>
  <si>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</si>
  <si>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</si>
  <si>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</si>
  <si>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</si>
  <si>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</si>
  <si>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</si>
  <si>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</si>
  <si>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</si>
  <si>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</si>
  <si>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</si>
  <si>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</si>
  <si>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</si>
  <si>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</si>
  <si>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</si>
  <si>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</si>
  <si>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</si>
  <si>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</si>
  <si>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</si>
  <si>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</si>
  <si>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</si>
  <si>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</si>
  <si>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</si>
  <si>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</si>
  <si>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</si>
  <si>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</si>
  <si>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</si>
  <si>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</si>
  <si>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</si>
  <si>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</si>
  <si>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</si>
  <si>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</si>
  <si>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</si>
  <si>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</si>
  <si>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</si>
  <si>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</si>
  <si>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</si>
  <si>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</si>
  <si>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</si>
  <si>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</si>
  <si>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</si>
  <si>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</si>
  <si>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</si>
  <si>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</si>
  <si>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</si>
  <si>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</si>
  <si>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</si>
  <si>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</si>
  <si>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</si>
  <si>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</si>
  <si>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</si>
  <si>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</si>
  <si>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</si>
  <si>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</si>
  <si>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</si>
  <si>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</si>
  <si>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</si>
  <si>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</si>
  <si>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</si>
  <si>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</si>
  <si>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</si>
  <si>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</si>
  <si>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</si>
  <si>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</si>
  <si>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</si>
  <si>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</si>
  <si>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</si>
  <si>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</si>
  <si>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</si>
  <si>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</si>
  <si>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</si>
  <si>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</si>
  <si>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</si>
  <si>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</si>
  <si>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</si>
  <si>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</si>
  <si>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</si>
  <si>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</si>
  <si>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</si>
  <si>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</si>
  <si>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</si>
  <si>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</si>
  <si>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</si>
  <si>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</si>
  <si>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</si>
  <si>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</si>
  <si>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</si>
  <si>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</si>
  <si>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</si>
  <si>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</si>
  <si>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</si>
  <si>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</si>
  <si>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</si>
  <si>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</si>
  <si>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</si>
  <si>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</si>
  <si>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</si>
  <si>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</si>
  <si>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</si>
  <si>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</si>
  <si>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</si>
  <si>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</si>
  <si>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</si>
  <si>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</si>
  <si>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</si>
  <si>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</si>
  <si>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</si>
  <si>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</si>
  <si>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</si>
  <si>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</si>
  <si>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</si>
  <si>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</si>
  <si>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</si>
  <si>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</si>
  <si>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</si>
  <si>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</si>
  <si>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</si>
  <si>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</si>
  <si>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</si>
  <si>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</si>
  <si>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</si>
  <si>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</si>
  <si>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</si>
  <si>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</si>
  <si>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</si>
  <si>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</si>
  <si>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</si>
  <si>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</si>
  <si>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</si>
  <si>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</si>
  <si>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</si>
  <si>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</si>
  <si>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</si>
  <si>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</si>
  <si>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</si>
  <si>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</si>
  <si>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</si>
  <si>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</si>
  <si>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</si>
  <si>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</si>
  <si>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</si>
  <si>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</si>
  <si>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</si>
  <si>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</si>
  <si>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</si>
  <si>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</si>
  <si>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</si>
  <si>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</si>
  <si>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</si>
  <si>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</si>
  <si>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</si>
  <si>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</si>
  <si>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</si>
  <si>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</si>
  <si>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</si>
  <si>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</si>
  <si>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</si>
  <si>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</si>
  <si>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</si>
  <si>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</si>
  <si>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</si>
  <si>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</si>
  <si>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</si>
  <si>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</si>
  <si>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</si>
  <si>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</si>
  <si>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</si>
  <si>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</si>
  <si>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</si>
  <si>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</si>
  <si>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</si>
  <si>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</si>
  <si>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</si>
  <si>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</si>
  <si>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</si>
  <si>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</si>
  <si>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</si>
  <si>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</si>
  <si>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</si>
  <si>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</si>
  <si>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</si>
  <si>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</si>
  <si>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</si>
  <si>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</si>
  <si>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</si>
  <si>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</si>
  <si>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</si>
  <si>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</si>
  <si>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</si>
  <si>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</si>
  <si>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</si>
  <si>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</si>
  <si>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</si>
  <si>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</si>
  <si>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</si>
  <si>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</si>
  <si>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</si>
  <si>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</si>
  <si>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</si>
  <si>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</si>
  <si>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</si>
  <si>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</si>
  <si>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</si>
  <si>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</si>
  <si>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</si>
  <si>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</si>
  <si>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</si>
  <si>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</si>
  <si>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</si>
  <si>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</si>
  <si>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</si>
  <si>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</si>
  <si>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</si>
  <si>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</si>
  <si>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</si>
  <si>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</si>
  <si>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</si>
  <si>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</si>
  <si>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</si>
  <si>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</si>
  <si>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</si>
  <si>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</si>
  <si>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</si>
  <si>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</si>
  <si>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</si>
  <si>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</si>
  <si>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</si>
  <si>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</si>
  <si>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</si>
  <si>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</si>
  <si>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</si>
  <si>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</si>
  <si>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</si>
  <si>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</si>
  <si>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</si>
  <si>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</si>
  <si>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</si>
  <si>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</si>
  <si>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</si>
  <si>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</si>
  <si>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</si>
  <si>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</si>
  <si>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</si>
  <si>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</si>
  <si>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</si>
  <si>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</si>
  <si>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</si>
  <si>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</si>
  <si>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</si>
  <si>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</si>
  <si>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</si>
  <si>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</si>
  <si>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</si>
  <si>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</si>
  <si>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</si>
  <si>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</si>
  <si>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</si>
  <si>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</si>
  <si>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</si>
  <si>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</si>
  <si>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</si>
  <si>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</si>
  <si>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</si>
  <si>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</si>
  <si>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</si>
  <si>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</si>
  <si>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</si>
  <si>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</si>
  <si>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</si>
  <si>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</si>
  <si>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</si>
  <si>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</si>
  <si>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</si>
  <si>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</si>
  <si>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</si>
  <si>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</si>
  <si>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</si>
  <si>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</si>
  <si>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</si>
  <si>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</si>
  <si>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</si>
  <si>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</si>
  <si>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</si>
  <si>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</si>
  <si>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</si>
  <si>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</si>
  <si>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</si>
  <si>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</si>
  <si>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</si>
  <si>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</si>
  <si>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</si>
  <si>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</si>
  <si>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</si>
  <si>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</si>
  <si>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</si>
  <si>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</si>
  <si>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</si>
  <si>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</si>
  <si>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</si>
  <si>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</si>
  <si>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</si>
  <si>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</si>
  <si>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</si>
  <si>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</si>
  <si>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</si>
  <si>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</si>
  <si>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</si>
  <si>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</si>
  <si>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</si>
  <si>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</si>
  <si>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</si>
  <si>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</si>
  <si>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</si>
  <si>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</si>
  <si>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</si>
  <si>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</si>
  <si>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</si>
  <si>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</si>
  <si>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</si>
  <si>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</si>
  <si>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</si>
  <si>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</si>
  <si>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</si>
  <si>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</si>
  <si>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</si>
  <si>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</si>
  <si>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</si>
  <si>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</si>
  <si>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</si>
  <si>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</si>
  <si>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</si>
  <si>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</si>
  <si>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</si>
  <si>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</si>
  <si>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</si>
  <si>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</si>
  <si>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</si>
  <si>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</si>
  <si>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</si>
  <si>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</si>
  <si>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</si>
  <si>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</si>
  <si>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</si>
  <si>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</si>
  <si>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</si>
  <si>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</si>
  <si>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</si>
  <si>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</si>
  <si>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</si>
  <si>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</si>
  <si>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</si>
  <si>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</si>
  <si>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</si>
  <si>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</si>
  <si>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</si>
  <si>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</si>
  <si>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</si>
  <si>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</si>
  <si>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</si>
  <si>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</si>
  <si>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</si>
  <si>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</si>
  <si>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</si>
  <si>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</si>
  <si>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</si>
  <si>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</si>
  <si>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</si>
  <si>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</si>
  <si>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</si>
  <si>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</si>
  <si>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</si>
  <si>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</si>
  <si>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</si>
  <si>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</si>
  <si>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</si>
  <si>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</si>
  <si>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</si>
  <si>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</si>
  <si>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</si>
  <si>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</si>
  <si>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</si>
  <si>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</si>
  <si>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</si>
  <si>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</si>
  <si>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</si>
  <si>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</si>
  <si>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</si>
  <si>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</si>
  <si>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</si>
  <si>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</si>
  <si>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</si>
  <si>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</si>
  <si>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</si>
  <si>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</si>
  <si>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</si>
  <si>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</si>
  <si>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</si>
  <si>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</si>
  <si>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</si>
  <si>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</si>
  <si>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</si>
  <si>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</si>
  <si>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</si>
  <si>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</si>
  <si>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</si>
  <si>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</si>
  <si>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</si>
  <si>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</si>
  <si>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</si>
  <si>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</si>
  <si>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</si>
  <si>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</si>
  <si>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</si>
  <si>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</si>
  <si>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</si>
  <si>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</si>
  <si>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</si>
  <si>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</si>
  <si>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</si>
  <si>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</si>
  <si>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</si>
  <si>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</si>
  <si>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</si>
  <si>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</si>
  <si>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</si>
  <si>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</si>
  <si>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</si>
  <si>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</si>
  <si>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</si>
  <si>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</si>
  <si>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</si>
  <si>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</si>
  <si>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</si>
  <si>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</si>
  <si>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</si>
  <si>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</si>
  <si>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</si>
  <si>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</si>
  <si>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</si>
  <si>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</si>
  <si>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</si>
  <si>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</si>
  <si>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</si>
  <si>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</si>
  <si>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</si>
  <si>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</si>
  <si>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</si>
  <si>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</si>
  <si>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</si>
  <si>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</si>
  <si>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</si>
  <si>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</si>
  <si>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</si>
  <si>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</si>
  <si>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</si>
  <si>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</si>
  <si>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</si>
  <si>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</si>
  <si>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</si>
  <si>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</si>
  <si>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</si>
  <si>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</si>
  <si>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</si>
  <si>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</si>
  <si>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</si>
  <si>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</si>
  <si>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</si>
  <si>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</si>
  <si>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</si>
  <si>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</si>
  <si>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</si>
  <si>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</si>
  <si>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</si>
  <si>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</si>
  <si>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</si>
  <si>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</si>
  <si>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</si>
  <si>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</si>
  <si>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</si>
  <si>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</si>
  <si>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</si>
  <si>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</si>
  <si>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</si>
  <si>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</si>
  <si>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</si>
  <si>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</si>
  <si>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</si>
  <si>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</si>
  <si>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</si>
  <si>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</si>
  <si>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</si>
  <si>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</si>
  <si>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</si>
  <si>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</si>
  <si>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</si>
  <si>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</si>
  <si>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</si>
  <si>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</si>
  <si>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</si>
  <si>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</si>
  <si>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</si>
  <si>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</si>
  <si>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</si>
  <si>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</si>
  <si>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</si>
  <si>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</si>
  <si>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</si>
  <si>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</si>
  <si>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</si>
  <si>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</si>
  <si>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</si>
  <si>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</si>
  <si>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</si>
  <si>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</si>
  <si>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</si>
  <si>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</si>
  <si>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</si>
  <si>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</si>
  <si>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</si>
  <si>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</si>
  <si>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</si>
  <si>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</si>
  <si>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</si>
  <si>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</si>
  <si>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</si>
  <si>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</si>
  <si>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</si>
  <si>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</si>
  <si>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</si>
  <si>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</si>
  <si>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</si>
  <si>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</si>
  <si>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</si>
  <si>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</si>
  <si>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</si>
  <si>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</si>
  <si>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</si>
  <si>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</si>
  <si>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</si>
  <si>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</si>
  <si>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</si>
  <si>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</si>
  <si>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</si>
  <si>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</si>
  <si>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</si>
  <si>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</si>
  <si>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</si>
  <si>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</si>
  <si>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</si>
  <si>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</si>
  <si>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</si>
  <si>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</si>
  <si>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</si>
  <si>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</si>
  <si>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</si>
  <si>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</si>
  <si>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</si>
  <si>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</si>
  <si>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</si>
  <si>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</si>
  <si>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</si>
  <si>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</si>
  <si>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</si>
  <si>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</si>
  <si>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</si>
  <si>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</si>
  <si>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</si>
  <si>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</si>
  <si>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</si>
  <si>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</si>
  <si>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</si>
  <si>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</si>
  <si>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</si>
  <si>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</si>
  <si>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</si>
  <si>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</si>
  <si>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</si>
  <si>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</si>
  <si>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</si>
  <si>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</si>
  <si>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</si>
  <si>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</si>
  <si>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</si>
  <si>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</si>
  <si>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</si>
  <si>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</si>
  <si>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</si>
  <si>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</si>
  <si>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</si>
  <si>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</si>
  <si>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</si>
  <si>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</si>
  <si>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</si>
  <si>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</si>
  <si>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</si>
  <si>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</si>
  <si>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</si>
  <si>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</si>
  <si>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</si>
  <si>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</si>
  <si>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</si>
  <si>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</si>
  <si>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</si>
  <si>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</si>
  <si>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</si>
  <si>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</si>
  <si>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</si>
  <si>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</si>
  <si>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</si>
  <si>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</si>
  <si>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</si>
  <si>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</si>
  <si>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</si>
  <si>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</si>
  <si>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</si>
  <si>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</si>
  <si>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</si>
  <si>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</si>
  <si>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</si>
  <si>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</si>
  <si>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</si>
  <si>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</si>
  <si>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</si>
  <si>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</si>
  <si>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</si>
  <si>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</si>
  <si>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</si>
  <si>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</si>
  <si>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</si>
  <si>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</si>
  <si>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</si>
  <si>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</si>
  <si>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</si>
  <si>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</si>
  <si>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</si>
  <si>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</si>
  <si>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</si>
  <si>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</si>
  <si>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</si>
  <si>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</si>
  <si>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</si>
  <si>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</si>
  <si>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</si>
  <si>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</si>
  <si>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</si>
  <si>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</si>
  <si>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</si>
  <si>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</si>
  <si>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</si>
  <si>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</si>
  <si>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</si>
  <si>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</si>
  <si>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</si>
  <si>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</si>
  <si>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</si>
  <si>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</si>
  <si>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</si>
  <si>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</si>
  <si>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</si>
  <si>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</si>
  <si>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</si>
  <si>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</si>
  <si>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</si>
  <si>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</si>
  <si>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</si>
  <si>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</si>
  <si>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</si>
  <si>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</si>
  <si>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</si>
  <si>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</si>
  <si>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</si>
  <si>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</si>
  <si>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</si>
  <si>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</si>
  <si>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</si>
  <si>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</si>
  <si>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</si>
  <si>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</si>
  <si>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</si>
  <si>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</si>
  <si>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</si>
  <si>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</si>
  <si>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</si>
  <si>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</si>
  <si>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</si>
  <si>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</si>
  <si>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</si>
  <si>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</si>
  <si>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</si>
  <si>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</si>
  <si>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</si>
  <si>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</si>
  <si>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</si>
  <si>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</si>
  <si>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</si>
  <si>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</si>
  <si>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</si>
  <si>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</si>
  <si>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</si>
  <si>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</si>
  <si>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</si>
  <si>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</si>
  <si>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</si>
  <si>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</si>
  <si>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</si>
  <si>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</si>
  <si>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</si>
  <si>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</si>
  <si>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</si>
  <si>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</si>
  <si>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</si>
  <si>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</si>
  <si>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</si>
  <si>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</si>
  <si>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</si>
  <si>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</si>
  <si>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</si>
  <si>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</si>
  <si>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</si>
  <si>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</si>
  <si>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</si>
  <si>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</si>
  <si>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</si>
  <si>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</si>
  <si>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</si>
  <si>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</si>
  <si>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</si>
  <si>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</si>
  <si>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</si>
  <si>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</si>
  <si>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</si>
  <si>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</si>
  <si>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</si>
  <si>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</si>
  <si>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</si>
  <si>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</si>
  <si>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</si>
  <si>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</si>
  <si>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</si>
  <si>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</si>
  <si>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</si>
  <si>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</si>
  <si>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</si>
  <si>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</si>
  <si>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</si>
  <si>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</si>
  <si>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</si>
  <si>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</si>
  <si>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</si>
  <si>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</si>
  <si>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</si>
  <si>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</si>
  <si>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</si>
  <si>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</si>
  <si>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</si>
  <si>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</si>
  <si>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</si>
  <si>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</si>
  <si>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</si>
  <si>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</si>
  <si>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</si>
  <si>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</si>
  <si>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</si>
  <si>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</si>
  <si>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</si>
  <si>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</si>
  <si>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</si>
  <si>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</si>
  <si>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</si>
  <si>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</si>
  <si>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</si>
  <si>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</si>
  <si>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</si>
  <si>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</si>
  <si>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</si>
  <si>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</si>
  <si>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</si>
  <si>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</si>
  <si>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</si>
  <si>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</si>
  <si>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</si>
  <si>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</si>
  <si>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</si>
  <si>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</si>
  <si>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</si>
  <si>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</si>
  <si>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</si>
  <si>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</si>
  <si>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</si>
  <si>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</si>
  <si>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</si>
  <si>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</si>
  <si>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</si>
  <si>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</si>
  <si>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</si>
  <si>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</si>
  <si>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</si>
  <si>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</si>
  <si>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</si>
  <si>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</si>
  <si>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</si>
  <si>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</si>
  <si>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</si>
  <si>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</si>
  <si>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</si>
  <si>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</si>
  <si>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</si>
  <si>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</si>
  <si>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</si>
  <si>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</si>
  <si>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</si>
  <si>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</si>
  <si>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</si>
  <si>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</si>
  <si>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</si>
  <si>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</si>
  <si>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</si>
  <si>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</si>
  <si>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</si>
  <si>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</si>
  <si>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</si>
  <si>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</si>
  <si>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</si>
  <si>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</si>
  <si>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</si>
  <si>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</si>
  <si>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</si>
  <si>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</si>
  <si>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</si>
  <si>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</si>
  <si>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</si>
  <si>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</si>
  <si>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</si>
  <si>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</si>
  <si>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</si>
  <si>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</si>
  <si>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</si>
  <si>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</si>
  <si>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</si>
  <si>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</si>
  <si>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</si>
  <si>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</si>
  <si>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</si>
  <si>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</si>
  <si>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</si>
  <si>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</si>
  <si>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</si>
  <si>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</si>
  <si>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</si>
  <si>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</si>
  <si>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</si>
  <si>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</si>
  <si>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</si>
  <si>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</si>
  <si>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</si>
  <si>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</si>
  <si>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</si>
  <si>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</si>
  <si>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</si>
  <si>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</si>
  <si>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</si>
  <si>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</si>
  <si>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</si>
  <si>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</si>
  <si>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</si>
  <si>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</si>
  <si>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</si>
  <si>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</si>
  <si>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</si>
  <si>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</si>
  <si>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</si>
  <si>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</si>
  <si>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</si>
  <si>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</si>
  <si>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</si>
  <si>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</si>
  <si>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</si>
  <si>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</si>
  <si>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</si>
  <si>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</si>
  <si>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</si>
  <si>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</si>
  <si>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</si>
  <si>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</si>
  <si>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</si>
  <si>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</si>
  <si>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</si>
  <si>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</si>
  <si>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</si>
  <si>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</si>
  <si>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</si>
  <si>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</si>
  <si>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</si>
  <si>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</si>
  <si>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</si>
  <si>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</si>
  <si>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</si>
  <si>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</si>
  <si>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</si>
  <si>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</si>
  <si>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</si>
  <si>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</si>
  <si>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</si>
  <si>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</si>
  <si>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</si>
  <si>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</si>
  <si>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</si>
  <si>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</si>
  <si>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</si>
  <si>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</si>
  <si>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</si>
  <si>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</si>
  <si>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</si>
  <si>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</si>
  <si>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</si>
  <si>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</si>
  <si>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</si>
  <si>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</si>
  <si>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</si>
  <si>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</si>
  <si>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</si>
  <si>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</si>
  <si>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</si>
  <si>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</si>
  <si>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</si>
  <si>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</si>
  <si>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</si>
  <si>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</si>
  <si>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</si>
  <si>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</si>
  <si>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</si>
  <si>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</si>
  <si>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</si>
  <si>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</si>
  <si>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</si>
  <si>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</si>
  <si>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</si>
  <si>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</si>
  <si>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</si>
  <si>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</si>
  <si>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</si>
  <si>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</si>
  <si>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</si>
  <si>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</si>
  <si>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</si>
  <si>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</si>
  <si>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</si>
  <si>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</si>
  <si>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</si>
  <si>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</si>
  <si>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</si>
  <si>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</si>
  <si>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</si>
  <si>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</si>
  <si>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</si>
  <si>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</si>
  <si>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</si>
  <si>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</si>
  <si>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</si>
  <si>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</si>
  <si>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</si>
  <si>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</si>
  <si>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</si>
  <si>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</si>
  <si>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</si>
  <si>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</si>
  <si>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</si>
  <si>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</si>
  <si>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</si>
  <si>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</si>
  <si>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</si>
  <si>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</si>
  <si>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</si>
  <si>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</si>
  <si>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</si>
  <si>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</si>
  <si>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</si>
  <si>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</si>
  <si>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</si>
  <si>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</si>
  <si>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</si>
  <si>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</si>
  <si>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</si>
  <si>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</si>
  <si>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</si>
  <si>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</si>
  <si>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</si>
  <si>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</si>
  <si>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</si>
  <si>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</si>
  <si>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</si>
  <si>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</si>
  <si>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</si>
  <si>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</si>
  <si>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</si>
  <si>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</si>
  <si>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</si>
  <si>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</si>
  <si>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</si>
  <si>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</si>
  <si>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</si>
  <si>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</si>
  <si>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</si>
  <si>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</si>
  <si>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</si>
  <si>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</si>
  <si>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</si>
  <si>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</si>
  <si>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</si>
  <si>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</si>
  <si>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</si>
  <si>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</si>
  <si>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</si>
  <si>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</si>
  <si>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</si>
  <si>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</si>
  <si>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</si>
  <si>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</si>
  <si>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</si>
  <si>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</si>
  <si>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</si>
  <si>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</si>
  <si>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</si>
  <si>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</si>
  <si>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</si>
  <si>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</si>
  <si>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</si>
  <si>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</si>
  <si>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</si>
  <si>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</si>
  <si>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</si>
  <si>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</si>
  <si>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</si>
  <si>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</si>
  <si>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</si>
  <si>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</si>
  <si>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</si>
  <si>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</si>
  <si>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</si>
  <si>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</si>
  <si>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</si>
  <si>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</si>
  <si>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</si>
  <si>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</si>
  <si>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</si>
  <si>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</si>
  <si>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</si>
  <si>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</si>
  <si>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</si>
  <si>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</si>
  <si>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</si>
  <si>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</si>
  <si>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</si>
  <si>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</si>
  <si>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</si>
  <si>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</si>
  <si>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</si>
  <si>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</si>
  <si>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</si>
  <si>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</si>
  <si>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</si>
  <si>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</si>
  <si>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</si>
  <si>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</si>
  <si>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</si>
  <si>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</si>
  <si>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</si>
  <si>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</si>
  <si>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</si>
  <si>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</si>
  <si>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</si>
  <si>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</si>
  <si>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</si>
  <si>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</si>
  <si>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</si>
  <si>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</si>
  <si>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</si>
  <si>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</si>
  <si>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</si>
  <si>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</si>
  <si>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</si>
  <si>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</si>
  <si>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</si>
  <si>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</si>
  <si>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</si>
  <si>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</si>
  <si>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</si>
  <si>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</si>
  <si>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</si>
  <si>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</si>
  <si>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</si>
  <si>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</si>
  <si>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</si>
  <si>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</si>
  <si>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</si>
  <si>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</si>
  <si>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</si>
  <si>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</si>
  <si>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</si>
  <si>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</si>
  <si>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</si>
  <si>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</si>
  <si>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</si>
  <si>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</si>
  <si>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</si>
  <si>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</si>
  <si>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</si>
  <si>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</si>
  <si>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</si>
  <si>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</si>
  <si>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</si>
  <si>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</si>
  <si>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</si>
  <si>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</si>
  <si>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</si>
  <si>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</si>
  <si>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</si>
  <si>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</si>
  <si>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</si>
  <si>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</si>
  <si>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</si>
  <si>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</si>
  <si>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</si>
  <si>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</si>
  <si>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</si>
  <si>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</si>
  <si>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</si>
  <si>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</si>
  <si>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</si>
  <si>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</si>
  <si>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</si>
  <si>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</si>
  <si>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</si>
  <si>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</si>
  <si>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</si>
  <si>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</si>
  <si>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</si>
  <si>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</si>
  <si>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</si>
  <si>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</si>
  <si>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</si>
  <si>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</si>
  <si>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</si>
  <si>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</si>
  <si>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</si>
  <si>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</si>
  <si>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</si>
  <si>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</si>
  <si>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</si>
  <si>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</si>
  <si>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</si>
  <si>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</si>
  <si>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</si>
  <si>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</si>
  <si>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</si>
  <si>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</si>
  <si>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</si>
  <si>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</si>
  <si>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</si>
  <si>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</si>
  <si>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</si>
  <si>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</si>
  <si>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</si>
  <si>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</si>
  <si>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</si>
  <si>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</si>
  <si>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</si>
  <si>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</si>
  <si>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</si>
  <si>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</si>
  <si>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</si>
  <si>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</si>
  <si>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</si>
  <si>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</si>
  <si>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</si>
  <si>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</si>
  <si>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</si>
  <si>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</si>
  <si>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</si>
  <si>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</si>
  <si>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</si>
  <si>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</si>
  <si>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</si>
  <si>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</si>
  <si>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</si>
  <si>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</si>
  <si>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</si>
  <si>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</si>
  <si>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</si>
  <si>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</si>
  <si>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</si>
  <si>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</si>
  <si>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</si>
  <si>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</si>
  <si>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</si>
  <si>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</si>
  <si>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</si>
  <si>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</si>
  <si>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</si>
  <si>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</si>
  <si>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</si>
  <si>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</si>
  <si>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</si>
  <si>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</si>
  <si>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</si>
  <si>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</si>
  <si>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</si>
  <si>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</si>
  <si>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</si>
  <si>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</si>
  <si>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</si>
  <si>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</si>
  <si>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</si>
  <si>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</si>
  <si>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</si>
  <si>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</si>
  <si>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</si>
  <si>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</si>
  <si>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</si>
  <si>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</si>
  <si>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</si>
  <si>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</si>
  <si>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</si>
  <si>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</si>
  <si>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</si>
  <si>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</si>
  <si>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</si>
  <si>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</si>
  <si>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</si>
  <si>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</si>
  <si>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</si>
  <si>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</si>
  <si>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</si>
  <si>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</si>
  <si>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</si>
  <si>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</si>
  <si>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</si>
  <si>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</si>
  <si>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</si>
  <si>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</si>
  <si>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</si>
  <si>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</si>
  <si>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</si>
  <si>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</si>
  <si>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</si>
  <si>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</si>
  <si>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</si>
  <si>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</si>
  <si>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</si>
  <si>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</si>
  <si>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</si>
  <si>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</si>
  <si>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</si>
  <si>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</si>
  <si>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</si>
  <si>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</si>
  <si>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</si>
  <si>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</si>
  <si>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</si>
  <si>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</si>
  <si>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</si>
  <si>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</si>
  <si>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</si>
  <si>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</si>
  <si>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</si>
  <si>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</si>
  <si>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</si>
  <si>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</si>
  <si>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</si>
  <si>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</si>
  <si>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</si>
  <si>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</si>
  <si>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</si>
  <si>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</si>
  <si>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</si>
  <si>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</si>
  <si>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</si>
  <si>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</si>
  <si>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</si>
  <si>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</si>
  <si>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</si>
  <si>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</si>
  <si>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</si>
  <si>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</si>
  <si>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</si>
  <si>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</si>
  <si>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</si>
  <si>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</si>
  <si>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</si>
  <si>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</si>
  <si>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</si>
  <si>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</si>
  <si>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</si>
  <si>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</si>
  <si>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</si>
  <si>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</si>
  <si>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</si>
  <si>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</si>
  <si>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</si>
  <si>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</si>
  <si>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</si>
  <si>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</si>
  <si>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</si>
  <si>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</si>
  <si>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</si>
  <si>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</si>
  <si>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</si>
  <si>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</si>
  <si>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</si>
  <si>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</si>
  <si>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</si>
  <si>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</si>
  <si>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</si>
  <si>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</si>
  <si>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</si>
  <si>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</si>
  <si>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</si>
  <si>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</si>
  <si>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</si>
  <si>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</si>
  <si>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</si>
  <si>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</si>
  <si>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</si>
  <si>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</si>
  <si>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</si>
  <si>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</si>
  <si>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</si>
  <si>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</si>
  <si>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</si>
  <si>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</si>
  <si>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</si>
  <si>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</si>
  <si>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</si>
  <si>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</si>
  <si>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</si>
  <si>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</si>
  <si>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</si>
  <si>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</si>
  <si>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</si>
  <si>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</si>
  <si>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</si>
  <si>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</si>
  <si>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</si>
  <si>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</si>
  <si>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</si>
  <si>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</si>
  <si>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</si>
  <si>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</si>
  <si>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</si>
  <si>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</si>
  <si>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</si>
  <si>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</si>
  <si>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</si>
  <si>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</si>
  <si>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</si>
  <si>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</si>
  <si>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</si>
  <si>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</si>
  <si>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</si>
  <si>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</si>
  <si>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</si>
  <si>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</si>
  <si>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</si>
  <si>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</si>
  <si>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</si>
  <si>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</si>
  <si>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</si>
  <si>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</si>
  <si>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</si>
  <si>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</si>
  <si>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</si>
  <si>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</si>
  <si>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</si>
  <si>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</si>
  <si>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</si>
  <si>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</si>
  <si>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</si>
  <si>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</si>
  <si>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</si>
  <si>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</si>
  <si>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</si>
  <si>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</si>
  <si>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</si>
  <si>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</si>
  <si>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</si>
  <si>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</si>
  <si>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</si>
  <si>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</si>
  <si>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</si>
  <si>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</si>
  <si>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</si>
  <si>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</si>
  <si>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</si>
  <si>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</si>
  <si>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</si>
  <si>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</si>
  <si>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</si>
  <si>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</si>
  <si>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</si>
  <si>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</si>
  <si>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</si>
  <si>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</si>
  <si>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</si>
  <si>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</si>
  <si>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</si>
  <si>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</si>
  <si>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</si>
  <si>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</si>
  <si>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</si>
  <si>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</si>
  <si>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</si>
  <si>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</si>
  <si>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</si>
  <si>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</si>
  <si>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</si>
  <si>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</si>
  <si>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</si>
  <si>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</si>
  <si>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</si>
  <si>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</si>
  <si>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</si>
  <si>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</si>
  <si>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</si>
  <si>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</si>
  <si>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</si>
  <si>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</si>
  <si>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</si>
  <si>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</si>
  <si>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</si>
  <si>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</si>
  <si>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</si>
  <si>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</si>
  <si>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</si>
  <si>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</si>
  <si>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</si>
  <si>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</si>
  <si>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</si>
  <si>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</si>
  <si>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</si>
  <si>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</si>
  <si>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</si>
  <si>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</si>
  <si>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</si>
  <si>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</si>
  <si>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</si>
  <si>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</si>
  <si>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</si>
  <si>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</si>
  <si>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</si>
  <si>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</si>
  <si>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</si>
  <si>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</si>
  <si>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</si>
  <si>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</si>
  <si>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</si>
  <si>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</si>
  <si>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</si>
  <si>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</si>
  <si>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</si>
  <si>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</si>
  <si>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</si>
  <si>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</si>
  <si>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</si>
  <si>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</si>
  <si>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</si>
  <si>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</si>
  <si>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</si>
  <si>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</si>
  <si>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</si>
  <si>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</si>
  <si>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</si>
  <si>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</si>
  <si>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</si>
  <si>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</si>
  <si>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</si>
  <si>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</si>
  <si>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</si>
  <si>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</si>
  <si>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</si>
  <si>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</si>
  <si>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</si>
  <si>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</si>
  <si>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</si>
  <si>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</si>
  <si>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</si>
  <si>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</si>
  <si>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</si>
  <si>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</si>
  <si>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</si>
  <si>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</si>
  <si>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</si>
  <si>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</si>
  <si>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</si>
  <si>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</si>
  <si>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</si>
  <si>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</si>
  <si>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</si>
  <si>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</si>
  <si>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</si>
  <si>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</si>
  <si>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</si>
  <si>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</si>
  <si>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</si>
  <si>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</si>
  <si>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</si>
  <si>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</si>
  <si>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</si>
  <si>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</si>
  <si>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</si>
  <si>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</si>
  <si>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</si>
  <si>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</si>
  <si>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</si>
  <si>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</si>
  <si>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</si>
  <si>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</si>
  <si>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</si>
  <si>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</si>
  <si>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</si>
  <si>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</si>
  <si>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</si>
  <si>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</si>
  <si>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</si>
  <si>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</si>
  <si>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</si>
  <si>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</si>
  <si>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</si>
  <si>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</si>
  <si>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</si>
  <si>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</si>
  <si>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</si>
  <si>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</si>
  <si>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</si>
  <si>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</si>
  <si>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</si>
  <si>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</si>
  <si>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</si>
  <si>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</si>
  <si>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</si>
  <si>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</si>
  <si>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</si>
  <si>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</si>
  <si>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</si>
  <si>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</si>
  <si>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</si>
  <si>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</si>
  <si>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</si>
  <si>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</si>
  <si>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</si>
  <si>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</si>
  <si>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</si>
  <si>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</si>
  <si>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</si>
  <si>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</si>
  <si>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</si>
  <si>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</si>
  <si>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</si>
  <si>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</si>
  <si>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</si>
  <si>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</si>
  <si>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</si>
  <si>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</si>
  <si>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</si>
  <si>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</si>
  <si>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</si>
  <si>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</si>
  <si>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</si>
  <si>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</si>
  <si>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</si>
  <si>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</si>
  <si>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</si>
  <si>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</si>
  <si>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</si>
  <si>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</si>
  <si>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</si>
  <si>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</si>
  <si>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</si>
  <si>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</si>
  <si>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</si>
  <si>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</si>
  <si>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</si>
  <si>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</si>
  <si>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</si>
  <si>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</si>
  <si>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</si>
  <si>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</si>
  <si>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</si>
  <si>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</si>
  <si>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</si>
  <si>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</si>
  <si>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</si>
  <si>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</si>
  <si>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</si>
  <si>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</si>
  <si>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</si>
  <si>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</si>
  <si>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</si>
  <si>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</si>
  <si>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</si>
  <si>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</si>
  <si>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</si>
  <si>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</si>
  <si>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</si>
  <si>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</si>
  <si>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</si>
  <si>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</si>
  <si>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</si>
  <si>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</si>
  <si>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</si>
  <si>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</si>
  <si>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</si>
  <si>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</si>
  <si>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</si>
  <si>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</si>
  <si>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</si>
  <si>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</si>
  <si>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</si>
  <si>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</si>
  <si>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</si>
  <si>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</si>
  <si>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</si>
  <si>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</si>
  <si>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</si>
  <si>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</si>
  <si>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</si>
  <si>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</si>
  <si>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</si>
  <si>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</si>
  <si>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</si>
  <si>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</si>
  <si>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</si>
  <si>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</si>
  <si>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</si>
  <si>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</si>
  <si>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</si>
  <si>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</si>
  <si>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</si>
  <si>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</si>
  <si>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</si>
  <si>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</si>
  <si>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</si>
  <si>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</si>
  <si>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</si>
  <si>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</si>
  <si>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</si>
  <si>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</si>
  <si>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</si>
  <si>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</si>
  <si>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</si>
  <si>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</si>
  <si>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</si>
  <si>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</si>
  <si>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</si>
  <si>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</si>
  <si>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</si>
  <si>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</si>
  <si>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</si>
  <si>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</si>
  <si>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</si>
  <si>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</si>
  <si>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</si>
  <si>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</si>
  <si>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</si>
  <si>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</si>
  <si>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</si>
  <si>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</si>
  <si>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</si>
  <si>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</si>
  <si>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</si>
  <si>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</si>
  <si>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</si>
  <si>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</si>
  <si>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</si>
  <si>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</si>
  <si>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</si>
  <si>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</si>
  <si>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</si>
  <si>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</si>
  <si>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</si>
  <si>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</si>
  <si>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</si>
  <si>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</si>
  <si>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</si>
  <si>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</si>
  <si>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</si>
  <si>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</si>
  <si>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</si>
  <si>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</si>
  <si>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</si>
  <si>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</si>
  <si>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</si>
  <si>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</si>
  <si>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</si>
  <si>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</si>
  <si>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</si>
  <si>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</si>
  <si>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</si>
  <si>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</si>
  <si>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</si>
  <si>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</si>
  <si>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</si>
  <si>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</si>
  <si>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</si>
  <si>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</si>
  <si>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</si>
  <si>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</si>
  <si>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</si>
  <si>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</si>
  <si>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</si>
  <si>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</si>
  <si>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</si>
  <si>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</si>
  <si>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</si>
  <si>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</si>
  <si>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</si>
  <si>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</si>
  <si>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</si>
  <si>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</si>
  <si>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</si>
  <si>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</si>
  <si>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</si>
  <si>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</si>
  <si>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</si>
  <si>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</si>
  <si>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</si>
  <si>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</si>
  <si>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</si>
  <si>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</si>
  <si>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</si>
  <si>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</si>
  <si>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</si>
  <si>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</si>
  <si>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</si>
  <si>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</si>
  <si>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</si>
  <si>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</si>
  <si>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</si>
  <si>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</si>
  <si>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</si>
  <si>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</si>
  <si>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</si>
  <si>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</si>
  <si>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</si>
  <si>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</si>
  <si>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</si>
  <si>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</si>
  <si>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</si>
  <si>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</si>
  <si>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</si>
  <si>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</si>
  <si>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</si>
  <si>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</si>
  <si>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</si>
  <si>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</si>
  <si>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</si>
  <si>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</si>
  <si>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</si>
  <si>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</si>
  <si>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</si>
  <si>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</si>
  <si>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</si>
  <si>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</si>
  <si>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</si>
  <si>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</si>
  <si>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</si>
  <si>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</si>
  <si>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</si>
  <si>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</si>
  <si>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</si>
  <si>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</si>
  <si>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</si>
  <si>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</si>
  <si>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</si>
  <si>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</si>
  <si>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</si>
  <si>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</si>
  <si>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</si>
  <si>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</si>
  <si>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</si>
  <si>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</si>
  <si>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</si>
  <si>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</si>
  <si>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</si>
  <si>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</si>
  <si>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</si>
  <si>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</si>
  <si>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</si>
  <si>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</si>
  <si>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</si>
  <si>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</si>
  <si>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</si>
  <si>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</si>
  <si>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</si>
  <si>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</si>
  <si>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</si>
  <si>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</si>
  <si>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</si>
  <si>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</si>
  <si>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</si>
  <si>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</si>
  <si>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</si>
  <si>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</si>
  <si>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</si>
  <si>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</si>
  <si>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</si>
  <si>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</si>
  <si>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</si>
  <si>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</si>
  <si>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</si>
  <si>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</si>
  <si>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</si>
  <si>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</si>
  <si>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</si>
  <si>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</si>
  <si>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</si>
  <si>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</si>
  <si>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</si>
  <si>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</si>
  <si>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</si>
  <si>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</si>
  <si>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</si>
  <si>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</si>
  <si>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</si>
  <si>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</si>
  <si>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</si>
  <si>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</si>
  <si>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</si>
  <si>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</si>
  <si>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</si>
  <si>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</si>
  <si>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</si>
  <si>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</si>
  <si>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</si>
  <si>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</si>
  <si>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</si>
  <si>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</si>
  <si>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</si>
  <si>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</si>
  <si>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</si>
  <si>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</si>
  <si>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</si>
  <si>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</si>
  <si>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</si>
  <si>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</si>
  <si>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</si>
  <si>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</si>
  <si>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</si>
  <si>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</si>
  <si>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</si>
  <si>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</si>
  <si>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</si>
  <si>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</si>
  <si>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</si>
  <si>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</si>
  <si>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</si>
  <si>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</si>
  <si>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</si>
  <si>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</si>
  <si>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</si>
  <si>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</si>
  <si>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</si>
  <si>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</si>
  <si>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</si>
  <si>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</si>
  <si>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</si>
  <si>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</si>
  <si>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</si>
  <si>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</si>
  <si>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</si>
  <si>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</si>
  <si>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</si>
  <si>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</si>
  <si>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</si>
  <si>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</si>
  <si>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</si>
  <si>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</si>
  <si>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</si>
  <si>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</si>
  <si>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</si>
  <si>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</si>
  <si>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</si>
  <si>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</si>
  <si>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</si>
  <si>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</si>
  <si>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</si>
  <si>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</si>
  <si>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</si>
  <si>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</si>
  <si>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</si>
  <si>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</si>
  <si>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</si>
  <si>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</si>
  <si>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</si>
  <si>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</si>
  <si>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</si>
  <si>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</si>
  <si>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</si>
  <si>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</si>
  <si>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</si>
  <si>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</si>
  <si>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</si>
  <si>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</si>
  <si>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</si>
  <si>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</si>
  <si>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</si>
  <si>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</si>
  <si>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</si>
  <si>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</si>
  <si>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</si>
  <si>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</si>
  <si>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</si>
  <si>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</si>
  <si>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</si>
  <si>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</si>
  <si>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</si>
  <si>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</si>
  <si>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</si>
  <si>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</si>
  <si>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</si>
  <si>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</si>
  <si>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</si>
  <si>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</si>
  <si>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</si>
  <si>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</si>
  <si>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</si>
  <si>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</si>
  <si>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</si>
  <si>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</si>
  <si>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</si>
  <si>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</si>
  <si>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</si>
  <si>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</si>
  <si>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</si>
  <si>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</si>
  <si>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</si>
  <si>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</si>
  <si>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</si>
  <si>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</si>
  <si>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</si>
  <si>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</si>
  <si>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</si>
  <si>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</si>
  <si>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</si>
  <si>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</si>
  <si>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</si>
  <si>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</si>
  <si>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</si>
  <si>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</si>
  <si>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</si>
  <si>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</si>
  <si>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</si>
  <si>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</si>
  <si>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</si>
  <si>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</si>
  <si>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</si>
  <si>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</si>
  <si>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</si>
  <si>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</si>
  <si>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</si>
  <si>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</si>
  <si>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</si>
  <si>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</si>
  <si>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</si>
  <si>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</si>
  <si>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</si>
  <si>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</si>
  <si>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</si>
  <si>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</si>
  <si>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</si>
  <si>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</si>
  <si>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</si>
  <si>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</si>
  <si>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</si>
  <si>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</si>
  <si>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</si>
  <si>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</si>
  <si>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</si>
  <si>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</si>
  <si>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</si>
  <si>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</si>
  <si>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</si>
  <si>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</si>
  <si>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</si>
  <si>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</si>
  <si>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</si>
  <si>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</si>
  <si>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</si>
  <si>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</si>
  <si>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</si>
  <si>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</si>
  <si>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</si>
  <si>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</si>
  <si>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</si>
  <si>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</si>
  <si>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</si>
  <si>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</si>
  <si>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</si>
  <si>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</si>
  <si>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</si>
  <si>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</si>
  <si>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</si>
  <si>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</si>
  <si>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</si>
  <si>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</si>
  <si>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</si>
  <si>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</si>
  <si>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</si>
  <si>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</si>
  <si>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</si>
  <si>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</si>
  <si>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</si>
  <si>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</si>
  <si>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</si>
  <si>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</si>
  <si>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</si>
  <si>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</si>
  <si>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</si>
  <si>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</si>
  <si>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</si>
  <si>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</si>
  <si>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</si>
  <si>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</si>
  <si>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</si>
  <si>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</si>
  <si>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</si>
  <si>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</si>
  <si>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</si>
  <si>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</si>
  <si>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</si>
  <si>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</si>
  <si>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</si>
  <si>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</si>
  <si>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</si>
  <si>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</si>
  <si>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</si>
  <si>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</si>
  <si>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</si>
  <si>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</si>
  <si>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</si>
  <si>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</si>
  <si>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</si>
  <si>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</si>
  <si>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</si>
  <si>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</si>
  <si>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</si>
  <si>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</si>
  <si>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</si>
  <si>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</si>
  <si>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</si>
  <si>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</si>
  <si>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</si>
  <si>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</si>
  <si>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</si>
  <si>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</si>
  <si>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</si>
  <si>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</si>
  <si>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</si>
  <si>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</si>
  <si>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</si>
  <si>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</si>
  <si>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</si>
  <si>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</si>
  <si>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</si>
  <si>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</si>
  <si>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</si>
  <si>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</si>
  <si>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</si>
  <si>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</si>
  <si>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</si>
  <si>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</si>
  <si>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</si>
  <si>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</si>
  <si>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</si>
  <si>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</si>
  <si>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</si>
  <si>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</si>
  <si>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</si>
  <si>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</si>
  <si>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</si>
  <si>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</si>
  <si>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</si>
  <si>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</si>
  <si>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</si>
  <si>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</si>
  <si>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</si>
  <si>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</si>
  <si>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</si>
  <si>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</si>
  <si>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</si>
  <si>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</si>
  <si>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</si>
  <si>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</si>
  <si>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</si>
  <si>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</si>
  <si>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</si>
  <si>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</si>
  <si>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</si>
  <si>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</si>
  <si>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</si>
  <si>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</si>
  <si>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</si>
  <si>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</si>
  <si>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</si>
  <si>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</si>
  <si>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</si>
  <si>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</si>
  <si>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</si>
  <si>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</si>
  <si>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</si>
  <si>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</si>
  <si>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</si>
  <si>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</si>
  <si>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</si>
  <si>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</si>
  <si>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</si>
  <si>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</si>
  <si>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</si>
  <si>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</si>
  <si>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</si>
  <si>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</si>
  <si>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</si>
  <si>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</si>
  <si>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</si>
  <si>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</si>
  <si>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</si>
  <si>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</si>
  <si>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</si>
  <si>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</si>
  <si>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</si>
  <si>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</si>
  <si>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</si>
  <si>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</si>
  <si>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</si>
  <si>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</si>
  <si>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</si>
  <si>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</si>
  <si>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</si>
  <si>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</si>
  <si>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</si>
  <si>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</si>
  <si>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</si>
  <si>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</si>
  <si>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</si>
  <si>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</si>
  <si>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</si>
  <si>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</si>
  <si>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</si>
  <si>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</si>
  <si>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</si>
  <si>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</si>
  <si>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</si>
  <si>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</si>
  <si>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</si>
  <si>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</si>
  <si>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</si>
  <si>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</si>
  <si>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</si>
  <si>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</si>
  <si>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</si>
  <si>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</si>
  <si>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</si>
  <si>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</si>
  <si>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</si>
  <si>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</si>
  <si>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</si>
  <si>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</si>
  <si>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</si>
  <si>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</si>
  <si>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</si>
  <si>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</si>
  <si>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</si>
  <si>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</si>
  <si>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</si>
  <si>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</si>
  <si>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</si>
  <si>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</si>
  <si>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</si>
  <si>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</si>
  <si>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</si>
  <si>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</si>
  <si>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</si>
  <si>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</si>
  <si>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</si>
  <si>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</si>
  <si>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</si>
  <si>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</si>
  <si>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</si>
  <si>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</si>
  <si>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</si>
  <si>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</si>
  <si>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</si>
  <si>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</si>
  <si>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</si>
  <si>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</si>
  <si>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</si>
  <si>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</si>
  <si>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</si>
  <si>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</si>
  <si>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</si>
  <si>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</si>
  <si>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</si>
  <si>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</si>
  <si>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</si>
  <si>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</si>
  <si>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</si>
  <si>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</si>
  <si>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</si>
  <si>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</si>
  <si>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</si>
  <si>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</si>
  <si>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</si>
  <si>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</si>
  <si>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</si>
  <si>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</si>
  <si>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</si>
  <si>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</si>
  <si>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</si>
  <si>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</si>
  <si>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</si>
  <si>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</si>
  <si>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</si>
  <si>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</si>
  <si>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</si>
  <si>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</si>
  <si>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</si>
  <si>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</si>
  <si>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</si>
  <si>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</si>
  <si>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</si>
  <si>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</si>
  <si>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</si>
  <si>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</si>
  <si>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</si>
  <si>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</si>
  <si>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</si>
  <si>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</si>
  <si>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</si>
  <si>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</si>
  <si>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</si>
  <si>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</si>
  <si>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</si>
  <si>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</si>
  <si>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</si>
  <si>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</si>
  <si>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</si>
  <si>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</si>
  <si>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</si>
  <si>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</si>
  <si>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</si>
  <si>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</si>
  <si>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</si>
  <si>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</si>
  <si>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</si>
  <si>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</si>
  <si>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</si>
  <si>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</si>
  <si>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</si>
  <si>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</si>
  <si>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</si>
  <si>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</si>
  <si>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</si>
  <si>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</si>
  <si>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</si>
  <si>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</si>
  <si>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</si>
  <si>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</si>
  <si>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</si>
  <si>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</si>
  <si>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</si>
  <si>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</si>
  <si>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</si>
  <si>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</si>
  <si>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</si>
  <si>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</si>
  <si>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</si>
  <si>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</si>
  <si>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</si>
  <si>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</si>
  <si>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</si>
  <si>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</si>
  <si>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</si>
  <si>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</si>
  <si>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</si>
  <si>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</si>
  <si>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</si>
  <si>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</si>
  <si>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</si>
  <si>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</si>
  <si>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</si>
  <si>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</si>
  <si>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</si>
  <si>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</si>
  <si>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</si>
  <si>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</si>
  <si>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</si>
  <si>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</si>
  <si>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</si>
  <si>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</si>
  <si>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</si>
  <si>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</si>
  <si>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</si>
  <si>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</si>
  <si>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</si>
  <si>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</si>
  <si>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</si>
  <si>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</si>
  <si>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</si>
  <si>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</si>
  <si>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</si>
  <si>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</si>
  <si>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</si>
  <si>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</si>
  <si>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</si>
  <si>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</si>
  <si>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</si>
  <si>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</si>
  <si>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</si>
  <si>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</si>
  <si>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</si>
  <si>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</si>
  <si>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</si>
  <si>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</si>
  <si>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</si>
  <si>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</si>
  <si>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</si>
  <si>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</si>
  <si>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</si>
  <si>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</si>
  <si>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</si>
  <si>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</si>
  <si>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</si>
  <si>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</si>
  <si>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</si>
  <si>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</si>
  <si>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</si>
  <si>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</si>
  <si>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</si>
  <si>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</si>
  <si>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</si>
  <si>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</si>
  <si>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</si>
  <si>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</si>
  <si>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</si>
  <si>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</si>
  <si>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</si>
  <si>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</si>
  <si>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</si>
  <si>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</si>
  <si>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</si>
  <si>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</si>
  <si>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</si>
  <si>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</si>
  <si>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</si>
  <si>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</si>
  <si>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</si>
  <si>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</si>
  <si>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</si>
  <si>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</si>
  <si>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</si>
  <si>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</si>
  <si>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</si>
  <si>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</si>
  <si>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</si>
  <si>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</si>
  <si>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</si>
  <si>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</si>
  <si>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</si>
  <si>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</si>
  <si>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</si>
  <si>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</si>
  <si>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</si>
  <si>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</si>
  <si>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</si>
  <si>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</si>
  <si>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</si>
  <si>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</si>
  <si>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</si>
  <si>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</si>
  <si>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</si>
  <si>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</si>
  <si>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</si>
  <si>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</si>
  <si>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</si>
  <si>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</si>
  <si>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</si>
  <si>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</si>
  <si>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</si>
  <si>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</si>
  <si>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</si>
  <si>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</si>
  <si>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</si>
  <si>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</si>
  <si>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</si>
  <si>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</si>
  <si>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</si>
  <si>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</si>
  <si>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</si>
  <si>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</si>
  <si>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</si>
  <si>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</si>
  <si>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</si>
  <si>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</si>
  <si>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</si>
  <si>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</si>
  <si>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</si>
  <si>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</si>
  <si>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</si>
  <si>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</si>
  <si>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</si>
  <si>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</si>
  <si>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</si>
  <si>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</si>
  <si>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</si>
  <si>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</si>
  <si>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</si>
  <si>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</si>
  <si>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</si>
  <si>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</si>
  <si>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</si>
  <si>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</si>
  <si>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</si>
  <si>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</si>
  <si>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</si>
  <si>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</si>
  <si>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</si>
  <si>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</si>
  <si>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</si>
  <si>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</si>
  <si>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</si>
  <si>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</si>
  <si>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</si>
  <si>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</si>
  <si>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</si>
  <si>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</si>
  <si>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</si>
  <si>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</si>
  <si>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</si>
  <si>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</si>
  <si>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</si>
  <si>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</si>
  <si>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</si>
  <si>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</si>
  <si>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</si>
  <si>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</si>
  <si>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</si>
  <si>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</si>
  <si>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</si>
  <si>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</si>
  <si>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</si>
  <si>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</si>
  <si>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</si>
  <si>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</si>
  <si>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</si>
  <si>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</si>
  <si>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</si>
  <si>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</si>
  <si>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</si>
  <si>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</si>
  <si>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</si>
  <si>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</si>
  <si>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</si>
  <si>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</si>
  <si>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</si>
  <si>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</si>
  <si>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</si>
  <si>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</si>
  <si>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</si>
  <si>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</si>
  <si>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</si>
  <si>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</si>
  <si>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</si>
  <si>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</si>
  <si>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</si>
  <si>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</si>
  <si>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</si>
  <si>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</si>
  <si>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</si>
  <si>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</si>
  <si>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</si>
  <si>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</si>
  <si>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</si>
  <si>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</si>
  <si>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</si>
  <si>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</si>
  <si>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</si>
  <si>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</si>
  <si>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</si>
  <si>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</si>
  <si>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</si>
  <si>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</si>
  <si>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</si>
  <si>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</si>
  <si>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</si>
  <si>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</si>
  <si>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</si>
  <si>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</si>
  <si>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</si>
  <si>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</si>
  <si>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</si>
  <si>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</si>
  <si>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</si>
  <si>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</si>
  <si>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</si>
  <si>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</si>
  <si>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</si>
  <si>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</si>
  <si>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</si>
  <si>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</si>
  <si>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</si>
  <si>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</si>
  <si>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</si>
  <si>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</si>
  <si>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</si>
  <si>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</si>
  <si>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</si>
  <si>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</si>
  <si>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</si>
  <si>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</si>
  <si>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</si>
  <si>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</si>
  <si>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</si>
  <si>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</si>
  <si>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</si>
  <si>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</si>
  <si>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</si>
  <si>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</si>
  <si>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</si>
  <si>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</si>
  <si>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</si>
  <si>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</si>
  <si>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</si>
  <si>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</si>
  <si>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</si>
  <si>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</si>
  <si>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</si>
  <si>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</si>
  <si>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</si>
  <si>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</si>
  <si>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</si>
  <si>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</si>
  <si>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</si>
  <si>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</si>
  <si>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</si>
  <si>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</si>
  <si>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</si>
  <si>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</si>
  <si>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</si>
  <si>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</si>
  <si>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</si>
  <si>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</si>
  <si>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</si>
  <si>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</si>
  <si>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</si>
  <si>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</si>
  <si>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</si>
  <si>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</si>
  <si>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</si>
  <si>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</si>
  <si>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</si>
  <si>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</si>
  <si>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</si>
  <si>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</si>
  <si>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</si>
  <si>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</si>
  <si>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</si>
  <si>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</si>
  <si>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</si>
  <si>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</si>
  <si>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</si>
  <si>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</si>
  <si>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</si>
  <si>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</si>
  <si>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</si>
  <si>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</si>
  <si>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</si>
  <si>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</si>
  <si>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</si>
  <si>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</si>
  <si>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</si>
  <si>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</si>
  <si>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</si>
  <si>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</si>
  <si>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</si>
  <si>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</si>
  <si>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</si>
  <si>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</si>
  <si>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</si>
  <si>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</si>
  <si>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</si>
  <si>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</si>
  <si>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</si>
  <si>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</si>
  <si>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</si>
  <si>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</si>
  <si>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</si>
  <si>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</si>
  <si>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</si>
  <si>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</si>
  <si>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</si>
  <si>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</si>
  <si>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</si>
  <si>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</si>
  <si>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</si>
  <si>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</si>
  <si>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</si>
  <si>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</si>
  <si>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</si>
  <si>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</si>
  <si>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</si>
  <si>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</si>
  <si>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</si>
  <si>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</si>
  <si>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</si>
  <si>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</si>
  <si>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</si>
  <si>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</si>
  <si>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</si>
  <si>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</si>
  <si>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</si>
  <si>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</si>
  <si>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</si>
  <si>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</si>
  <si>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</si>
  <si>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</si>
  <si>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</si>
  <si>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</si>
  <si>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</si>
  <si>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</si>
  <si>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</si>
  <si>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</si>
  <si>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</si>
  <si>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</si>
  <si>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</si>
  <si>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</si>
  <si>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</si>
  <si>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</si>
  <si>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</si>
  <si>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</si>
  <si>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</si>
  <si>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</si>
  <si>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</si>
  <si>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</si>
  <si>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</si>
  <si>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</si>
  <si>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</si>
  <si>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</si>
  <si>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</si>
  <si>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</si>
  <si>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</si>
  <si>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</si>
  <si>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</si>
  <si>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</si>
  <si>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</si>
  <si>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</si>
  <si>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</si>
  <si>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</si>
  <si>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</si>
  <si>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</si>
  <si>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</si>
  <si>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</si>
  <si>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</si>
  <si>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</si>
  <si>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</si>
  <si>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</si>
  <si>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</si>
  <si>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</si>
  <si>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</si>
  <si>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</si>
  <si>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</si>
  <si>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</si>
  <si>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</si>
  <si>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</si>
  <si>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</si>
  <si>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</si>
  <si>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</si>
  <si>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</si>
  <si>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</si>
  <si>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</si>
  <si>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</si>
  <si>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</si>
  <si>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</si>
  <si>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</si>
  <si>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</si>
  <si>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</si>
  <si>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</si>
  <si>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</si>
  <si>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</si>
  <si>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</si>
  <si>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</si>
  <si>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</si>
  <si>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</si>
  <si>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</si>
  <si>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</si>
  <si>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</si>
  <si>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</si>
  <si>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</si>
  <si>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</si>
  <si>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</si>
  <si>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</si>
  <si>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</si>
  <si>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</si>
  <si>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</si>
  <si>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</si>
  <si>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</si>
  <si>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</si>
  <si>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</si>
  <si>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</si>
  <si>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</si>
  <si>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</si>
  <si>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</si>
  <si>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</si>
  <si>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</si>
  <si>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</si>
  <si>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</si>
  <si>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</si>
  <si>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</si>
  <si>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</si>
  <si>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</si>
  <si>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</si>
  <si>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</si>
  <si>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</si>
  <si>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</si>
  <si>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</si>
  <si>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</si>
  <si>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</si>
  <si>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</si>
  <si>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</si>
  <si>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</si>
  <si>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</si>
  <si>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</si>
  <si>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</si>
  <si>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</si>
  <si>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</si>
  <si>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</si>
  <si>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</si>
  <si>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</si>
  <si>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</si>
  <si>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</si>
  <si>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</si>
  <si>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</si>
  <si>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</si>
  <si>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</si>
  <si>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</si>
  <si>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</si>
  <si>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</si>
  <si>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</si>
  <si>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</si>
  <si>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</si>
  <si>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</si>
  <si>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</si>
  <si>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</si>
  <si>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</si>
  <si>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</si>
  <si>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</si>
  <si>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</si>
  <si>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</si>
  <si>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</si>
  <si>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</si>
  <si>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</si>
  <si>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</si>
  <si>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</si>
  <si>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</si>
  <si>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</si>
  <si>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</si>
  <si>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</si>
  <si>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</si>
  <si>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</si>
  <si>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</si>
  <si>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</si>
  <si>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</si>
  <si>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</si>
  <si>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</si>
  <si>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</si>
  <si>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</si>
  <si>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</si>
  <si>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</si>
  <si>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</si>
  <si>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</si>
  <si>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</si>
  <si>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</si>
  <si>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</si>
  <si>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</si>
  <si>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</si>
  <si>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</si>
  <si>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</si>
  <si>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</si>
  <si>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</si>
  <si>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</si>
  <si>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</si>
  <si>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</si>
  <si>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</si>
  <si>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</si>
  <si>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</si>
  <si>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</si>
  <si>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</si>
  <si>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</si>
  <si>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</si>
  <si>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</si>
  <si>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</si>
  <si>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</si>
  <si>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</si>
  <si>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</si>
  <si>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</si>
  <si>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</si>
  <si>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</si>
  <si>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</si>
  <si>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</si>
  <si>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</si>
  <si>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</si>
  <si>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</si>
  <si>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</si>
  <si>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</si>
  <si>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</si>
  <si>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</si>
  <si>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</si>
  <si>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</si>
  <si>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</si>
  <si>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</si>
  <si>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</si>
  <si>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</si>
  <si>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</si>
  <si>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</si>
  <si>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</si>
  <si>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</si>
  <si>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</si>
  <si>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</si>
  <si>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</si>
  <si>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</si>
  <si>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</si>
  <si>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</si>
  <si>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</si>
  <si>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</si>
  <si>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</si>
  <si>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</si>
  <si>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</si>
  <si>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</si>
  <si>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</si>
  <si>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</si>
  <si>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</si>
  <si>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</si>
  <si>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</si>
  <si>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</si>
  <si>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</si>
  <si>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</si>
  <si>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</si>
  <si>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</si>
  <si>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</si>
  <si>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</si>
  <si>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</si>
  <si>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</si>
  <si>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</si>
  <si>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</si>
  <si>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</si>
  <si>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</si>
  <si>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</si>
  <si>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</si>
  <si>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</si>
  <si>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</si>
  <si>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</si>
  <si>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</si>
  <si>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</si>
  <si>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</si>
  <si>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</si>
  <si>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</si>
  <si>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</si>
  <si>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</si>
  <si>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</si>
  <si>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</si>
  <si>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</si>
  <si>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</si>
  <si>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</si>
  <si>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</si>
  <si>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</si>
  <si>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</si>
  <si>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</si>
  <si>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</si>
  <si>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</si>
  <si>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</si>
  <si>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</si>
  <si>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</si>
  <si>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</si>
  <si>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</si>
  <si>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</si>
  <si>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</si>
  <si>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</si>
  <si>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</si>
  <si>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</si>
  <si>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</si>
  <si>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</si>
  <si>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</si>
  <si>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</si>
  <si>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</si>
  <si>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</si>
  <si>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</si>
  <si>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</si>
  <si>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</si>
  <si>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</si>
  <si>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</si>
  <si>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</si>
  <si>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</si>
  <si>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</si>
  <si>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</si>
  <si>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</si>
  <si>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</si>
  <si>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</si>
  <si>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</si>
  <si>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</si>
  <si>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</si>
  <si>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</si>
  <si>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</si>
  <si>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</si>
  <si>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</si>
  <si>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</si>
  <si>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</si>
  <si>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</si>
  <si>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</si>
  <si>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</si>
  <si>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</si>
  <si>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</si>
  <si>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</si>
  <si>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</si>
  <si>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</si>
  <si>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</si>
  <si>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</si>
  <si>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</si>
  <si>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</si>
  <si>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</si>
  <si>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</si>
  <si>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</si>
  <si>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</si>
  <si>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</si>
  <si>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</si>
  <si>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</si>
  <si>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</si>
  <si>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</si>
  <si>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</si>
  <si>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</si>
  <si>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</si>
  <si>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</si>
  <si>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</si>
  <si>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</si>
  <si>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</si>
  <si>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</si>
  <si>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</si>
  <si>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</si>
  <si>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</si>
  <si>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</si>
  <si>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</si>
  <si>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</si>
  <si>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</si>
  <si>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</si>
  <si>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</si>
  <si>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</si>
  <si>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</si>
  <si>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</si>
  <si>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</si>
  <si>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</si>
  <si>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</si>
  <si>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</si>
  <si>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</si>
  <si>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</si>
  <si>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</si>
  <si>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</si>
  <si>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</si>
  <si>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</si>
  <si>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</si>
  <si>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</si>
  <si>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</si>
  <si>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</si>
  <si>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</si>
  <si>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</si>
  <si>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</si>
  <si>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</si>
  <si>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</si>
  <si>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</si>
  <si>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</si>
  <si>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</si>
  <si>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</si>
  <si>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</si>
  <si>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</si>
  <si>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</si>
  <si>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</si>
  <si>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</si>
  <si>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</si>
  <si>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</si>
  <si>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</si>
  <si>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</si>
  <si>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</si>
  <si>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</si>
  <si>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</si>
  <si>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</si>
  <si>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</si>
  <si>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</si>
  <si>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</si>
  <si>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</si>
  <si>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</si>
  <si>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</si>
  <si>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</si>
  <si>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</si>
  <si>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</si>
  <si>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</si>
  <si>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</si>
  <si>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</si>
  <si>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</si>
  <si>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</si>
  <si>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</si>
  <si>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</si>
  <si>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</si>
  <si>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</si>
  <si>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</si>
  <si>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</si>
  <si>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</si>
  <si>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</si>
  <si>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</si>
  <si>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</si>
  <si>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</si>
  <si>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</si>
  <si>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</si>
  <si>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</si>
  <si>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</si>
  <si>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</si>
  <si>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</si>
  <si>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</si>
  <si>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</si>
  <si>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</si>
  <si>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</si>
  <si>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</si>
  <si>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</si>
  <si>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</si>
  <si>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</si>
  <si>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</si>
  <si>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</si>
  <si>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</si>
  <si>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</si>
  <si>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</si>
  <si>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</si>
  <si>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</si>
  <si>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</si>
  <si>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</si>
  <si>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</si>
  <si>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</si>
  <si>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</si>
  <si>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</si>
  <si>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</si>
  <si>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</si>
  <si>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</si>
  <si>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</si>
  <si>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</si>
  <si>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</si>
  <si>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</si>
  <si>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</si>
  <si>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</si>
  <si>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</si>
  <si>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</si>
  <si>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</si>
  <si>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</si>
  <si>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</si>
  <si>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</si>
  <si>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</si>
  <si>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</si>
  <si>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</si>
  <si>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</si>
  <si>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</si>
  <si>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</si>
  <si>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</si>
  <si>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</si>
  <si>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</si>
  <si>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</si>
  <si>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</si>
  <si>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</si>
  <si>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</si>
  <si>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</si>
  <si>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</si>
  <si>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</si>
  <si>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</si>
  <si>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</si>
  <si>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</si>
  <si>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</si>
  <si>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</si>
  <si>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</si>
  <si>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</si>
  <si>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</si>
  <si>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</si>
  <si>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</si>
  <si>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</si>
  <si>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</si>
  <si>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</si>
  <si>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</si>
  <si>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</si>
  <si>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</si>
  <si>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</si>
  <si>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</si>
  <si>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</si>
  <si>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</si>
  <si>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</si>
  <si>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</si>
  <si>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</si>
  <si>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</si>
  <si>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</si>
  <si>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</si>
  <si>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</si>
  <si>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</si>
  <si>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</si>
  <si>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</si>
  <si>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</si>
  <si>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</si>
  <si>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</si>
  <si>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</si>
  <si>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</si>
  <si>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</si>
  <si>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</si>
  <si>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</si>
  <si>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</si>
  <si>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</si>
  <si>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</si>
  <si>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</si>
  <si>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</si>
  <si>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</si>
  <si>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</si>
  <si>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</si>
  <si>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</si>
  <si>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</si>
  <si>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</si>
  <si>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</si>
  <si>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</si>
  <si>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</si>
  <si>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</si>
  <si>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</si>
  <si>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</si>
  <si>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</si>
  <si>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</si>
  <si>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</si>
  <si>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</si>
  <si>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</si>
  <si>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</si>
  <si>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</si>
  <si>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</si>
  <si>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</si>
  <si>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</si>
  <si>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</si>
  <si>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</si>
  <si>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</si>
  <si>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</si>
  <si>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</si>
  <si>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</si>
  <si>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</si>
  <si>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</si>
  <si>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</si>
  <si>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</si>
  <si>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</si>
  <si>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</si>
  <si>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</si>
  <si>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</si>
  <si>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</si>
  <si>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</si>
  <si>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</si>
  <si>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</si>
  <si>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</si>
  <si>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</si>
  <si>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</si>
  <si>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</si>
  <si>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</si>
  <si>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</si>
  <si>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</si>
  <si>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</si>
  <si>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</si>
  <si>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</si>
  <si>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</si>
  <si>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</si>
  <si>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</si>
  <si>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</si>
  <si>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</si>
  <si>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</si>
  <si>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</si>
  <si>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</si>
  <si>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</si>
  <si>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</si>
  <si>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</si>
  <si>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</si>
  <si>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</si>
  <si>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</si>
  <si>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</si>
  <si>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</si>
  <si>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</si>
  <si>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</si>
  <si>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</si>
  <si>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</si>
  <si>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</si>
  <si>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</si>
  <si>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</si>
  <si>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</si>
  <si>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</si>
  <si>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</si>
  <si>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</si>
  <si>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</si>
  <si>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</si>
  <si>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</si>
  <si>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</si>
  <si>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</si>
  <si>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</si>
  <si>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</si>
  <si>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</si>
  <si>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</si>
  <si>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</si>
  <si>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</si>
  <si>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</si>
  <si>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</si>
  <si>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</si>
  <si>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</si>
  <si>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</si>
  <si>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</si>
  <si>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</si>
  <si>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</si>
  <si>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</si>
  <si>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</si>
  <si>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</si>
  <si>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</si>
  <si>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</si>
  <si>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</si>
  <si>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</si>
  <si>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</si>
  <si>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</si>
  <si>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</si>
  <si>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</si>
  <si>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</si>
  <si>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</si>
  <si>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</si>
  <si>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</si>
  <si>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</si>
  <si>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</si>
  <si>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</si>
  <si>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</si>
  <si>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</si>
  <si>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</si>
  <si>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</si>
  <si>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</si>
  <si>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</si>
  <si>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</si>
  <si>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</si>
  <si>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</si>
  <si>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</si>
  <si>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</si>
  <si>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</si>
  <si>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</si>
  <si>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</si>
  <si>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</si>
  <si>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</si>
  <si>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</si>
  <si>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</si>
  <si>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</si>
  <si>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</si>
  <si>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</si>
  <si>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</si>
  <si>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</si>
  <si>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</si>
  <si>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</si>
  <si>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</si>
  <si>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</si>
  <si>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</si>
  <si>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</si>
  <si>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</si>
  <si>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</si>
  <si>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</si>
  <si>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</si>
  <si>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</si>
  <si>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</si>
  <si>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</si>
  <si>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</si>
  <si>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</si>
  <si>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</si>
  <si>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</si>
  <si>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</si>
  <si>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</si>
  <si>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</si>
  <si>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</si>
  <si>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</si>
  <si>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</si>
  <si>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</si>
  <si>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</si>
  <si>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</si>
  <si>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</si>
  <si>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</si>
  <si>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</si>
  <si>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</si>
  <si>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</si>
  <si>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</si>
  <si>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</si>
  <si>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</si>
  <si>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</si>
  <si>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</si>
  <si>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</si>
  <si>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</si>
  <si>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</si>
  <si>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</si>
  <si>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</si>
  <si>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</si>
  <si>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</si>
  <si>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</si>
  <si>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</si>
  <si>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</si>
  <si>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</si>
  <si>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</si>
  <si>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</si>
  <si>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</si>
  <si>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</si>
  <si>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</si>
  <si>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</si>
  <si>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</si>
  <si>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</si>
  <si>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</si>
  <si>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</si>
  <si>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</si>
  <si>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</si>
  <si>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</si>
  <si>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</si>
  <si>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</si>
  <si>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</si>
  <si>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</si>
  <si>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</si>
  <si>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</si>
  <si>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</si>
  <si>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</si>
  <si>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</si>
  <si>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</si>
  <si>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</si>
  <si>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</si>
  <si>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</si>
  <si>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</si>
  <si>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</si>
  <si>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</si>
  <si>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</si>
  <si>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</si>
  <si>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</si>
  <si>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</si>
  <si>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</si>
  <si>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</si>
  <si>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</si>
  <si>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</si>
  <si>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</si>
  <si>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</si>
  <si>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</si>
  <si>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</si>
  <si>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</si>
  <si>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</si>
  <si>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</si>
  <si>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</si>
  <si>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</si>
  <si>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</si>
  <si>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</si>
  <si>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</si>
  <si>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</si>
  <si>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</si>
  <si>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</si>
  <si>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</si>
  <si>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</si>
  <si>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</si>
  <si>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</si>
  <si>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</si>
  <si>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</si>
  <si>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</si>
  <si>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</si>
  <si>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</si>
  <si>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</si>
  <si>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</si>
  <si>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</si>
  <si>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</si>
  <si>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</si>
  <si>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</si>
  <si>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</si>
  <si>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</si>
  <si>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</si>
  <si>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</si>
  <si>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</si>
  <si>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</si>
  <si>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</si>
  <si>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</si>
  <si>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</si>
  <si>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</si>
  <si>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</si>
  <si>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</si>
  <si>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</si>
  <si>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</si>
  <si>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</si>
  <si>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</si>
  <si>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</si>
  <si>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</si>
  <si>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</si>
  <si>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</si>
  <si>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</si>
  <si>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</si>
  <si>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</si>
  <si>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</si>
  <si>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</si>
  <si>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</si>
  <si>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</si>
  <si>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</si>
  <si>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</si>
  <si>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</si>
  <si>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</si>
  <si>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</si>
  <si>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</si>
  <si>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</si>
  <si>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</si>
  <si>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</si>
  <si>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</si>
  <si>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</si>
  <si>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</si>
  <si>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</si>
  <si>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</si>
  <si>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</si>
  <si>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</si>
  <si>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</si>
  <si>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</si>
  <si>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</si>
  <si>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</si>
  <si>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</si>
  <si>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</si>
  <si>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</si>
  <si>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</si>
  <si>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</si>
  <si>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</si>
  <si>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</si>
  <si>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</si>
  <si>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</si>
  <si>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</si>
  <si>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</si>
  <si>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</si>
  <si>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</si>
  <si>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</si>
  <si>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</si>
  <si>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</si>
  <si>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</si>
  <si>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</si>
  <si>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</si>
  <si>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</si>
  <si>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</si>
  <si>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</si>
  <si>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</si>
  <si>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</si>
  <si>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</si>
  <si>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</si>
  <si>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</si>
  <si>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</si>
  <si>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</si>
  <si>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</si>
  <si>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</si>
  <si>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</si>
  <si>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</si>
  <si>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</si>
  <si>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</si>
  <si>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</si>
  <si>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</si>
  <si>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</si>
  <si>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</si>
  <si>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</si>
  <si>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</si>
  <si>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</si>
  <si>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</si>
  <si>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</si>
  <si>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</si>
  <si>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</si>
  <si>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</si>
  <si>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</si>
  <si>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</si>
  <si>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</si>
  <si>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</si>
  <si>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</si>
  <si>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</si>
  <si>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</si>
  <si>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</si>
  <si>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</si>
  <si>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</si>
  <si>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</si>
  <si>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</si>
  <si>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</si>
  <si>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</si>
  <si>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</si>
  <si>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</si>
  <si>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</si>
  <si>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</si>
  <si>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</si>
  <si>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</si>
  <si>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</si>
  <si>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</si>
  <si>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</si>
  <si>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</si>
  <si>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</si>
  <si>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</si>
  <si>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</si>
  <si>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</si>
  <si>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</si>
  <si>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</si>
  <si>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</si>
  <si>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</si>
  <si>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</si>
  <si>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</si>
  <si>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</si>
  <si>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</si>
  <si>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</si>
  <si>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</si>
  <si>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</si>
  <si>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</si>
  <si>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</si>
  <si>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</si>
  <si>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</si>
  <si>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</si>
  <si>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</si>
  <si>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</si>
  <si>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</si>
  <si>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</si>
  <si>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</si>
  <si>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</si>
  <si>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</si>
  <si>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</si>
  <si>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</si>
  <si>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</si>
  <si>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</si>
  <si>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</si>
  <si>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</si>
  <si>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</si>
  <si>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</si>
  <si>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</si>
  <si>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</si>
  <si>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</si>
  <si>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</si>
  <si>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</si>
  <si>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</si>
  <si>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</si>
  <si>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</si>
  <si>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</si>
  <si>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</si>
  <si>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</si>
  <si>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</si>
  <si>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</si>
  <si>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</si>
  <si>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</si>
  <si>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</si>
  <si>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</si>
  <si>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</si>
  <si>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</si>
  <si>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</si>
  <si>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</si>
  <si>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</si>
  <si>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</si>
  <si>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</si>
  <si>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</si>
  <si>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</si>
  <si>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</si>
  <si>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</si>
  <si>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</si>
  <si>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</si>
  <si>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</si>
  <si>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</si>
  <si>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</si>
  <si>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</si>
  <si>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</si>
  <si>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</si>
  <si>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</si>
  <si>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</si>
  <si>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</si>
  <si>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</si>
  <si>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</si>
  <si>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</si>
  <si>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</si>
  <si>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</si>
  <si>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</si>
  <si>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</si>
  <si>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</si>
  <si>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</si>
  <si>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</si>
  <si>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</si>
  <si>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</si>
  <si>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</si>
  <si>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</si>
  <si>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</si>
  <si>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</si>
  <si>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</si>
  <si>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</si>
  <si>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</si>
  <si>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</si>
  <si>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</si>
  <si>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</si>
  <si>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</si>
  <si>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</si>
  <si>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</si>
  <si>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</si>
  <si>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</si>
  <si>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</si>
  <si>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</si>
  <si>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</si>
  <si>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</si>
  <si>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</si>
  <si>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</si>
  <si>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</si>
  <si>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</si>
  <si>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</si>
  <si>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</si>
  <si>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</si>
  <si>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</si>
  <si>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</si>
  <si>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</si>
  <si>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</si>
  <si>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</si>
  <si>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</si>
  <si>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</si>
  <si>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</si>
  <si>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</si>
  <si>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</si>
  <si>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</si>
  <si>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</si>
  <si>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</si>
  <si>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</si>
  <si>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</si>
  <si>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</si>
  <si>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</si>
  <si>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</si>
  <si>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</si>
  <si>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</si>
  <si>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</si>
  <si>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</si>
  <si>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</si>
  <si>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</si>
  <si>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</si>
  <si>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</si>
  <si>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</si>
  <si>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</si>
  <si>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</si>
  <si>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</si>
  <si>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</si>
  <si>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</si>
  <si>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</si>
  <si>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</si>
  <si>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</si>
  <si>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</si>
  <si>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</si>
  <si>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</si>
  <si>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</si>
  <si>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</si>
  <si>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</si>
  <si>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</si>
  <si>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</si>
  <si>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</si>
  <si>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</si>
  <si>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</si>
  <si>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</si>
  <si>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</si>
  <si>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</si>
  <si>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</si>
  <si>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</si>
  <si>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</si>
  <si>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</si>
  <si>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</si>
  <si>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</si>
  <si>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</si>
  <si>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</si>
  <si>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</si>
  <si>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</si>
  <si>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</si>
  <si>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</si>
  <si>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</si>
  <si>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</si>
  <si>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</si>
  <si>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</si>
  <si>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</si>
  <si>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</si>
  <si>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</si>
  <si>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</si>
  <si>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</si>
  <si>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</si>
  <si>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</si>
  <si>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</si>
  <si>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</si>
  <si>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</si>
  <si>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</si>
  <si>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</si>
  <si>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</si>
  <si>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</si>
  <si>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</si>
  <si>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</si>
  <si>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</si>
  <si>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</si>
  <si>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</si>
  <si>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</si>
  <si>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</si>
  <si>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</si>
  <si>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</si>
  <si>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</si>
  <si>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</si>
  <si>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</si>
  <si>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</si>
  <si>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</si>
  <si>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</si>
  <si>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</si>
  <si>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</si>
  <si>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</si>
  <si>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</si>
  <si>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</si>
  <si>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</si>
  <si>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</si>
  <si>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</si>
  <si>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</si>
  <si>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</si>
  <si>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</si>
  <si>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</si>
  <si>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</si>
  <si>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</si>
  <si>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</si>
  <si>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</si>
  <si>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</si>
  <si>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</si>
  <si>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</si>
  <si>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</si>
  <si>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</si>
  <si>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</si>
  <si>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</si>
  <si>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</si>
  <si>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</si>
  <si>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</si>
  <si>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</si>
  <si>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</si>
  <si>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</si>
  <si>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</si>
  <si>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</si>
  <si>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</si>
  <si>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</si>
  <si>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</si>
  <si>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</si>
  <si>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</si>
  <si>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</si>
  <si>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</si>
  <si>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</si>
  <si>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</si>
  <si>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</si>
  <si>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</si>
  <si>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</si>
  <si>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</si>
  <si>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</si>
  <si>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</si>
  <si>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</si>
  <si>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</si>
  <si>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</si>
  <si>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</si>
  <si>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</si>
  <si>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</si>
  <si>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</si>
  <si>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</si>
  <si>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</si>
  <si>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</si>
  <si>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</si>
  <si>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</si>
  <si>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</si>
  <si>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</si>
  <si>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</si>
  <si>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</si>
  <si>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</si>
  <si>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</si>
  <si>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</si>
  <si>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</si>
  <si>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</si>
  <si>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</si>
  <si>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</si>
  <si>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</si>
  <si>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</si>
  <si>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</si>
  <si>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</si>
  <si>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</si>
  <si>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</si>
  <si>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</si>
  <si>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</si>
  <si>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</si>
  <si>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</si>
  <si>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</si>
  <si>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</si>
  <si>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</si>
  <si>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</si>
  <si>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</si>
  <si>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</si>
  <si>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</si>
  <si>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</si>
  <si>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</si>
  <si>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</si>
  <si>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</si>
  <si>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</si>
  <si>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</si>
  <si>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</si>
  <si>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</si>
  <si>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</si>
  <si>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</si>
  <si>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</si>
  <si>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</si>
  <si>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</si>
  <si>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</si>
  <si>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</si>
  <si>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</si>
  <si>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</si>
  <si>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</si>
  <si>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</si>
  <si>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</si>
  <si>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</si>
  <si>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</si>
  <si>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</si>
  <si>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</si>
  <si>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</si>
  <si>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</si>
  <si>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</si>
  <si>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</si>
  <si>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</si>
  <si>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</si>
  <si>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</si>
  <si>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</si>
  <si>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</si>
  <si>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</si>
  <si>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</si>
  <si>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</si>
  <si>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</si>
  <si>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</si>
  <si>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</si>
  <si>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</si>
  <si>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</si>
  <si>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</si>
  <si>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</si>
  <si>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</si>
  <si>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</si>
  <si>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</si>
  <si>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</si>
  <si>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</si>
  <si>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</si>
  <si>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</si>
  <si>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</si>
  <si>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</si>
  <si>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</si>
  <si>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</si>
  <si>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</si>
  <si>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</si>
  <si>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</si>
  <si>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</si>
  <si>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</si>
  <si>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</si>
  <si>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</si>
  <si>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</si>
  <si>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</si>
  <si>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</si>
  <si>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</si>
  <si>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</si>
  <si>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</si>
  <si>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</si>
  <si>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</si>
  <si>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</si>
  <si>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</si>
  <si>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</si>
  <si>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</si>
  <si>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</si>
  <si>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</si>
  <si>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</si>
  <si>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</si>
  <si>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</si>
  <si>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</si>
  <si>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</si>
  <si>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</si>
  <si>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</si>
  <si>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</si>
  <si>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</si>
  <si>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</si>
  <si>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</si>
  <si>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</si>
  <si>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</si>
  <si>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</si>
  <si>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</si>
  <si>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</si>
  <si>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</si>
  <si>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</si>
  <si>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</si>
  <si>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</si>
  <si>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</si>
  <si>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</si>
  <si>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</si>
  <si>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</si>
  <si>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</si>
  <si>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</si>
  <si>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</si>
  <si>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</si>
  <si>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</si>
  <si>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</si>
  <si>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</si>
  <si>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</si>
  <si>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</si>
  <si>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</si>
  <si>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</si>
  <si>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</si>
  <si>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</si>
  <si>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</si>
  <si>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</si>
  <si>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</si>
  <si>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</si>
  <si>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</si>
  <si>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</si>
  <si>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</si>
  <si>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</si>
  <si>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</si>
  <si>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</si>
  <si>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</si>
  <si>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</si>
  <si>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</si>
  <si>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</si>
  <si>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</si>
  <si>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</si>
  <si>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</si>
  <si>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</si>
  <si>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</si>
  <si>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</si>
  <si>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</si>
  <si>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</si>
  <si>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</si>
  <si>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</si>
  <si>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</si>
  <si>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</si>
  <si>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</si>
  <si>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</si>
  <si>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</si>
  <si>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</si>
  <si>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</si>
  <si>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</si>
  <si>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</si>
  <si>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</si>
  <si>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</si>
  <si>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</si>
  <si>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</si>
  <si>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</si>
  <si>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</si>
  <si>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</si>
  <si>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</si>
  <si>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</si>
  <si>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</si>
  <si>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</si>
  <si>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</si>
  <si>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</si>
  <si>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</si>
  <si>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</si>
  <si>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</si>
  <si>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</si>
  <si>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</si>
  <si>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</si>
  <si>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</si>
  <si>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</si>
  <si>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</si>
  <si>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</si>
  <si>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</si>
  <si>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</si>
  <si>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</si>
  <si>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</si>
  <si>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</si>
  <si>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</si>
  <si>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</si>
  <si>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</si>
  <si>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</si>
  <si>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</si>
  <si>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</si>
  <si>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</si>
  <si>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</si>
  <si>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</si>
  <si>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</si>
  <si>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</si>
  <si>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</si>
  <si>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</si>
  <si>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</si>
  <si>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</si>
  <si>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</si>
  <si>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</si>
  <si>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</si>
  <si>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</si>
  <si>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</si>
  <si>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</si>
  <si>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</si>
  <si>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</si>
  <si>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</si>
  <si>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</si>
  <si>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</si>
  <si>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</si>
  <si>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</si>
  <si>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</si>
  <si>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</si>
  <si>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</si>
  <si>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</si>
  <si>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</si>
  <si>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</si>
  <si>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</si>
  <si>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</si>
  <si>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</si>
  <si>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</si>
  <si>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</si>
  <si>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</si>
  <si>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</si>
  <si>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</si>
  <si>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</si>
  <si>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</si>
  <si>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</si>
  <si>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</si>
  <si>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</si>
  <si>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</si>
  <si>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</si>
  <si>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</si>
  <si>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</si>
  <si>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</si>
  <si>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</si>
  <si>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</si>
  <si>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</si>
  <si>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</si>
  <si>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</si>
  <si>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</si>
  <si>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</si>
  <si>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</si>
  <si>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</si>
  <si>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</si>
  <si>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</si>
  <si>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</si>
  <si>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</si>
  <si>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</si>
  <si>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</si>
  <si>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</si>
  <si>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</si>
  <si>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</si>
  <si>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</si>
  <si>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</si>
  <si>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</si>
  <si>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</si>
  <si>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</si>
  <si>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</si>
  <si>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</si>
  <si>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</si>
  <si>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</si>
  <si>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</si>
  <si>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</si>
  <si>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</si>
  <si>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</si>
  <si>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</si>
  <si>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</si>
  <si>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</si>
  <si>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</si>
  <si>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</si>
  <si>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</si>
  <si>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</si>
  <si>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</si>
  <si>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</si>
  <si>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</si>
  <si>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</si>
  <si>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</si>
  <si>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</si>
  <si>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</si>
  <si>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</si>
  <si>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</si>
  <si>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</si>
  <si>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</si>
  <si>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</si>
  <si>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</si>
  <si>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</si>
  <si>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</si>
  <si>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</si>
  <si>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</si>
  <si>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</si>
  <si>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</si>
  <si>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</si>
  <si>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</si>
  <si>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</si>
  <si>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</si>
  <si>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</si>
  <si>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</si>
  <si>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</si>
  <si>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</si>
  <si>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</si>
  <si>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</si>
  <si>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</si>
  <si>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</si>
  <si>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</si>
  <si>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</si>
  <si>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</si>
  <si>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</si>
  <si>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</si>
  <si>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</si>
  <si>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</si>
  <si>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</si>
  <si>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</si>
  <si>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</si>
  <si>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</si>
  <si>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</si>
  <si>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</si>
  <si>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</si>
  <si>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</si>
  <si>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</si>
  <si>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</si>
  <si>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</si>
  <si>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</si>
  <si>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</si>
  <si>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</si>
  <si>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</si>
  <si>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</si>
  <si>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</si>
  <si>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</si>
  <si>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</si>
  <si>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</si>
  <si>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</si>
  <si>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</si>
  <si>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</si>
  <si>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</si>
  <si>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</si>
  <si>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</si>
  <si>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</si>
  <si>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</si>
  <si>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</si>
  <si>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</si>
  <si>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</si>
  <si>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</si>
  <si>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</si>
  <si>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</si>
  <si>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</si>
  <si>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</si>
  <si>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</si>
  <si>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</si>
  <si>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</si>
  <si>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</si>
  <si>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</si>
  <si>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</si>
  <si>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</si>
  <si>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</si>
  <si>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</si>
  <si>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</si>
  <si>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</si>
  <si>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</si>
  <si>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</si>
  <si>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</si>
  <si>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</si>
  <si>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</si>
  <si>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</si>
  <si>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</si>
  <si>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</si>
  <si>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</si>
  <si>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</si>
  <si>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</si>
  <si>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</si>
  <si>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</si>
  <si>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</si>
  <si>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</si>
  <si>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</si>
  <si>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</si>
  <si>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</si>
  <si>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</si>
  <si>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</si>
  <si>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</si>
  <si>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</si>
  <si>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</si>
  <si>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</si>
  <si>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</si>
  <si>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</si>
  <si>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</si>
  <si>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</si>
  <si>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</si>
  <si>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</si>
  <si>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</si>
  <si>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</si>
  <si>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</si>
  <si>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</si>
  <si>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</si>
  <si>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</si>
  <si>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</si>
  <si>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</si>
  <si>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</si>
  <si>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</si>
  <si>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</si>
  <si>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</si>
  <si>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</si>
  <si>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</si>
  <si>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</si>
  <si>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</si>
  <si>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</si>
  <si>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</si>
  <si>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</si>
  <si>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</si>
  <si>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</si>
  <si>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</si>
  <si>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</si>
  <si>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</si>
  <si>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</si>
  <si>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</si>
  <si>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</si>
  <si>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</si>
  <si>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</si>
  <si>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</si>
  <si>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</si>
  <si>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</si>
  <si>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</si>
  <si>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</si>
  <si>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</si>
  <si>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</si>
  <si>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</si>
  <si>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</si>
  <si>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</si>
  <si>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</si>
  <si>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</si>
  <si>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</si>
  <si>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</si>
  <si>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</si>
  <si>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</si>
  <si>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</si>
  <si>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</si>
  <si>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</si>
  <si>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</si>
  <si>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</si>
  <si>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</si>
  <si>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</si>
  <si>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</si>
  <si>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</si>
  <si>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</si>
  <si>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</si>
  <si>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</si>
  <si>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</si>
  <si>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</si>
  <si>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</si>
  <si>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</si>
  <si>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</si>
  <si>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</si>
  <si>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</si>
  <si>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</si>
  <si>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</si>
  <si>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</si>
  <si>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</si>
  <si>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</si>
  <si>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</si>
  <si>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</si>
  <si>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</si>
  <si>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</si>
  <si>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</si>
  <si>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</si>
  <si>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</si>
  <si>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</si>
  <si>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</si>
  <si>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</si>
  <si>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</si>
  <si>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</si>
  <si>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</si>
  <si>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</si>
  <si>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</si>
  <si>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</si>
  <si>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</si>
  <si>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</si>
  <si>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</si>
  <si>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</si>
  <si>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</si>
  <si>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</si>
  <si>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</si>
  <si>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</si>
  <si>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</si>
  <si>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</si>
  <si>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</si>
  <si>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</si>
  <si>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</si>
  <si>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</si>
  <si>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</si>
  <si>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</si>
  <si>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</si>
  <si>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</si>
  <si>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</si>
  <si>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</si>
  <si>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</si>
  <si>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</si>
  <si>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</si>
  <si>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</si>
  <si>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</si>
  <si>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</si>
  <si>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</si>
  <si>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</si>
  <si>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</si>
  <si>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</si>
  <si>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</si>
  <si>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</si>
  <si>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</si>
  <si>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</si>
  <si>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</si>
  <si>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</si>
  <si>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</si>
  <si>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</si>
  <si>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</si>
  <si>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</si>
  <si>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</si>
  <si>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</si>
  <si>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</si>
  <si>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</si>
  <si>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</si>
  <si>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</si>
  <si>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</si>
  <si>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</si>
  <si>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</si>
  <si>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</si>
  <si>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</si>
  <si>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</si>
  <si>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</si>
  <si>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</si>
  <si>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</si>
  <si>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</si>
  <si>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</si>
  <si>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</si>
  <si>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</si>
  <si>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</si>
  <si>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</si>
  <si>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</si>
  <si>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</si>
  <si>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</si>
  <si>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</si>
  <si>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</si>
  <si>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</si>
  <si>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</si>
  <si>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</si>
  <si>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</si>
  <si>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</si>
  <si>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</si>
  <si>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</si>
  <si>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</si>
  <si>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</si>
  <si>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</si>
  <si>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</si>
  <si>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</si>
  <si>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</si>
  <si>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</si>
  <si>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</si>
  <si>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</si>
  <si>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</si>
  <si>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</si>
  <si>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</si>
  <si>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</si>
  <si>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</si>
  <si>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</si>
  <si>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</si>
  <si>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</si>
  <si>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</si>
  <si>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</si>
  <si>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</si>
  <si>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</si>
  <si>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</si>
  <si>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</si>
  <si>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</si>
  <si>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</si>
  <si>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</si>
  <si>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</si>
  <si>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</si>
  <si>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</si>
  <si>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</si>
  <si>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</si>
  <si>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</si>
  <si>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</si>
  <si>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</si>
  <si>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</si>
  <si>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</si>
  <si>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</si>
  <si>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</si>
  <si>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</si>
  <si>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</si>
  <si>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</si>
  <si>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</si>
  <si>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</si>
  <si>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</si>
  <si>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</si>
  <si>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</si>
  <si>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</si>
  <si>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</si>
  <si>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</si>
  <si>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</si>
  <si>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</si>
  <si>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</si>
  <si>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</si>
  <si>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</si>
  <si>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</si>
  <si>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</si>
  <si>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</si>
  <si>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</si>
  <si>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</si>
  <si>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</si>
  <si>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</si>
  <si>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</si>
  <si>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</si>
  <si>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</si>
  <si>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</si>
  <si>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</si>
  <si>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</si>
  <si>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</si>
  <si>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</si>
  <si>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</si>
  <si>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</si>
  <si>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</si>
  <si>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</si>
  <si>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</si>
  <si>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</si>
  <si>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</si>
  <si>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</si>
  <si>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</si>
  <si>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</si>
  <si>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</si>
  <si>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</si>
  <si>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</si>
  <si>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</si>
  <si>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</si>
  <si>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</si>
  <si>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</si>
  <si>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</si>
  <si>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</si>
  <si>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</si>
  <si>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</si>
  <si>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</si>
  <si>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</si>
  <si>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</si>
  <si>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</si>
  <si>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</si>
  <si>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</si>
  <si>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</si>
  <si>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</si>
  <si>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</si>
  <si>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</si>
  <si>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</si>
  <si>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</si>
  <si>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</si>
  <si>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</si>
  <si>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</si>
  <si>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</si>
  <si>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</si>
  <si>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</si>
  <si>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</si>
  <si>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</si>
  <si>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</si>
  <si>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</si>
  <si>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</si>
  <si>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</si>
  <si>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</si>
  <si>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</si>
  <si>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</si>
  <si>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</si>
  <si>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</si>
  <si>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</si>
  <si>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</si>
  <si>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</si>
  <si>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</si>
  <si>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</si>
  <si>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</si>
  <si>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</si>
  <si>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</si>
  <si>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</si>
  <si>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</si>
  <si>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</si>
  <si>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</si>
  <si>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</si>
  <si>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</si>
  <si>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</si>
  <si>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</si>
  <si>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</si>
  <si>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</si>
  <si>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</si>
  <si>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</si>
  <si>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</si>
  <si>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</si>
  <si>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</si>
  <si>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</si>
  <si>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</si>
  <si>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</si>
  <si>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</si>
  <si>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</si>
  <si>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</si>
  <si>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</si>
  <si>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</si>
  <si>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</si>
  <si>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</si>
  <si>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</si>
  <si>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</si>
  <si>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</si>
  <si>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</si>
  <si>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</si>
  <si>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</si>
  <si>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</si>
  <si>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</si>
  <si>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</si>
  <si>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</si>
  <si>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</si>
  <si>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</si>
  <si>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</si>
  <si>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</si>
  <si>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</si>
  <si>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</si>
  <si>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</si>
  <si>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</si>
  <si>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</si>
  <si>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</si>
  <si>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</si>
  <si>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</si>
  <si>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</si>
  <si>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</si>
  <si>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</si>
  <si>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</si>
  <si>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</si>
  <si>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</si>
  <si>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</si>
  <si>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</si>
  <si>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</si>
  <si>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</si>
  <si>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</si>
  <si>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</si>
  <si>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</si>
  <si>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</si>
  <si>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</si>
  <si>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</si>
  <si>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</si>
  <si>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</si>
  <si>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</si>
  <si>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</si>
  <si>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</si>
  <si>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</si>
  <si>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</si>
  <si>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</si>
  <si>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</si>
  <si>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</si>
  <si>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</si>
  <si>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</si>
  <si>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</si>
  <si>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</si>
  <si>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</si>
  <si>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</si>
  <si>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</si>
  <si>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</si>
  <si>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</si>
  <si>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</si>
  <si>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</si>
  <si>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</si>
  <si>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</si>
  <si>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</si>
  <si>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</si>
  <si>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</si>
  <si>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</si>
  <si>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</si>
  <si>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</si>
  <si>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</si>
  <si>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</si>
  <si>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</si>
  <si>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</si>
  <si>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</si>
  <si>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</si>
  <si>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</si>
  <si>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</si>
  <si>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</si>
  <si>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</si>
  <si>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</si>
  <si>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</si>
  <si>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</si>
  <si>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</si>
  <si>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</si>
  <si>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</si>
  <si>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</si>
  <si>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</si>
  <si>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</si>
  <si>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</si>
  <si>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</si>
  <si>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</si>
  <si>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</si>
  <si>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</si>
  <si>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</si>
  <si>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</si>
  <si>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</si>
  <si>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</si>
  <si>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</si>
  <si>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</si>
  <si>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</si>
  <si>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</si>
  <si>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</si>
  <si>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</si>
  <si>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</si>
  <si>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</si>
  <si>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</si>
  <si>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</si>
  <si>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</si>
  <si>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</si>
  <si>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</si>
  <si>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</si>
  <si>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</si>
  <si>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</si>
  <si>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</si>
  <si>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</si>
  <si>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</si>
  <si>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</si>
  <si>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</si>
  <si>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</si>
  <si>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</si>
  <si>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</si>
  <si>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</si>
  <si>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</si>
  <si>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</si>
  <si>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</si>
  <si>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</si>
  <si>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</si>
  <si>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</si>
  <si>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</si>
  <si>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</si>
  <si>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</si>
  <si>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</si>
  <si>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</si>
  <si>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</si>
  <si>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</si>
  <si>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</si>
  <si>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</si>
  <si>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</si>
  <si>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</si>
  <si>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</si>
  <si>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</si>
  <si>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</si>
  <si>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</si>
  <si>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</si>
  <si>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</si>
  <si>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</si>
  <si>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</si>
  <si>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</si>
  <si>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</si>
  <si>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</si>
  <si>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</si>
  <si>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</si>
  <si>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</si>
  <si>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</si>
  <si>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</si>
  <si>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</si>
  <si>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</si>
  <si>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</si>
  <si>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</si>
  <si>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</si>
  <si>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</si>
  <si>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</si>
  <si>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</si>
  <si>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</si>
  <si>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</si>
  <si>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</si>
  <si>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</si>
  <si>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</si>
  <si>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</si>
  <si>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</si>
  <si>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</si>
  <si>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</si>
  <si>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</si>
  <si>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</si>
  <si>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</si>
  <si>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</si>
  <si>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</si>
  <si>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</si>
  <si>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</si>
  <si>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</si>
  <si>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</si>
  <si>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</si>
  <si>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</si>
  <si>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</si>
  <si>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</si>
  <si>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</si>
  <si>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</si>
  <si>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</si>
  <si>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</si>
  <si>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</si>
  <si>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</si>
  <si>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</si>
  <si>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</si>
  <si>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</si>
  <si>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</si>
  <si>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</si>
  <si>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</si>
  <si>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</si>
  <si>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</si>
  <si>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</si>
  <si>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</si>
  <si>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</si>
  <si>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</si>
  <si>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</si>
  <si>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</si>
  <si>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</si>
  <si>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</si>
  <si>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</si>
  <si>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</si>
  <si>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</si>
  <si>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</si>
  <si>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</si>
  <si>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</si>
  <si>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</si>
  <si>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</si>
  <si>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</si>
  <si>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</si>
  <si>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</si>
  <si>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</si>
  <si>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</si>
  <si>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</si>
  <si>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</si>
  <si>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</si>
  <si>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</si>
  <si>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</si>
  <si>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</si>
  <si>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</si>
  <si>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</si>
  <si>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</si>
  <si>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</si>
  <si>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</si>
  <si>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</si>
  <si>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</si>
  <si>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</si>
  <si>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</si>
  <si>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</si>
  <si>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</si>
  <si>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</si>
  <si>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</si>
  <si>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</si>
  <si>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</si>
  <si>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</si>
  <si>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</si>
  <si>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</si>
  <si>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</si>
  <si>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</si>
  <si>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</si>
  <si>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</si>
  <si>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</si>
  <si>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</si>
  <si>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</si>
  <si>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</si>
  <si>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</si>
  <si>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</si>
  <si>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</si>
  <si>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</si>
  <si>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</si>
  <si>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</si>
  <si>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</si>
  <si>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</si>
  <si>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</si>
  <si>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</si>
  <si>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</si>
  <si>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</si>
  <si>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</si>
  <si>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</si>
  <si>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</si>
  <si>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</si>
  <si>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</si>
  <si>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</si>
  <si>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</si>
  <si>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</si>
  <si>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</si>
  <si>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</si>
  <si>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</si>
  <si>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</si>
  <si>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</si>
  <si>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</si>
  <si>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</si>
  <si>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</si>
  <si>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</si>
  <si>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</si>
  <si>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</si>
  <si>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</si>
  <si>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</si>
  <si>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</si>
  <si>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</si>
  <si>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</si>
  <si>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</si>
  <si>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</si>
  <si>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</si>
  <si>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</si>
  <si>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</si>
  <si>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</si>
  <si>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</si>
  <si>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</si>
  <si>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</si>
  <si>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</si>
  <si>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</si>
  <si>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</si>
  <si>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</si>
  <si>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</si>
  <si>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</si>
  <si>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</si>
  <si>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</si>
  <si>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</si>
  <si>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</si>
  <si>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</si>
  <si>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</si>
  <si>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</si>
  <si>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</si>
  <si>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</si>
  <si>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</si>
  <si>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</si>
  <si>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</si>
  <si>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</si>
  <si>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</si>
  <si>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</si>
  <si>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</si>
  <si>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</si>
  <si>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</si>
  <si>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</si>
  <si>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</si>
  <si>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</si>
  <si>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</si>
  <si>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</si>
  <si>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</si>
  <si>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</si>
  <si>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</si>
  <si>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</si>
  <si>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</si>
  <si>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</si>
  <si>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</si>
  <si>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</si>
  <si>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</si>
  <si>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</si>
  <si>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</si>
  <si>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</si>
  <si>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</si>
  <si>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</si>
  <si>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</si>
  <si>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</si>
  <si>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</si>
  <si>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</si>
  <si>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</si>
  <si>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</si>
  <si>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</si>
  <si>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</si>
  <si>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</si>
  <si>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</si>
  <si>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</si>
  <si>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</si>
  <si>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</si>
  <si>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</si>
  <si>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</si>
  <si>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</si>
  <si>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</si>
  <si>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</si>
  <si>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</si>
  <si>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</si>
  <si>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</si>
  <si>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</si>
  <si>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</si>
  <si>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</si>
  <si>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</si>
  <si>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</si>
  <si>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</si>
  <si>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</si>
  <si>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</si>
  <si>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</si>
  <si>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</si>
  <si>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</si>
  <si>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</si>
  <si>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</si>
  <si>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</si>
  <si>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</si>
  <si>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</si>
  <si>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</si>
  <si>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</si>
  <si>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</si>
  <si>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</si>
  <si>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</si>
  <si>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</si>
  <si>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</si>
  <si>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</si>
  <si>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</si>
  <si>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</si>
  <si>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</si>
  <si>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</si>
  <si>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</si>
  <si>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</si>
  <si>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</si>
  <si>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</si>
  <si>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</si>
  <si>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</si>
  <si>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</si>
  <si>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</si>
  <si>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</si>
  <si>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</si>
  <si>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</si>
  <si>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</si>
  <si>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</si>
  <si>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</si>
  <si>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</si>
  <si>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</si>
  <si>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</si>
  <si>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</si>
  <si>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</si>
  <si>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</si>
  <si>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</si>
  <si>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</si>
  <si>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</si>
  <si>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</si>
  <si>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</si>
  <si>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</si>
  <si>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</si>
  <si>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</si>
  <si>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</si>
  <si>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</si>
  <si>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</si>
  <si>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</si>
  <si>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</si>
  <si>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</si>
  <si>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</si>
  <si>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</si>
  <si>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</si>
  <si>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</si>
  <si>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</si>
  <si>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</si>
  <si>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</si>
  <si>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</si>
  <si>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</si>
  <si>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</si>
  <si>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</si>
  <si>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</si>
  <si>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</si>
  <si>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</si>
  <si>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</si>
  <si>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</si>
  <si>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</si>
  <si>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</si>
  <si>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</si>
  <si>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</si>
  <si>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</si>
  <si>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</si>
  <si>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</si>
  <si>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</si>
  <si>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</si>
  <si>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</si>
  <si>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</si>
  <si>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</si>
  <si>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</si>
  <si>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</si>
  <si>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</si>
  <si>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</si>
  <si>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</si>
  <si>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</si>
  <si>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</si>
  <si>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</si>
  <si>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</si>
  <si>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</si>
  <si>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</si>
  <si>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</si>
  <si>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</si>
  <si>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</si>
  <si>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</si>
  <si>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</si>
  <si>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</si>
  <si>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</si>
  <si>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</si>
  <si>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</si>
  <si>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</si>
  <si>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</si>
  <si>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</si>
  <si>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</si>
  <si>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</si>
  <si>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</si>
  <si>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</si>
  <si>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</si>
  <si>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</si>
  <si>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</si>
  <si>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</si>
  <si>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</si>
  <si>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</si>
  <si>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</si>
  <si>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</si>
  <si>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</si>
  <si>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</si>
  <si>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</si>
  <si>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</si>
  <si>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</si>
  <si>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</si>
  <si>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</si>
  <si>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</si>
  <si>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</si>
  <si>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</si>
  <si>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</si>
  <si>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</si>
  <si>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</si>
  <si>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</si>
  <si>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</si>
  <si>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</si>
  <si>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</si>
  <si>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</si>
  <si>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</si>
  <si>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</si>
  <si>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</si>
  <si>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</si>
  <si>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</si>
  <si>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</si>
  <si>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</si>
  <si>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</si>
  <si>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</si>
  <si>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</si>
  <si>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</si>
  <si>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</si>
  <si>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</si>
  <si>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</si>
  <si>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</si>
  <si>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</si>
  <si>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</si>
  <si>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</si>
  <si>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</si>
  <si>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</si>
  <si>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</si>
  <si>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</si>
  <si>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</si>
  <si>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</si>
  <si>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</si>
  <si>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</si>
  <si>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</si>
  <si>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</si>
  <si>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</si>
  <si>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</si>
  <si>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</si>
  <si>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</si>
  <si>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</si>
  <si>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</si>
  <si>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</si>
  <si>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</si>
  <si>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</si>
  <si>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</si>
  <si>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</si>
  <si>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</si>
  <si>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</si>
  <si>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</si>
  <si>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</si>
  <si>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</si>
  <si>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</si>
  <si>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</si>
  <si>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</si>
  <si>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</si>
  <si>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</si>
  <si>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</si>
  <si>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</si>
  <si>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</si>
  <si>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</si>
  <si>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</si>
  <si>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</si>
  <si>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</si>
  <si>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</si>
  <si>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</si>
  <si>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</si>
  <si>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</si>
  <si>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</si>
  <si>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</si>
  <si>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</si>
  <si>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</si>
  <si>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</si>
  <si>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</si>
  <si>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</si>
  <si>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</si>
  <si>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</si>
  <si>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</si>
  <si>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</si>
  <si>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</si>
  <si>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</si>
  <si>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</si>
  <si>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</si>
  <si>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</si>
  <si>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</si>
  <si>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</si>
  <si>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</si>
  <si>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</si>
  <si>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</si>
  <si>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</si>
  <si>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</si>
  <si>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</si>
  <si>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</si>
  <si>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</si>
  <si>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</si>
  <si>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</si>
  <si>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</si>
  <si>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</si>
  <si>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</si>
  <si>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</si>
  <si>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</si>
  <si>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</si>
  <si>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</si>
  <si>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</si>
  <si>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</si>
  <si>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</si>
  <si>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</si>
  <si>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</si>
  <si>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</si>
  <si>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</si>
  <si>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</si>
  <si>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</si>
  <si>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</si>
  <si>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</si>
  <si>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</si>
  <si>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</si>
  <si>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</si>
  <si>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</si>
  <si>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</si>
  <si>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</si>
  <si>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</si>
  <si>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</si>
  <si>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</si>
  <si>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</si>
  <si>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</si>
  <si>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</si>
  <si>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</si>
  <si>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</si>
  <si>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</si>
  <si>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</si>
  <si>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</si>
  <si>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</si>
  <si>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</si>
  <si>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</si>
  <si>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</si>
  <si>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</si>
  <si>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</si>
  <si>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</si>
  <si>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</si>
  <si>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</si>
  <si>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</si>
  <si>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</si>
  <si>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</si>
  <si>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</si>
  <si>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</si>
  <si>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</si>
  <si>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</si>
  <si>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</si>
  <si>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</si>
  <si>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</si>
  <si>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</si>
  <si>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</si>
  <si>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</si>
  <si>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</si>
  <si>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</si>
  <si>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</si>
  <si>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</si>
  <si>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</si>
  <si>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</si>
  <si>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</si>
  <si>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</si>
  <si>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</si>
  <si>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</si>
  <si>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</si>
  <si>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</si>
  <si>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</si>
  <si>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</si>
  <si>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</si>
  <si>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</si>
  <si>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</si>
  <si>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</si>
  <si>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</si>
  <si>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</si>
  <si>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</si>
  <si>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</si>
  <si>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</si>
  <si>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</si>
  <si>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</si>
  <si>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</si>
  <si>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</si>
  <si>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</si>
  <si>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</si>
  <si>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</si>
  <si>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</si>
  <si>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</si>
  <si>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</si>
  <si>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</si>
  <si>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</si>
  <si>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</si>
  <si>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</si>
  <si>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</si>
  <si>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</si>
  <si>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</si>
  <si>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</si>
  <si>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</si>
  <si>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</si>
  <si>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</si>
  <si>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</si>
  <si>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</si>
  <si>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</si>
  <si>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</si>
  <si>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</si>
  <si>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</si>
  <si>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</si>
  <si>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</si>
  <si>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</si>
  <si>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</si>
  <si>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</si>
  <si>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</si>
  <si>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</si>
  <si>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</si>
  <si>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</si>
  <si>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</si>
  <si>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</si>
  <si>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</si>
  <si>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</si>
  <si>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</si>
  <si>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</si>
  <si>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</si>
  <si>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</si>
  <si>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</si>
  <si>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</si>
  <si>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</si>
  <si>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</si>
  <si>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</si>
  <si>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</si>
  <si>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</si>
  <si>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</si>
  <si>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</si>
  <si>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</si>
  <si>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</si>
  <si>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</si>
  <si>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</si>
  <si>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</si>
  <si>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</si>
  <si>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</si>
  <si>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</si>
  <si>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</si>
  <si>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</si>
  <si>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</si>
  <si>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</si>
  <si>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</si>
  <si>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</si>
  <si>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</si>
  <si>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</si>
  <si>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</si>
  <si>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</si>
  <si>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</si>
  <si>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</si>
  <si>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</si>
  <si>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</si>
  <si>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</si>
  <si>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</si>
  <si>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</si>
  <si>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</si>
  <si>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</si>
  <si>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</si>
  <si>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</si>
  <si>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</si>
  <si>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</si>
  <si>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</si>
  <si>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</si>
  <si>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</si>
  <si>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</si>
  <si>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</si>
  <si>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</si>
  <si>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</si>
  <si>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</si>
  <si>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</si>
  <si>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</si>
  <si>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</si>
  <si>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</si>
  <si>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</si>
  <si>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</si>
  <si>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</si>
  <si>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</si>
  <si>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</si>
  <si>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</si>
  <si>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</si>
  <si>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</si>
  <si>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</si>
  <si>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</si>
  <si>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</si>
  <si>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</si>
  <si>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</si>
  <si>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</si>
  <si>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</si>
  <si>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</si>
  <si>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</si>
  <si>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</si>
  <si>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</si>
  <si>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</si>
  <si>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</si>
  <si>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</si>
  <si>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</si>
  <si>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</si>
  <si>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</si>
  <si>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</si>
  <si>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</si>
  <si>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</si>
  <si>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</si>
  <si>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</si>
  <si>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</si>
  <si>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</si>
  <si>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</si>
  <si>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</si>
  <si>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</si>
  <si>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</si>
  <si>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</si>
  <si>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</si>
  <si>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</si>
  <si>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</si>
  <si>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</si>
  <si>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</si>
  <si>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</si>
  <si>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</si>
  <si>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</si>
  <si>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</si>
  <si>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</si>
  <si>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</si>
  <si>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</si>
  <si>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</si>
  <si>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</si>
  <si>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</si>
  <si>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</si>
  <si>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</si>
  <si>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</si>
  <si>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</si>
  <si>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</si>
  <si>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</si>
  <si>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</si>
  <si>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</si>
  <si>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</si>
  <si>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</si>
  <si>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</si>
  <si>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</si>
  <si>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</si>
  <si>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</si>
  <si>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</si>
  <si>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</si>
  <si>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</si>
  <si>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</si>
  <si>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</si>
  <si>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</si>
  <si>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</si>
  <si>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</si>
  <si>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</si>
  <si>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</si>
  <si>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</si>
  <si>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</si>
  <si>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</si>
  <si>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</si>
  <si>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</si>
  <si>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</si>
  <si>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</si>
  <si>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</si>
  <si>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</si>
  <si>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</si>
  <si>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</si>
  <si>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</si>
  <si>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</si>
  <si>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</si>
  <si>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</si>
  <si>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</si>
  <si>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</si>
  <si>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</si>
  <si>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</si>
  <si>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</si>
  <si>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</si>
  <si>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</si>
  <si>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</si>
  <si>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</si>
  <si>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</si>
  <si>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</si>
  <si>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</si>
  <si>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</si>
  <si>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</si>
  <si>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</si>
  <si>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</si>
  <si>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</si>
  <si>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</si>
  <si>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</si>
  <si>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</si>
  <si>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</si>
  <si>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</si>
  <si>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</si>
  <si>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</si>
  <si>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</si>
  <si>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</si>
  <si>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</si>
  <si>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</si>
  <si>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</si>
  <si>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</si>
  <si>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</si>
  <si>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</si>
  <si>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</si>
  <si>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</si>
  <si>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</si>
  <si>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</si>
  <si>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</si>
  <si>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</si>
  <si>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</si>
  <si>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</si>
  <si>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</si>
  <si>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</si>
  <si>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</si>
  <si>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</si>
  <si>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</si>
  <si>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</si>
  <si>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</si>
  <si>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</si>
  <si>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</si>
  <si>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</si>
  <si>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</si>
  <si>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</si>
  <si>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</si>
  <si>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</si>
  <si>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</si>
  <si>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</si>
  <si>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</si>
  <si>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</si>
  <si>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</si>
  <si>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</si>
  <si>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</si>
  <si>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</si>
  <si>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</si>
  <si>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</si>
  <si>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</si>
  <si>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</si>
  <si>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</si>
  <si>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</si>
  <si>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</si>
  <si>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</si>
  <si>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</si>
  <si>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</si>
  <si>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</si>
  <si>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</si>
  <si>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</si>
  <si>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</si>
  <si>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</si>
  <si>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</si>
  <si>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</si>
  <si>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</si>
  <si>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</si>
  <si>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</si>
  <si>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</si>
  <si>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</si>
  <si>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</si>
  <si>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</si>
  <si>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</si>
  <si>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</si>
  <si>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</si>
  <si>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</si>
  <si>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</si>
  <si>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</si>
  <si>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</si>
  <si>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</si>
  <si>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</si>
  <si>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</si>
  <si>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</si>
  <si>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</si>
  <si>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</si>
  <si>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</si>
  <si>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</si>
  <si>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</si>
  <si>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</si>
  <si>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</si>
  <si>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</si>
  <si>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</si>
  <si>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</si>
  <si>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</si>
  <si>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</si>
  <si>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</si>
  <si>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</si>
  <si>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</si>
  <si>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</si>
  <si>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</si>
  <si>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</si>
  <si>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</si>
  <si>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</si>
  <si>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</si>
  <si>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</si>
  <si>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</si>
  <si>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</si>
  <si>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</si>
  <si>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</si>
  <si>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</si>
  <si>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</si>
  <si>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</si>
  <si>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</si>
  <si>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</si>
  <si>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</si>
  <si>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</si>
  <si>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</si>
  <si>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</si>
  <si>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</si>
  <si>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</si>
  <si>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</si>
  <si>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</si>
  <si>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</si>
  <si>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</si>
  <si>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</si>
  <si>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</si>
  <si>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</si>
  <si>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</si>
  <si>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</si>
  <si>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</si>
  <si>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</si>
  <si>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</si>
  <si>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</si>
  <si>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</si>
  <si>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</si>
  <si>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</si>
  <si>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</si>
  <si>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</si>
  <si>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</si>
  <si>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</si>
  <si>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</si>
  <si>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</si>
  <si>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</si>
  <si>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</si>
  <si>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</si>
  <si>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</si>
  <si>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</si>
  <si>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</si>
  <si>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</si>
  <si>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</si>
  <si>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</si>
  <si>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</si>
  <si>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</si>
  <si>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</si>
  <si>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</si>
  <si>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</si>
  <si>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</si>
  <si>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</si>
  <si>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</si>
  <si>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</si>
  <si>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</si>
  <si>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</si>
  <si>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</si>
  <si>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</si>
  <si>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</si>
  <si>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</si>
  <si>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</si>
  <si>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</si>
  <si>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</si>
  <si>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</si>
  <si>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</si>
  <si>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</si>
  <si>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</si>
  <si>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</si>
  <si>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</si>
  <si>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</si>
  <si>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</si>
  <si>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</si>
  <si>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</si>
  <si>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</si>
  <si>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</si>
  <si>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</si>
  <si>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</si>
  <si>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</si>
  <si>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</si>
  <si>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</si>
  <si>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</si>
  <si>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</si>
  <si>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</si>
  <si>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</si>
  <si>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</si>
  <si>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</si>
  <si>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</si>
  <si>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</si>
  <si>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</si>
  <si>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</si>
  <si>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</si>
  <si>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</si>
  <si>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</si>
  <si>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</si>
  <si>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</si>
  <si>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</si>
  <si>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</si>
  <si>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</si>
  <si>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</si>
  <si>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</si>
  <si>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</si>
  <si>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</si>
  <si>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</si>
  <si>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</si>
  <si>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</si>
  <si>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</si>
  <si>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</si>
  <si>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</si>
  <si>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</si>
  <si>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</si>
  <si>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</si>
  <si>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</si>
  <si>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</si>
  <si>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</si>
  <si>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</si>
  <si>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</si>
  <si>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</si>
  <si>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</si>
  <si>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</si>
  <si>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</si>
  <si>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</si>
  <si>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</si>
  <si>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</si>
  <si>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</si>
  <si>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</si>
  <si>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</si>
  <si>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</si>
  <si>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</si>
  <si>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</si>
  <si>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</si>
  <si>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</si>
  <si>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</si>
  <si>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</si>
  <si>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</si>
  <si>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</si>
  <si>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</si>
  <si>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</si>
  <si>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</si>
  <si>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</si>
  <si>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</si>
  <si>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</si>
  <si>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</si>
  <si>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</si>
  <si>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</si>
  <si>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</si>
  <si>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</si>
  <si>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</si>
  <si>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</si>
  <si>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</si>
  <si>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</si>
  <si>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</si>
  <si>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</si>
  <si>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</si>
  <si>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</si>
  <si>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</si>
  <si>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</si>
  <si>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</si>
  <si>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</si>
  <si>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</si>
  <si>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</si>
  <si>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</si>
  <si>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</si>
  <si>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</si>
  <si>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</si>
  <si>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</si>
  <si>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</si>
  <si>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</si>
  <si>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</si>
  <si>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</si>
  <si>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</si>
  <si>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</si>
  <si>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</si>
  <si>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</si>
  <si>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</si>
  <si>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</si>
  <si>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</si>
  <si>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</si>
  <si>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</si>
  <si>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</si>
  <si>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</si>
  <si>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</si>
  <si>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</si>
  <si>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</si>
  <si>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</si>
  <si>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</si>
  <si>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</si>
  <si>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</si>
  <si>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</si>
  <si>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</si>
  <si>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</si>
  <si>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</si>
  <si>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</si>
  <si>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</si>
  <si>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</si>
  <si>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</si>
  <si>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</si>
  <si>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</si>
  <si>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</si>
  <si>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</si>
  <si>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</si>
  <si>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</si>
  <si>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</si>
  <si>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</si>
  <si>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</si>
  <si>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</si>
  <si>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</si>
  <si>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</si>
  <si>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</si>
  <si>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</si>
  <si>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</si>
  <si>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</si>
  <si>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</si>
  <si>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</si>
  <si>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</si>
  <si>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</si>
  <si>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</si>
  <si>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</si>
  <si>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</si>
  <si>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</si>
  <si>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</si>
  <si>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</si>
  <si>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</si>
  <si>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</si>
  <si>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</si>
  <si>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</si>
  <si>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</si>
  <si>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</si>
  <si>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</si>
  <si>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</si>
  <si>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</si>
  <si>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</si>
  <si>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</si>
  <si>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</si>
  <si>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</si>
  <si>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</si>
  <si>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</si>
  <si>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</si>
  <si>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</si>
  <si>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</si>
  <si>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</si>
  <si>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</si>
  <si>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</si>
  <si>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</si>
  <si>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</si>
  <si>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</si>
  <si>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</si>
  <si>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</si>
  <si>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</si>
  <si>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</si>
  <si>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</si>
  <si>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</si>
  <si>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</si>
  <si>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</si>
  <si>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</si>
  <si>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</si>
  <si>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</si>
  <si>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</si>
  <si>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</si>
  <si>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</si>
  <si>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</si>
  <si>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</si>
  <si>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</si>
  <si>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</si>
  <si>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</si>
  <si>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</si>
  <si>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</si>
  <si>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</si>
  <si>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</si>
  <si>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</si>
  <si>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</si>
  <si>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</si>
  <si>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</si>
  <si>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</si>
  <si>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</si>
  <si>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</si>
  <si>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</si>
  <si>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</si>
  <si>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</si>
  <si>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</si>
  <si>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</si>
  <si>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</si>
  <si>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</si>
  <si>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</si>
  <si>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</si>
  <si>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</si>
  <si>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</si>
  <si>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</si>
  <si>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</si>
  <si>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</si>
  <si>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</si>
  <si>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</si>
  <si>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</si>
  <si>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</si>
  <si>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</si>
  <si>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</si>
  <si>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</si>
  <si>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</si>
  <si>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</si>
  <si>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</si>
  <si>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</si>
  <si>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</si>
  <si>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</si>
  <si>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</si>
  <si>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</si>
  <si>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</si>
  <si>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</si>
  <si>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</si>
  <si>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</si>
  <si>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</si>
  <si>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</si>
  <si>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</si>
  <si>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</si>
  <si>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</si>
  <si>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</si>
  <si>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</si>
  <si>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</si>
  <si>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</si>
  <si>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</si>
  <si>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</si>
  <si>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</si>
  <si>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</si>
  <si>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</si>
  <si>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</si>
  <si>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</si>
  <si>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</si>
  <si>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</si>
  <si>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</si>
  <si>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</si>
  <si>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</si>
  <si>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</si>
  <si>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</si>
  <si>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</si>
  <si>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</si>
  <si>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</si>
  <si>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</si>
  <si>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</si>
  <si>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</si>
  <si>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</si>
  <si>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</si>
  <si>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</si>
  <si>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</si>
  <si>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</si>
  <si>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</si>
  <si>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</si>
  <si>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</si>
  <si>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</si>
  <si>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</si>
  <si>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</si>
  <si>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</si>
  <si>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</si>
  <si>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</si>
  <si>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</si>
  <si>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</si>
  <si>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</si>
  <si>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</si>
  <si>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</si>
  <si>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</si>
  <si>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</si>
  <si>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</si>
  <si>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</si>
  <si>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</si>
  <si>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</si>
  <si>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</si>
  <si>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</si>
  <si>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</si>
  <si>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</si>
  <si>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</si>
  <si>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</si>
  <si>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</si>
  <si>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</si>
  <si>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</si>
  <si>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</si>
  <si>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</si>
  <si>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</si>
  <si>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</si>
  <si>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</si>
  <si>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</si>
  <si>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</si>
  <si>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</si>
  <si>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</si>
  <si>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</si>
  <si>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</si>
  <si>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</si>
  <si>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</si>
  <si>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</si>
  <si>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</si>
  <si>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</si>
  <si>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</si>
  <si>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</si>
  <si>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</si>
  <si>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</si>
  <si>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</si>
  <si>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</si>
  <si>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</si>
  <si>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</si>
  <si>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</si>
  <si>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</si>
  <si>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</si>
  <si>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</si>
  <si>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</si>
  <si>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</si>
  <si>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</si>
  <si>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</si>
  <si>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</si>
  <si>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</si>
  <si>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</si>
  <si>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</si>
  <si>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</si>
  <si>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</si>
  <si>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</si>
  <si>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</si>
  <si>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</si>
  <si>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</si>
  <si>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</si>
  <si>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</si>
  <si>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</si>
  <si>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</si>
  <si>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</si>
  <si>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</si>
  <si>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</si>
  <si>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</si>
  <si>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</si>
  <si>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</si>
  <si>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</si>
  <si>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</si>
  <si>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</si>
  <si>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</si>
  <si>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</si>
  <si>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</si>
  <si>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</si>
  <si>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</si>
  <si>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</si>
  <si>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</si>
  <si>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</si>
  <si>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</si>
  <si>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</si>
  <si>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</si>
  <si>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</si>
  <si>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</si>
  <si>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</si>
  <si>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</si>
  <si>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</si>
  <si>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</si>
  <si>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</si>
  <si>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</si>
  <si>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</si>
  <si>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</si>
  <si>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</si>
  <si>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</si>
  <si>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</si>
  <si>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</si>
  <si>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</si>
  <si>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</si>
  <si>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</si>
  <si>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</si>
  <si>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</si>
  <si>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</si>
  <si>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</si>
  <si>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</si>
  <si>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</si>
  <si>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</si>
  <si>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</si>
  <si>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</si>
  <si>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</si>
  <si>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</si>
  <si>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</si>
  <si>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</si>
  <si>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</si>
  <si>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</si>
  <si>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</si>
  <si>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</si>
  <si>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</si>
  <si>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</si>
  <si>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</si>
  <si>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</si>
  <si>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</si>
  <si>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</si>
  <si>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</si>
  <si>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</si>
  <si>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</si>
  <si>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</si>
  <si>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</si>
  <si>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</si>
  <si>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</si>
  <si>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</si>
  <si>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</si>
  <si>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</si>
  <si>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</si>
  <si>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</si>
  <si>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</si>
  <si>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</si>
  <si>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</si>
  <si>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</si>
  <si>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</si>
  <si>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</si>
  <si>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</si>
  <si>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</si>
  <si>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</si>
  <si>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</si>
  <si>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</si>
  <si>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</si>
  <si>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</si>
  <si>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</si>
  <si>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</si>
  <si>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</si>
  <si>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</si>
  <si>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</si>
  <si>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</si>
  <si>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</si>
  <si>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</si>
  <si>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</si>
  <si>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</si>
  <si>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</si>
  <si>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</si>
  <si>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</si>
  <si>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</si>
  <si>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</si>
  <si>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</si>
  <si>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</si>
  <si>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</si>
  <si>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</si>
  <si>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</si>
  <si>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</si>
  <si>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</si>
  <si>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</si>
  <si>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</si>
  <si>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</si>
  <si>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</si>
  <si>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</si>
  <si>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</si>
  <si>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</si>
  <si>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</si>
  <si>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</si>
  <si>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</si>
  <si>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</si>
  <si>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</si>
  <si>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</si>
  <si>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</si>
  <si>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</si>
  <si>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</si>
  <si>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</si>
  <si>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</si>
  <si>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</si>
  <si>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</si>
  <si>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</si>
  <si>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</si>
  <si>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</si>
  <si>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</si>
  <si>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</si>
  <si>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</si>
  <si>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</si>
  <si>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</si>
  <si>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</si>
  <si>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</si>
  <si>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</si>
  <si>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</si>
  <si>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</si>
  <si>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</si>
  <si>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</si>
  <si>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</si>
  <si>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</si>
  <si>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</si>
  <si>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</si>
  <si>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</si>
  <si>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</si>
  <si>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</si>
  <si>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</si>
  <si>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</si>
  <si>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</si>
  <si>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</si>
  <si>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</si>
  <si>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</si>
  <si>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</si>
  <si>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</si>
  <si>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</si>
  <si>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</si>
  <si>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</si>
  <si>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</si>
  <si>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</si>
  <si>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</si>
  <si>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</si>
  <si>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</si>
  <si>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</si>
  <si>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</si>
  <si>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</si>
  <si>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</si>
  <si>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</si>
  <si>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</si>
  <si>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</si>
  <si>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</si>
  <si>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</si>
  <si>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</si>
  <si>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</si>
  <si>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</si>
  <si>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</si>
  <si>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</si>
  <si>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</si>
  <si>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</si>
  <si>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</si>
  <si>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</si>
  <si>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</si>
  <si>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</si>
  <si>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</si>
  <si>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</si>
  <si>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</si>
  <si>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</si>
  <si>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</si>
  <si>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</si>
  <si>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</si>
  <si>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</si>
  <si>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</si>
  <si>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</si>
  <si>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</si>
  <si>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</si>
  <si>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</si>
  <si>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</si>
  <si>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</si>
  <si>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</si>
  <si>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</si>
  <si>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</si>
  <si>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</si>
  <si>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</si>
  <si>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</si>
  <si>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</si>
  <si>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</si>
  <si>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</si>
  <si>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</si>
  <si>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</si>
  <si>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</si>
  <si>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</si>
  <si>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</si>
  <si>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</si>
  <si>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</si>
  <si>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</si>
  <si>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</si>
  <si>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</si>
  <si>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</si>
  <si>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</si>
  <si>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</si>
  <si>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</si>
  <si>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</si>
  <si>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</si>
  <si>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</si>
  <si>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</si>
  <si>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</si>
  <si>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</si>
  <si>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</si>
  <si>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</si>
  <si>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</si>
  <si>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</si>
  <si>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</si>
  <si>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</si>
  <si>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</si>
  <si>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</si>
  <si>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</si>
  <si>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</si>
  <si>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</si>
  <si>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</si>
  <si>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</si>
  <si>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</si>
  <si>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</si>
  <si>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</si>
  <si>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</si>
  <si>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</si>
  <si>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</si>
  <si>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</si>
  <si>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</si>
  <si>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</si>
  <si>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</si>
  <si>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</si>
  <si>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</si>
  <si>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</si>
  <si>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</si>
  <si>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</si>
  <si>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</si>
  <si>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</si>
  <si>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</si>
  <si>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</si>
  <si>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</si>
  <si>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</si>
  <si>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</si>
  <si>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</si>
  <si>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</si>
  <si>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</si>
  <si>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</si>
  <si>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</si>
  <si>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</si>
  <si>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</si>
  <si>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</si>
  <si>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</si>
  <si>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</si>
  <si>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</si>
  <si>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</si>
  <si>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</si>
  <si>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</si>
  <si>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</si>
  <si>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</si>
  <si>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</si>
  <si>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</si>
  <si>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</si>
  <si>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</si>
  <si>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</si>
  <si>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</si>
  <si>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</si>
  <si>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</si>
  <si>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</si>
  <si>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</si>
  <si>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</si>
  <si>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</si>
  <si>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</si>
  <si>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</si>
  <si>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</si>
  <si>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</si>
  <si>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</si>
  <si>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</si>
  <si>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</si>
  <si>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</si>
  <si>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</si>
  <si>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</si>
  <si>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</si>
  <si>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</si>
  <si>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</si>
  <si>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</si>
  <si>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</si>
  <si>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</si>
  <si>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</si>
  <si>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</si>
  <si>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</si>
  <si>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</si>
  <si>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</si>
  <si>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</si>
  <si>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</si>
  <si>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</si>
  <si>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</si>
  <si>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</si>
  <si>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</si>
  <si>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</si>
  <si>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</si>
  <si>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</si>
  <si>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</si>
  <si>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</si>
  <si>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</si>
  <si>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</si>
  <si>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</si>
  <si>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</si>
  <si>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</si>
  <si>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</si>
  <si>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</si>
  <si>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</si>
  <si>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</si>
  <si>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</si>
  <si>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</si>
  <si>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</si>
  <si>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</si>
  <si>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</si>
  <si>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</si>
  <si>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</si>
  <si>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</si>
  <si>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</si>
  <si>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</si>
  <si>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</si>
  <si>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</si>
  <si>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</si>
  <si>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</si>
  <si>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</si>
  <si>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</si>
  <si>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</si>
  <si>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</si>
  <si>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</si>
  <si>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</si>
  <si>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</si>
  <si>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</si>
  <si>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</si>
  <si>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</si>
  <si>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</si>
  <si>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</si>
  <si>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</si>
  <si>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</si>
  <si>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</si>
  <si>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</si>
  <si>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</si>
  <si>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</si>
  <si>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</si>
  <si>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</si>
  <si>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</si>
  <si>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</si>
  <si>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</si>
  <si>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</si>
  <si>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</si>
  <si>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</si>
  <si>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</si>
  <si>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</si>
  <si>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</si>
  <si>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</si>
  <si>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</si>
  <si>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</si>
  <si>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</si>
  <si>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</si>
  <si>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</si>
  <si>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</si>
  <si>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</si>
  <si>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</si>
  <si>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</si>
  <si>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</si>
  <si>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</si>
  <si>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</si>
  <si>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</si>
  <si>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</si>
  <si>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</si>
  <si>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</si>
  <si>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</si>
  <si>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</si>
  <si>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</si>
  <si>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</si>
  <si>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</si>
  <si>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</si>
  <si>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</si>
  <si>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</si>
  <si>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</si>
  <si>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</si>
  <si>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</si>
  <si>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</si>
  <si>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</si>
  <si>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</si>
  <si>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</si>
  <si>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</si>
  <si>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</si>
  <si>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</si>
  <si>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</si>
  <si>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</si>
  <si>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</si>
  <si>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</si>
  <si>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</si>
  <si>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</si>
  <si>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</si>
  <si>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</si>
  <si>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</si>
  <si>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</si>
  <si>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</si>
  <si>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</si>
  <si>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</si>
  <si>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</si>
  <si>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</si>
  <si>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</si>
  <si>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</si>
  <si>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</si>
  <si>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</si>
  <si>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</si>
  <si>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</si>
  <si>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</si>
  <si>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</si>
  <si>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</si>
  <si>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</si>
  <si>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</si>
  <si>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</si>
  <si>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</si>
  <si>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</si>
  <si>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</si>
  <si>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</si>
  <si>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</si>
  <si>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</si>
  <si>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</si>
  <si>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</si>
  <si>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</si>
  <si>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</si>
  <si>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</si>
  <si>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</si>
  <si>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</si>
  <si>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</si>
  <si>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</si>
  <si>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</si>
  <si>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</si>
  <si>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</si>
  <si>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</si>
  <si>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</si>
  <si>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</si>
  <si>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</si>
  <si>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</si>
  <si>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</si>
  <si>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</si>
  <si>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</si>
  <si>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</si>
  <si>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</si>
  <si>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</si>
  <si>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</si>
  <si>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</si>
  <si>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</si>
  <si>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</si>
  <si>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</si>
  <si>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</si>
  <si>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</si>
  <si>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</si>
  <si>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</si>
  <si>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</si>
  <si>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</si>
  <si>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</si>
  <si>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</si>
  <si>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</si>
  <si>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</si>
  <si>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</si>
  <si>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</si>
  <si>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</si>
  <si>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</si>
  <si>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</si>
  <si>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</si>
  <si>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</si>
  <si>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</si>
  <si>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</si>
  <si>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</si>
  <si>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</si>
  <si>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</si>
  <si>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</si>
  <si>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</si>
  <si>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</si>
  <si>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</si>
  <si>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</si>
  <si>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</si>
  <si>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</si>
  <si>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</si>
  <si>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</si>
  <si>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</si>
  <si>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</si>
  <si>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</si>
  <si>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</si>
  <si>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</si>
  <si>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</si>
  <si>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</si>
  <si>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</si>
  <si>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</si>
  <si>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</si>
  <si>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</si>
  <si>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</si>
  <si>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</si>
  <si>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</si>
  <si>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</si>
  <si>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</si>
  <si>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</si>
  <si>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</si>
  <si>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</si>
  <si>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</si>
  <si>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</si>
  <si>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</si>
  <si>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</si>
  <si>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</si>
  <si>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</si>
  <si>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</si>
  <si>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</si>
  <si>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</si>
  <si>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</si>
  <si>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</si>
  <si>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</si>
  <si>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</si>
  <si>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</si>
  <si>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</si>
  <si>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</si>
  <si>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</si>
  <si>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</si>
  <si>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</si>
  <si>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</si>
  <si>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</si>
  <si>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</si>
  <si>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</si>
  <si>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</si>
  <si>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</si>
  <si>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</si>
  <si>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</si>
  <si>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</si>
  <si>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</si>
  <si>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</si>
  <si>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</si>
  <si>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</si>
  <si>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</si>
  <si>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</si>
  <si>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</si>
  <si>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</si>
  <si>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</si>
  <si>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</si>
  <si>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</si>
  <si>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</si>
  <si>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</si>
  <si>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</si>
  <si>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</si>
  <si>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</si>
  <si>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</si>
  <si>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</si>
  <si>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</si>
  <si>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</si>
  <si>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</si>
  <si>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</si>
  <si>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</si>
  <si>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</si>
  <si>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</si>
  <si>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</si>
  <si>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</si>
  <si>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</si>
  <si>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</si>
  <si>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</si>
  <si>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</si>
  <si>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</si>
  <si>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</si>
  <si>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</si>
  <si>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</si>
  <si>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</si>
  <si>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</si>
  <si>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</si>
  <si>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</si>
  <si>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</si>
  <si>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</si>
  <si>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</si>
  <si>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</si>
  <si>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</si>
  <si>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</si>
  <si>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</si>
  <si>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</si>
  <si>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</si>
  <si>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</si>
  <si>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</si>
  <si>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</si>
  <si>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</si>
  <si>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</si>
  <si>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</si>
  <si>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</si>
  <si>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</si>
  <si>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</si>
  <si>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</si>
  <si>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</si>
  <si>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</si>
  <si>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</si>
  <si>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</si>
  <si>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</si>
  <si>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</si>
  <si>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</si>
  <si>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</si>
  <si>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</si>
  <si>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</si>
  <si>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</si>
  <si>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</si>
  <si>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</si>
  <si>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</si>
  <si>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</si>
  <si>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</si>
  <si>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</si>
  <si>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</si>
  <si>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</si>
  <si>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</si>
  <si>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</si>
  <si>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</si>
  <si>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</si>
  <si>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</si>
  <si>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</si>
  <si>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</si>
  <si>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</si>
  <si>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</si>
  <si>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</si>
  <si>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</si>
  <si>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</si>
  <si>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</si>
  <si>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</si>
  <si>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</si>
  <si>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</si>
  <si>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</si>
  <si>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</si>
  <si>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</si>
  <si>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</si>
  <si>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</si>
  <si>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</si>
  <si>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</si>
  <si>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</si>
  <si>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</si>
  <si>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</si>
  <si>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</si>
  <si>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</si>
  <si>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</si>
  <si>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</si>
  <si>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</si>
  <si>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</si>
  <si>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</si>
  <si>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</si>
  <si>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</si>
  <si>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</si>
  <si>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</si>
  <si>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</si>
  <si>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</si>
  <si>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</si>
  <si>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</si>
  <si>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</si>
  <si>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</si>
  <si>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</si>
  <si>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</si>
  <si>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</si>
  <si>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</si>
  <si>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</si>
  <si>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</si>
  <si>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</si>
  <si>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</si>
  <si>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</si>
  <si>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</si>
  <si>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</si>
  <si>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</si>
  <si>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</si>
  <si>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</si>
  <si>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</si>
  <si>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</si>
  <si>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</si>
  <si>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</si>
  <si>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</si>
  <si>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</si>
  <si>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</si>
  <si>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</si>
  <si>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</si>
  <si>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</si>
  <si>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</si>
  <si>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</si>
  <si>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</si>
  <si>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</si>
  <si>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</si>
  <si>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</si>
  <si>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</si>
  <si>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</si>
  <si>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</si>
  <si>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</si>
  <si>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</si>
  <si>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</si>
  <si>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</si>
  <si>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</si>
  <si>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</si>
  <si>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</si>
  <si>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</si>
  <si>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</si>
  <si>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</si>
  <si>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</si>
  <si>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</si>
  <si>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</si>
  <si>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</si>
  <si>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</si>
  <si>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</si>
  <si>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</si>
  <si>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</si>
  <si>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</si>
  <si>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</si>
  <si>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</si>
  <si>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</si>
  <si>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</si>
  <si>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</si>
  <si>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</si>
  <si>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</si>
  <si>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</si>
  <si>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</si>
  <si>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</si>
  <si>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</si>
  <si>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</si>
  <si>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</si>
  <si>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</si>
  <si>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</si>
  <si>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</si>
  <si>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</si>
  <si>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</si>
  <si>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</si>
  <si>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</si>
  <si>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</si>
  <si>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</si>
  <si>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</si>
  <si>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</si>
  <si>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</si>
  <si>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</si>
  <si>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</si>
  <si>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</si>
  <si>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</si>
  <si>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</si>
  <si>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</si>
  <si>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</si>
  <si>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</si>
  <si>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</si>
  <si>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</si>
  <si>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</si>
  <si>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</si>
  <si>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</si>
  <si>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</si>
  <si>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</si>
  <si>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</si>
  <si>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</si>
  <si>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</si>
  <si>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</si>
  <si>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</si>
  <si>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</si>
  <si>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</si>
  <si>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</si>
  <si>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</si>
  <si>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</si>
  <si>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</si>
  <si>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</si>
  <si>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</si>
  <si>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</si>
  <si>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</si>
  <si>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</si>
  <si>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</si>
  <si>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</si>
  <si>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</si>
  <si>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</si>
  <si>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</si>
  <si>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</si>
  <si>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</si>
  <si>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</si>
  <si>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</si>
  <si>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</si>
  <si>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</si>
  <si>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</si>
  <si>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</si>
  <si>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</si>
  <si>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</si>
  <si>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</si>
  <si>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</si>
  <si>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</si>
  <si>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</si>
  <si>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</si>
  <si>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</si>
  <si>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</si>
  <si>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</si>
  <si>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</si>
  <si>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</si>
  <si>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</si>
  <si>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</si>
  <si>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</si>
  <si>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</si>
  <si>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</si>
  <si>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</si>
  <si>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</si>
  <si>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</si>
  <si>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</si>
  <si>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</si>
  <si>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</si>
  <si>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</si>
  <si>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</si>
  <si>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</si>
  <si>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</si>
  <si>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</si>
  <si>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</si>
  <si>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</si>
  <si>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</si>
  <si>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</si>
  <si>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</si>
  <si>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</si>
  <si>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</si>
  <si>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</si>
  <si>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</si>
  <si>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</si>
  <si>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</si>
  <si>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</si>
  <si>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</si>
  <si>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</si>
  <si>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</si>
  <si>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</si>
  <si>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</si>
  <si>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</si>
  <si>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</si>
  <si>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</si>
  <si>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</si>
  <si>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</si>
  <si>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</si>
  <si>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</si>
  <si>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</si>
  <si>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</si>
  <si>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</si>
  <si>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</si>
  <si>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</si>
  <si>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</si>
  <si>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</si>
  <si>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</si>
  <si>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</si>
  <si>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</si>
  <si>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</si>
  <si>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</si>
  <si>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</si>
  <si>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</si>
  <si>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</si>
  <si>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</si>
  <si>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</si>
  <si>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</si>
  <si>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</si>
  <si>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</si>
  <si>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</si>
  <si>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</si>
  <si>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</si>
  <si>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</si>
  <si>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</si>
  <si>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</si>
  <si>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</si>
  <si>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</si>
  <si>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</si>
  <si>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</si>
  <si>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</si>
  <si>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</si>
  <si>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</si>
  <si>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</si>
  <si>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</si>
  <si>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</si>
  <si>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</si>
  <si>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</si>
  <si>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</si>
  <si>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</si>
  <si>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</si>
  <si>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</si>
  <si>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</si>
  <si>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</si>
  <si>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</si>
  <si>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</si>
  <si>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</si>
  <si>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</si>
  <si>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</si>
  <si>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</si>
  <si>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</si>
  <si>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</si>
  <si>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</si>
  <si>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</si>
  <si>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</si>
  <si>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</si>
  <si>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</si>
  <si>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</si>
  <si>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</si>
  <si>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</si>
  <si>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</si>
  <si>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</si>
  <si>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</si>
  <si>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</si>
  <si>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</si>
  <si>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</si>
  <si>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</si>
  <si>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</si>
  <si>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</si>
  <si>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</si>
  <si>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</si>
  <si>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</si>
  <si>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</si>
  <si>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</si>
  <si>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</si>
  <si>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</si>
  <si>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</si>
  <si>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</si>
  <si>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</si>
  <si>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</si>
  <si>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</si>
  <si>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</si>
  <si>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</si>
  <si>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</si>
  <si>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</si>
  <si>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</si>
  <si>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</si>
  <si>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</si>
  <si>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</si>
  <si>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</si>
  <si>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</si>
  <si>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</si>
  <si>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</si>
  <si>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</si>
  <si>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</si>
  <si>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</si>
  <si>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</si>
  <si>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</si>
  <si>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</si>
  <si>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</si>
  <si>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</si>
  <si>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</si>
  <si>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</si>
  <si>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</si>
  <si>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</si>
  <si>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</si>
  <si>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</si>
  <si>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</si>
  <si>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</si>
  <si>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</si>
  <si>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</si>
  <si>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</si>
  <si>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</si>
  <si>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</si>
  <si>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</si>
  <si>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</si>
  <si>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</si>
  <si>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</si>
  <si>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</si>
  <si>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</si>
  <si>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</si>
  <si>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</si>
  <si>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</si>
  <si>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</si>
  <si>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</si>
  <si>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</si>
  <si>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</si>
  <si>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</si>
  <si>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</si>
  <si>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</si>
  <si>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</si>
  <si>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</si>
  <si>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</si>
  <si>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</si>
  <si>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</si>
  <si>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</si>
  <si>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</si>
  <si>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</si>
  <si>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</si>
  <si>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</si>
  <si>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</si>
  <si>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</si>
  <si>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</si>
  <si>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</si>
  <si>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</si>
  <si>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</si>
  <si>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</si>
  <si>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</si>
  <si>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</si>
  <si>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</si>
  <si>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</si>
  <si>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</si>
  <si>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</si>
  <si>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</si>
  <si>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</si>
  <si>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</si>
  <si>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</si>
  <si>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</si>
  <si>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</si>
  <si>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</si>
  <si>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</si>
  <si>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</si>
  <si>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</si>
  <si>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</si>
  <si>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</si>
  <si>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</si>
  <si>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</si>
  <si>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</si>
  <si>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</si>
  <si>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</si>
  <si>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</si>
  <si>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</si>
  <si>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</si>
  <si>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</si>
  <si>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</si>
  <si>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</si>
  <si>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</si>
  <si>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</si>
  <si>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</si>
  <si>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</si>
  <si>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</si>
  <si>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</si>
  <si>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</si>
  <si>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</si>
  <si>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</si>
  <si>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</si>
  <si>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</si>
  <si>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</si>
  <si>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</si>
  <si>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</si>
  <si>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</si>
  <si>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</si>
  <si>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</si>
  <si>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</si>
  <si>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</si>
  <si>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</si>
  <si>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</si>
  <si>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</si>
  <si>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</si>
  <si>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</si>
  <si>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</si>
  <si>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</si>
  <si>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</si>
  <si>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</si>
  <si>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</si>
  <si>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</si>
  <si>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</si>
  <si>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</si>
  <si>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</si>
  <si>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</si>
  <si>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</si>
  <si>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</si>
  <si>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</si>
  <si>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</si>
  <si>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</si>
  <si>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</si>
  <si>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</si>
  <si>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</si>
  <si>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</si>
  <si>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</si>
  <si>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</si>
  <si>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</si>
  <si>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</si>
  <si>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</si>
  <si>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</si>
  <si>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</si>
  <si>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</si>
  <si>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</si>
  <si>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</si>
  <si>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</si>
  <si>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</si>
  <si>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</si>
  <si>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</si>
  <si>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</si>
  <si>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</si>
  <si>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</si>
  <si>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</si>
  <si>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</si>
  <si>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</si>
  <si>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</si>
  <si>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</si>
  <si>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</si>
  <si>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</si>
  <si>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</si>
  <si>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</si>
  <si>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</si>
  <si>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</si>
  <si>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</si>
  <si>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</si>
  <si>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</si>
  <si>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</si>
  <si>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</si>
  <si>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</si>
  <si>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</si>
  <si>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</si>
  <si>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</si>
  <si>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</si>
  <si>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</si>
  <si>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</si>
  <si>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</si>
  <si>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</si>
  <si>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</si>
  <si>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</si>
  <si>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</si>
  <si>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</si>
  <si>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</si>
  <si>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</si>
  <si>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</si>
  <si>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</si>
  <si>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</si>
  <si>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</si>
  <si>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</si>
  <si>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</si>
  <si>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</si>
  <si>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</si>
  <si>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</si>
  <si>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</si>
  <si>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</si>
  <si>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</si>
  <si>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</si>
  <si>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</si>
  <si>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</si>
  <si>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</si>
  <si>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</si>
  <si>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</si>
  <si>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</si>
  <si>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</si>
  <si>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</si>
  <si>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</si>
  <si>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</si>
  <si>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</si>
  <si>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</si>
  <si>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</si>
  <si>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</si>
  <si>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</si>
  <si>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</si>
  <si>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</si>
  <si>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</si>
  <si>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</si>
  <si>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</si>
  <si>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</si>
  <si>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</si>
  <si>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</si>
  <si>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</si>
  <si>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</si>
  <si>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</si>
  <si>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</si>
  <si>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</si>
  <si>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</si>
  <si>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</si>
  <si>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</si>
  <si>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</si>
  <si>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</si>
  <si>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</si>
  <si>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</si>
  <si>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</si>
  <si>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</si>
  <si>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</si>
  <si>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</si>
  <si>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</si>
  <si>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</si>
  <si>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</si>
  <si>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</si>
  <si>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</si>
  <si>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</si>
  <si>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</si>
  <si>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</si>
  <si>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</si>
  <si>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</si>
  <si>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</si>
  <si>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</si>
  <si>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</si>
  <si>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</si>
  <si>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</si>
  <si>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</si>
  <si>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</si>
  <si>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</si>
  <si>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</si>
  <si>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</si>
  <si>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</si>
  <si>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</si>
  <si>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</si>
  <si>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</si>
  <si>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</si>
  <si>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</si>
  <si>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</si>
  <si>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</si>
  <si>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</si>
  <si>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</si>
  <si>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</si>
  <si>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</si>
  <si>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</si>
  <si>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</si>
  <si>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</si>
  <si>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</si>
  <si>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</si>
  <si>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</si>
  <si>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</si>
  <si>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</si>
  <si>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</si>
  <si>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</si>
  <si>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</si>
  <si>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</si>
  <si>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</si>
  <si>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</si>
  <si>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</si>
  <si>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</si>
  <si>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</si>
  <si>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</si>
  <si>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</si>
  <si>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</si>
  <si>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</si>
  <si>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</si>
  <si>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</si>
  <si>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</si>
  <si>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</si>
  <si>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</si>
  <si>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</si>
  <si>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</si>
  <si>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</si>
  <si>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</si>
  <si>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</si>
  <si>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</si>
  <si>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</si>
  <si>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</si>
  <si>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</si>
  <si>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</si>
  <si>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</si>
  <si>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</si>
  <si>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</si>
  <si>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</si>
  <si>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</si>
  <si>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</si>
  <si>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</si>
  <si>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</si>
  <si>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</si>
  <si>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</si>
  <si>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</si>
  <si>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</si>
  <si>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</si>
  <si>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</si>
  <si>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</si>
  <si>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</si>
  <si>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</si>
  <si>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</si>
  <si>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</si>
  <si>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</si>
  <si>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</si>
  <si>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</si>
  <si>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</si>
  <si>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</si>
  <si>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</si>
  <si>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</si>
  <si>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</si>
  <si>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</si>
  <si>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</si>
  <si>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</si>
  <si>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</si>
  <si>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</si>
  <si>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</si>
  <si>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</si>
  <si>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</si>
  <si>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</si>
  <si>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</si>
  <si>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</si>
  <si>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</si>
  <si>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</si>
  <si>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</si>
  <si>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</si>
  <si>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</si>
  <si>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</si>
  <si>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</si>
  <si>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</si>
  <si>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</si>
  <si>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</si>
  <si>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</si>
  <si>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</si>
  <si>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</si>
  <si>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</si>
  <si>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</si>
  <si>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</si>
  <si>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</si>
  <si>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</si>
  <si>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</si>
  <si>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</si>
  <si>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</si>
  <si>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</si>
  <si>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</si>
  <si>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</si>
  <si>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</si>
  <si>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</si>
  <si>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</si>
  <si>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</si>
  <si>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</si>
  <si>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</si>
  <si>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</si>
  <si>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</si>
  <si>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</si>
  <si>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</si>
  <si>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</si>
  <si>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</si>
  <si>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</si>
  <si>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</si>
  <si>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</si>
  <si>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</si>
  <si>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</si>
  <si>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</si>
  <si>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</si>
  <si>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</si>
  <si>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</si>
  <si>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</si>
  <si>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</si>
  <si>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</si>
  <si>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</si>
  <si>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</si>
  <si>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</si>
  <si>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</si>
  <si>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</si>
  <si>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</si>
  <si>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</si>
  <si>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</si>
  <si>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</si>
  <si>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</si>
  <si>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</si>
  <si>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</si>
  <si>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</si>
  <si>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</si>
  <si>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</si>
  <si>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</si>
  <si>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</si>
  <si>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</si>
  <si>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</si>
  <si>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</si>
  <si>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</si>
  <si>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</si>
  <si>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</si>
  <si>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</si>
  <si>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</si>
  <si>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</si>
  <si>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</si>
  <si>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</si>
  <si>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</si>
  <si>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</si>
  <si>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</si>
  <si>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</si>
  <si>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</si>
  <si>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</si>
  <si>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</si>
  <si>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</si>
  <si>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</si>
  <si>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</si>
  <si>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</si>
  <si>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</si>
  <si>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</si>
  <si>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</si>
  <si>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</si>
  <si>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</si>
  <si>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</si>
  <si>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</si>
  <si>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</si>
  <si>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</si>
  <si>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</si>
  <si>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</si>
  <si>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</si>
  <si>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</si>
  <si>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</si>
  <si>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</si>
  <si>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</si>
  <si>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</si>
  <si>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</si>
  <si>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</si>
  <si>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</si>
  <si>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</si>
  <si>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</si>
  <si>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</si>
  <si>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</si>
  <si>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</si>
  <si>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</si>
  <si>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</si>
  <si>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</si>
  <si>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</si>
  <si>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</si>
  <si>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</si>
  <si>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</si>
  <si>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</si>
  <si>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</si>
  <si>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</si>
  <si>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</si>
  <si>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</si>
  <si>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</si>
  <si>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</si>
  <si>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</si>
  <si>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</si>
  <si>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</si>
  <si>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</si>
  <si>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</si>
  <si>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</si>
  <si>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</si>
  <si>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</si>
  <si>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</si>
  <si>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</si>
  <si>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</si>
  <si>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</si>
  <si>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</si>
  <si>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</si>
  <si>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</si>
  <si>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</si>
  <si>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</si>
  <si>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</si>
  <si>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</si>
  <si>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</si>
  <si>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</si>
  <si>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</si>
  <si>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</si>
  <si>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</si>
  <si>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</si>
  <si>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</si>
  <si>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</si>
  <si>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</si>
  <si>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</si>
  <si>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</si>
  <si>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</si>
  <si>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</si>
  <si>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</si>
  <si>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</si>
  <si>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</si>
  <si>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</si>
  <si>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</si>
  <si>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</si>
  <si>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</si>
  <si>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</si>
  <si>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</si>
  <si>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</si>
  <si>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</si>
  <si>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</si>
  <si>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</si>
  <si>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</si>
  <si>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</si>
  <si>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</si>
  <si>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</si>
  <si>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</si>
  <si>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</si>
  <si>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</si>
  <si>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</si>
  <si>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</si>
  <si>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</si>
  <si>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</si>
  <si>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</si>
  <si>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</si>
  <si>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</si>
  <si>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</si>
  <si>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</si>
  <si>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</si>
  <si>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</si>
  <si>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</si>
  <si>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</si>
  <si>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</si>
  <si>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</si>
  <si>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</si>
  <si>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</si>
  <si>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</si>
  <si>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</si>
  <si>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</si>
  <si>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</si>
  <si>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</si>
  <si>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</si>
  <si>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</si>
  <si>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</si>
  <si>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</si>
  <si>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</si>
  <si>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</si>
  <si>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</si>
  <si>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</si>
  <si>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</si>
  <si>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</si>
  <si>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</si>
  <si>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</si>
  <si>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</si>
  <si>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</si>
  <si>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</si>
  <si>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</si>
  <si>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</si>
  <si>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</si>
  <si>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</si>
  <si>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</si>
  <si>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</si>
  <si>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</si>
  <si>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</si>
  <si>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</si>
  <si>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</si>
  <si>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</si>
  <si>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</si>
  <si>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</si>
  <si>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</si>
  <si>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</si>
  <si>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</si>
  <si>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</si>
  <si>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</si>
  <si>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</si>
  <si>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</si>
  <si>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</si>
  <si>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</si>
  <si>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</si>
  <si>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</si>
  <si>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</si>
  <si>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</si>
  <si>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</si>
  <si>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</si>
  <si>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</si>
  <si>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</si>
  <si>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</si>
  <si>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</si>
  <si>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</si>
  <si>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</si>
  <si>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</si>
  <si>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</si>
  <si>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</si>
  <si>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</si>
  <si>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</si>
  <si>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</si>
  <si>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</si>
  <si>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</si>
  <si>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</si>
  <si>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</si>
  <si>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</si>
  <si>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</si>
  <si>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</si>
  <si>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</si>
  <si>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</si>
  <si>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</si>
  <si>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</si>
  <si>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</si>
  <si>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</si>
  <si>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</si>
  <si>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</si>
  <si>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</si>
  <si>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</si>
  <si>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</si>
  <si>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</si>
  <si>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</si>
  <si>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</si>
  <si>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</si>
  <si>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</si>
  <si>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</si>
  <si>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</si>
  <si>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</si>
  <si>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</si>
  <si>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</si>
  <si>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</si>
  <si>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</si>
  <si>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</si>
  <si>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</si>
  <si>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</si>
  <si>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</si>
  <si>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</si>
  <si>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</si>
  <si>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</si>
  <si>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</si>
  <si>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</si>
  <si>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</si>
  <si>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</si>
  <si>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</si>
  <si>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</si>
  <si>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</si>
  <si>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</si>
  <si>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</si>
  <si>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</si>
  <si>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</si>
  <si>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</si>
  <si>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</si>
  <si>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</si>
  <si>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</si>
  <si>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</si>
  <si>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</si>
  <si>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</si>
  <si>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</si>
  <si>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</si>
  <si>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</si>
  <si>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</si>
  <si>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</si>
  <si>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</si>
  <si>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</si>
  <si>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</si>
  <si>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</si>
  <si>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</si>
  <si>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</si>
  <si>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</si>
  <si>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</si>
  <si>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</si>
  <si>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</si>
  <si>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</si>
  <si>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</si>
  <si>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</si>
  <si>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</si>
  <si>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</si>
  <si>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</si>
  <si>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</si>
  <si>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</si>
  <si>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</si>
  <si>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</si>
  <si>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</si>
  <si>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</si>
  <si>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</si>
  <si>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</si>
  <si>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</si>
  <si>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</si>
  <si>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</si>
  <si>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</si>
  <si>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</si>
  <si>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</si>
  <si>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</si>
  <si>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</si>
  <si>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</si>
  <si>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</si>
  <si>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</si>
  <si>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</si>
  <si>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</si>
  <si>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</si>
  <si>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</si>
  <si>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</si>
  <si>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</si>
  <si>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</si>
  <si>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</si>
  <si>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</si>
  <si>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</si>
  <si>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</si>
  <si>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</si>
  <si>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</si>
  <si>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</si>
  <si>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</si>
  <si>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</si>
  <si>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</si>
  <si>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</si>
  <si>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</si>
  <si>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</si>
  <si>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</si>
  <si>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</si>
  <si>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</si>
  <si>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</si>
  <si>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</si>
  <si>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</si>
  <si>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</si>
  <si>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</si>
  <si>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</si>
  <si>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</si>
  <si>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</si>
  <si>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</si>
  <si>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</si>
  <si>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</si>
  <si>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</si>
  <si>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</si>
  <si>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</si>
  <si>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</si>
  <si>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</si>
  <si>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</si>
  <si>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</si>
  <si>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</si>
  <si>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</si>
  <si>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</si>
  <si>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</si>
  <si>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</si>
  <si>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</si>
  <si>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</si>
  <si>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</si>
  <si>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</si>
  <si>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</si>
  <si>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</si>
  <si>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</si>
  <si>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</si>
  <si>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</si>
  <si>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</si>
  <si>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</si>
  <si>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</si>
  <si>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</si>
  <si>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</si>
  <si>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</si>
  <si>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</si>
  <si>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</si>
  <si>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</si>
  <si>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</si>
  <si>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</si>
  <si>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</si>
  <si>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</si>
  <si>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</si>
  <si>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</si>
  <si>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</si>
  <si>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</si>
  <si>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</si>
  <si>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</si>
  <si>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</si>
  <si>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</si>
  <si>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</si>
  <si>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</si>
  <si>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</si>
  <si>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</si>
  <si>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</si>
  <si>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</si>
  <si>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</si>
  <si>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</si>
  <si>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</si>
  <si>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</si>
  <si>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</si>
  <si>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</si>
  <si>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</si>
  <si>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</si>
  <si>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</si>
  <si>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</si>
  <si>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</si>
  <si>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</si>
  <si>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</si>
  <si>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</si>
  <si>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</si>
  <si>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</si>
  <si>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</si>
  <si>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</si>
  <si>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</si>
  <si>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</si>
  <si>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</si>
  <si>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</si>
  <si>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</si>
  <si>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</si>
  <si>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</si>
  <si>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</si>
  <si>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</si>
  <si>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</si>
  <si>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</si>
  <si>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</si>
  <si>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</si>
  <si>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</si>
  <si>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</si>
  <si>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</si>
  <si>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</si>
  <si>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</si>
  <si>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</si>
  <si>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</si>
  <si>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</si>
  <si>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</si>
  <si>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</si>
  <si>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</si>
  <si>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</si>
  <si>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</si>
  <si>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</si>
  <si>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</si>
  <si>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</si>
  <si>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</si>
  <si>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</si>
  <si>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</si>
  <si>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</si>
  <si>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</si>
  <si>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</si>
  <si>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</si>
  <si>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</si>
  <si>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</si>
  <si>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</si>
  <si>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</si>
  <si>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</si>
  <si>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</si>
  <si>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</si>
  <si>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</si>
  <si>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</si>
  <si>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</si>
  <si>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</si>
  <si>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</si>
  <si>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</si>
  <si>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</si>
  <si>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</si>
  <si>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</si>
  <si>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</si>
  <si>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</si>
  <si>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</si>
  <si>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</si>
  <si>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</si>
  <si>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</si>
  <si>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</si>
  <si>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</si>
  <si>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</si>
  <si>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</si>
  <si>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</si>
  <si>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</si>
  <si>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</si>
  <si>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</si>
  <si>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</si>
  <si>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</si>
  <si>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</si>
  <si>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</si>
  <si>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</si>
  <si>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</si>
  <si>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</si>
  <si>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</si>
  <si>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</si>
  <si>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</si>
  <si>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</si>
  <si>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</si>
  <si>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</si>
  <si>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</si>
  <si>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</si>
  <si>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</si>
  <si>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</si>
  <si>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</si>
  <si>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</si>
  <si>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</si>
  <si>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</si>
  <si>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</si>
  <si>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</si>
  <si>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</si>
  <si>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</si>
  <si>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</si>
  <si>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</si>
  <si>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</si>
  <si>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</si>
  <si>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</si>
  <si>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</si>
  <si>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</si>
  <si>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</si>
  <si>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</si>
  <si>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</si>
  <si>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</si>
  <si>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</si>
  <si>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</si>
  <si>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</si>
  <si>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</si>
  <si>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</si>
  <si>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</si>
  <si>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</si>
  <si>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</si>
  <si>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</si>
  <si>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</si>
  <si>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</si>
  <si>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</si>
  <si>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</si>
  <si>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</si>
  <si>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</si>
  <si>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</si>
  <si>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</si>
  <si>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</si>
  <si>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</si>
  <si>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</si>
  <si>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</si>
  <si>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</si>
  <si>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</si>
  <si>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</si>
  <si>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</si>
  <si>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</si>
  <si>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</si>
  <si>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</si>
  <si>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</si>
  <si>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</si>
  <si>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</si>
  <si>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</si>
  <si>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</si>
  <si>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</si>
  <si>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</si>
  <si>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</si>
  <si>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</si>
  <si>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</si>
  <si>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</si>
  <si>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</si>
  <si>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</si>
  <si>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</si>
  <si>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</si>
  <si>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</si>
  <si>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</si>
  <si>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</si>
  <si>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</si>
  <si>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</si>
  <si>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</si>
  <si>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</si>
  <si>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</si>
  <si>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</si>
  <si>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</si>
  <si>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</si>
  <si>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</si>
  <si>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</si>
  <si>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</si>
  <si>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</si>
  <si>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</si>
  <si>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</si>
  <si>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</si>
  <si>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</si>
  <si>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</si>
  <si>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</si>
  <si>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</si>
  <si>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</si>
  <si>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</si>
  <si>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</si>
  <si>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</si>
  <si>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</si>
  <si>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</si>
  <si>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</si>
  <si>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</si>
  <si>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</si>
  <si>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</si>
  <si>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</si>
  <si>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</si>
  <si>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</si>
  <si>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</si>
  <si>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</si>
  <si>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</si>
  <si>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</si>
  <si>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</si>
  <si>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</si>
  <si>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</si>
  <si>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</si>
  <si>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</si>
  <si>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</si>
  <si>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</si>
  <si>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</si>
  <si>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</si>
  <si>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</si>
  <si>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</si>
  <si>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</si>
  <si>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</si>
  <si>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</si>
  <si>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</si>
  <si>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</si>
  <si>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</si>
  <si>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</si>
  <si>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</si>
  <si>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</si>
  <si>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</si>
  <si>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</si>
  <si>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</si>
  <si>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</si>
  <si>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</si>
  <si>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</si>
  <si>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</si>
  <si>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</si>
  <si>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</si>
  <si>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</si>
  <si>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</si>
  <si>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</si>
  <si>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</si>
  <si>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</si>
  <si>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</si>
  <si>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</si>
  <si>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</si>
  <si>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</si>
  <si>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</si>
  <si>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</si>
  <si>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</si>
  <si>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</si>
  <si>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</si>
  <si>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</si>
  <si>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</si>
  <si>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</si>
  <si>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</si>
  <si>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</si>
  <si>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</si>
  <si>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</si>
  <si>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</si>
  <si>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</si>
  <si>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</si>
  <si>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</si>
  <si>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</si>
  <si>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</si>
  <si>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</si>
  <si>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</si>
  <si>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</si>
  <si>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</si>
  <si>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</si>
  <si>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</si>
  <si>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</si>
  <si>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</si>
  <si>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</si>
  <si>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</si>
  <si>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</si>
  <si>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</si>
  <si>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</si>
  <si>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</si>
  <si>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</si>
  <si>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</si>
  <si>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</si>
  <si>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</si>
  <si>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</si>
  <si>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</si>
  <si>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</si>
  <si>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</si>
  <si>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</si>
  <si>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</si>
  <si>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</si>
  <si>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</si>
  <si>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</si>
  <si>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</si>
  <si>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</si>
  <si>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</si>
  <si>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</si>
  <si>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</si>
  <si>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</si>
  <si>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</si>
  <si>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</si>
  <si>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</si>
  <si>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</si>
  <si>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</si>
  <si>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</si>
  <si>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</si>
  <si>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</si>
  <si>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</si>
  <si>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</si>
  <si>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</si>
  <si>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</si>
  <si>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</si>
  <si>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</si>
  <si>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</si>
  <si>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</si>
  <si>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</si>
  <si>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</si>
  <si>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</si>
  <si>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</si>
  <si>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</si>
  <si>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</si>
  <si>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</si>
  <si>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</si>
  <si>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</si>
  <si>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</si>
  <si>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</si>
  <si>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</si>
  <si>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</si>
  <si>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</si>
  <si>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</si>
  <si>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</si>
  <si>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</si>
  <si>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</si>
  <si>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</si>
  <si>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</si>
  <si>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</si>
  <si>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</si>
  <si>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</si>
  <si>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</si>
  <si>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</si>
  <si>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</si>
  <si>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</si>
  <si>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</si>
  <si>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</si>
  <si>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</si>
  <si>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</si>
  <si>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</si>
  <si>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</si>
  <si>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</si>
  <si>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</si>
  <si>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</si>
  <si>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</si>
  <si>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</si>
  <si>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</si>
  <si>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</si>
  <si>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</si>
  <si>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</si>
  <si>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</si>
  <si>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</si>
  <si>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</si>
  <si>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</si>
  <si>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</si>
  <si>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</si>
  <si>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</si>
  <si>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</si>
  <si>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</si>
  <si>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</si>
  <si>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</si>
  <si>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</si>
  <si>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</si>
  <si>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</si>
  <si>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</si>
  <si>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</si>
  <si>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</si>
  <si>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</si>
  <si>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</si>
  <si>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</si>
  <si>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</si>
  <si>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</si>
  <si>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</si>
  <si>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</si>
  <si>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</si>
  <si>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</si>
  <si>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</si>
  <si>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</si>
  <si>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</si>
  <si>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</si>
  <si>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</si>
  <si>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</si>
  <si>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</si>
  <si>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</si>
  <si>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</si>
  <si>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</si>
  <si>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</si>
  <si>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</si>
  <si>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</si>
  <si>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</si>
  <si>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</si>
  <si>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</si>
  <si>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</si>
  <si>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</si>
  <si>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</si>
  <si>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</si>
  <si>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</si>
  <si>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</si>
  <si>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</si>
  <si>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</si>
  <si>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</si>
  <si>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</si>
  <si>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</si>
  <si>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</si>
  <si>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</si>
  <si>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</si>
  <si>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</si>
  <si>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</si>
  <si>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</si>
  <si>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</si>
  <si>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</si>
  <si>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</si>
  <si>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</si>
  <si>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</si>
  <si>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</si>
  <si>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</si>
  <si>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</si>
  <si>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</si>
  <si>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</si>
  <si>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</si>
  <si>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</si>
  <si>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</si>
  <si>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</si>
  <si>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</si>
  <si>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</si>
  <si>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</si>
  <si>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</si>
  <si>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</si>
  <si>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</si>
  <si>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</si>
  <si>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</si>
  <si>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</si>
  <si>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</si>
  <si>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</si>
  <si>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</si>
  <si>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</si>
  <si>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</si>
  <si>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</si>
  <si>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</si>
  <si>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</si>
  <si>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</si>
  <si>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</si>
  <si>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</si>
  <si>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</si>
  <si>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</si>
  <si>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</si>
  <si>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</si>
  <si>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</si>
  <si>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</si>
  <si>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</si>
  <si>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</si>
  <si>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</si>
  <si>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</si>
  <si>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</si>
  <si>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</si>
  <si>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</si>
  <si>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</si>
  <si>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</si>
  <si>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</si>
  <si>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</si>
  <si>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</si>
  <si>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</si>
  <si>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</si>
  <si>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</si>
  <si>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</si>
  <si>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</si>
  <si>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</si>
  <si>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</si>
  <si>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</si>
  <si>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</si>
  <si>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</si>
  <si>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</si>
  <si>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</si>
  <si>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</si>
  <si>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</si>
  <si>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</si>
  <si>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</si>
  <si>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</si>
  <si>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</si>
  <si>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</si>
  <si>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</si>
  <si>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</si>
  <si>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</si>
  <si>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</si>
  <si>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</si>
  <si>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</si>
  <si>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</si>
  <si>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</si>
  <si>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</si>
  <si>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</si>
  <si>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</si>
  <si>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</si>
  <si>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</si>
  <si>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</si>
  <si>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</si>
  <si>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</si>
  <si>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</si>
  <si>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</si>
  <si>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</si>
  <si>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</si>
  <si>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</si>
  <si>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</si>
  <si>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</si>
  <si>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</si>
  <si>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</si>
  <si>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</si>
  <si>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</si>
  <si>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</si>
  <si>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</si>
  <si>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</si>
  <si>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</si>
  <si>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</si>
  <si>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</si>
  <si>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</si>
  <si>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</si>
  <si>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</si>
  <si>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</si>
  <si>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</si>
  <si>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</si>
  <si>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</si>
  <si>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</si>
  <si>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</si>
  <si>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</si>
  <si>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</si>
  <si>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</si>
  <si>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</si>
  <si>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</si>
  <si>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</si>
  <si>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</si>
  <si>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</si>
  <si>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</si>
  <si>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</si>
  <si>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</si>
  <si>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</si>
  <si>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</si>
  <si>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</si>
  <si>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</si>
  <si>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</si>
  <si>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</si>
  <si>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</si>
  <si>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</si>
  <si>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</si>
  <si>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</si>
  <si>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</si>
  <si>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</si>
  <si>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</si>
  <si>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</si>
  <si>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</si>
  <si>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</si>
  <si>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</si>
  <si>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</si>
  <si>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</si>
  <si>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</si>
  <si>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</si>
  <si>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</si>
  <si>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</si>
  <si>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</si>
  <si>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</si>
  <si>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</si>
  <si>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</si>
  <si>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</si>
  <si>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</si>
  <si>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</si>
  <si>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</si>
  <si>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</si>
  <si>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</si>
  <si>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</si>
  <si>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</si>
  <si>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</si>
  <si>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</si>
  <si>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</si>
  <si>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</si>
  <si>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</si>
  <si>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</si>
  <si>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</si>
  <si>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</si>
  <si>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</si>
  <si>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</si>
  <si>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</si>
  <si>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</si>
  <si>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</si>
  <si>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</si>
  <si>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</si>
  <si>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</si>
  <si>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</si>
  <si>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</si>
  <si>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</si>
  <si>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</si>
  <si>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</si>
  <si>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</si>
  <si>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</si>
  <si>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</si>
  <si>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</si>
  <si>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</si>
  <si>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</si>
  <si>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</si>
  <si>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</si>
  <si>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</si>
  <si>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</si>
  <si>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</si>
  <si>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</si>
  <si>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</si>
  <si>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</si>
  <si>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</si>
  <si>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</si>
  <si>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</si>
  <si>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</si>
  <si>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</si>
  <si>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</si>
  <si>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</si>
  <si>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</si>
  <si>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</si>
  <si>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</si>
  <si>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</si>
  <si>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</si>
  <si>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</si>
  <si>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</si>
  <si>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</si>
  <si>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</si>
  <si>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</si>
  <si>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</si>
  <si>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</si>
  <si>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</si>
  <si>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</si>
  <si>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</si>
  <si>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</si>
  <si>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</si>
  <si>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</si>
  <si>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</si>
  <si>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</si>
  <si>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</si>
  <si>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</si>
  <si>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</si>
  <si>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</si>
  <si>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</si>
  <si>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</si>
  <si>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</si>
  <si>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</si>
  <si>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</si>
  <si>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</si>
  <si>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</si>
  <si>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</si>
  <si>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</si>
  <si>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</si>
  <si>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</si>
  <si>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</si>
  <si>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</si>
  <si>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</si>
  <si>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</si>
  <si>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</si>
  <si>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</si>
  <si>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</si>
  <si>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</si>
  <si>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</si>
  <si>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</si>
  <si>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</si>
  <si>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</si>
  <si>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</si>
  <si>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</si>
  <si>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</si>
  <si>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</si>
  <si>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</si>
  <si>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</si>
  <si>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</si>
  <si>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</si>
  <si>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</si>
  <si>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</si>
  <si>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</si>
  <si>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</si>
  <si>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</si>
  <si>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</si>
  <si>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</si>
  <si>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</si>
  <si>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</si>
  <si>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</si>
  <si>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</si>
  <si>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</si>
  <si>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</si>
  <si>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</si>
  <si>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</si>
  <si>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</si>
  <si>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</si>
  <si>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</si>
  <si>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</si>
  <si>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</si>
  <si>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</si>
  <si>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</si>
  <si>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</si>
  <si>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</si>
  <si>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</si>
  <si>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</si>
  <si>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</si>
  <si>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</si>
  <si>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</si>
  <si>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</si>
  <si>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</si>
  <si>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</si>
  <si>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</si>
  <si>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</si>
  <si>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</si>
  <si>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</si>
  <si>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</si>
  <si>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</si>
  <si>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</si>
  <si>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</si>
  <si>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</si>
  <si>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</si>
  <si>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</si>
  <si>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</si>
  <si>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</si>
  <si>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</si>
  <si>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</si>
  <si>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</si>
  <si>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</si>
  <si>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</si>
  <si>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</si>
  <si>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</si>
  <si>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</si>
  <si>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</si>
  <si>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</si>
  <si>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</si>
  <si>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</si>
  <si>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</si>
  <si>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</si>
  <si>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</si>
  <si>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</si>
  <si>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</si>
  <si>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</si>
  <si>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</si>
  <si>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</si>
  <si>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</si>
  <si>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</si>
  <si>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</si>
  <si>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</si>
  <si>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</si>
  <si>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</si>
  <si>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</si>
  <si>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</si>
  <si>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</si>
  <si>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</si>
  <si>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</si>
  <si>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</si>
  <si>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</si>
  <si>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</si>
  <si>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</si>
  <si>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</si>
  <si>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</si>
  <si>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</si>
  <si>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</si>
  <si>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</si>
  <si>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</si>
  <si>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</si>
  <si>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</si>
  <si>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</si>
  <si>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</si>
  <si>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</si>
  <si>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</si>
  <si>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</si>
  <si>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</si>
  <si>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</si>
  <si>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</si>
  <si>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</si>
  <si>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</si>
  <si>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</si>
  <si>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</si>
  <si>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</si>
  <si>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</si>
  <si>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</si>
  <si>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</si>
  <si>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</si>
  <si>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</si>
  <si>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</si>
  <si>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</si>
  <si>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</si>
  <si>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</si>
  <si>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</si>
  <si>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</si>
  <si>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</si>
  <si>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</si>
  <si>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</si>
  <si>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</si>
  <si>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</si>
  <si>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</si>
  <si>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</si>
  <si>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</si>
  <si>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</si>
  <si>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</si>
  <si>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</si>
  <si>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</si>
  <si>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</si>
  <si>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</si>
  <si>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</si>
  <si>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</si>
  <si>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</si>
  <si>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</si>
  <si>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</si>
  <si>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</si>
  <si>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</si>
  <si>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</si>
  <si>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</si>
  <si>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</si>
  <si>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</si>
  <si>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</si>
  <si>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</si>
  <si>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</si>
  <si>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</si>
  <si>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</si>
  <si>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</si>
  <si>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</si>
  <si>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</si>
  <si>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</si>
  <si>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</si>
  <si>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</si>
  <si>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</si>
  <si>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</si>
  <si>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</si>
  <si>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</si>
  <si>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</si>
  <si>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</si>
  <si>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</si>
  <si>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</si>
  <si>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</si>
  <si>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</si>
  <si>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</si>
  <si>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</si>
  <si>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</si>
  <si>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</si>
  <si>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</si>
  <si>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</si>
  <si>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</si>
  <si>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</si>
  <si>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</si>
  <si>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</si>
  <si>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</si>
  <si>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</si>
  <si>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</si>
  <si>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</si>
  <si>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</si>
  <si>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</si>
  <si>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</si>
  <si>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</si>
  <si>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</si>
  <si>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</si>
  <si>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</si>
  <si>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</si>
  <si>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</si>
  <si>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</si>
  <si>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</si>
  <si>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</si>
  <si>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</si>
  <si>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</si>
  <si>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</si>
  <si>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</si>
  <si>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</si>
  <si>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</si>
  <si>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</si>
  <si>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</si>
  <si>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</si>
  <si>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</si>
  <si>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</si>
  <si>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</si>
  <si>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</si>
  <si>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</si>
  <si>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</si>
  <si>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</si>
  <si>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</si>
  <si>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</si>
  <si>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</si>
  <si>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</si>
  <si>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</si>
  <si>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</si>
  <si>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</si>
  <si>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</si>
  <si>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</si>
  <si>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</si>
  <si>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</si>
  <si>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</si>
  <si>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</si>
  <si>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</si>
  <si>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</si>
  <si>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</si>
  <si>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</si>
  <si>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</si>
  <si>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</si>
  <si>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</si>
  <si>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</si>
  <si>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</si>
  <si>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</si>
  <si>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</si>
  <si>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</si>
  <si>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</si>
  <si>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</si>
  <si>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</si>
  <si>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</si>
  <si>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</si>
  <si>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</si>
  <si>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</si>
  <si>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</si>
  <si>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</si>
  <si>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</si>
  <si>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</si>
  <si>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</si>
  <si>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</si>
  <si>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</si>
  <si>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</si>
  <si>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</si>
  <si>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</si>
  <si>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</si>
  <si>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</si>
  <si>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</si>
  <si>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</si>
  <si>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</si>
  <si>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</si>
  <si>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</si>
  <si>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</si>
  <si>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</si>
  <si>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</si>
  <si>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</si>
  <si>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</si>
  <si>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</si>
  <si>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</si>
  <si>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</si>
  <si>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</si>
  <si>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</si>
  <si>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</si>
  <si>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</si>
  <si>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</si>
  <si>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</si>
  <si>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</si>
  <si>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</si>
  <si>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</si>
  <si>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</si>
  <si>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</si>
  <si>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</si>
  <si>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</si>
  <si>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</si>
  <si>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</si>
  <si>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</si>
  <si>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</si>
  <si>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</si>
  <si>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</si>
  <si>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</si>
  <si>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</si>
  <si>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</si>
  <si>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</si>
  <si>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</si>
  <si>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</si>
  <si>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</si>
  <si>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</si>
  <si>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</si>
  <si>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</si>
  <si>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</si>
  <si>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</si>
  <si>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</si>
  <si>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</si>
  <si>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</si>
  <si>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</si>
  <si>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</si>
  <si>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</si>
  <si>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</si>
  <si>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</si>
  <si>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</si>
  <si>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</si>
  <si>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</si>
  <si>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</si>
  <si>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</si>
  <si>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</si>
  <si>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</si>
  <si>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</si>
  <si>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</si>
  <si>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</si>
  <si>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</si>
  <si>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</si>
  <si>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</si>
  <si>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</si>
  <si>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</si>
  <si>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</si>
  <si>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</si>
  <si>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</si>
  <si>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</si>
  <si>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</si>
  <si>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</si>
  <si>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</si>
  <si>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</si>
  <si>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</si>
  <si>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</si>
  <si>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</si>
  <si>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</si>
  <si>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</si>
  <si>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</si>
  <si>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</si>
  <si>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</si>
  <si>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</si>
  <si>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</si>
  <si>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</si>
  <si>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</si>
  <si>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</si>
  <si>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</si>
  <si>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</si>
  <si>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</si>
  <si>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</si>
  <si>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</si>
  <si>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</si>
  <si>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</si>
  <si>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</si>
  <si>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</si>
  <si>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</si>
  <si>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</si>
  <si>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</si>
  <si>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</si>
  <si>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</si>
  <si>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</si>
  <si>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</si>
  <si>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</si>
  <si>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</si>
  <si>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</si>
  <si>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</si>
  <si>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</si>
  <si>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</si>
  <si>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</si>
  <si>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</si>
  <si>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</si>
  <si>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</si>
  <si>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</si>
  <si>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</si>
  <si>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</si>
  <si>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</si>
  <si>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</si>
  <si>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</si>
  <si>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</si>
  <si>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</si>
  <si>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</si>
  <si>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</si>
  <si>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</si>
  <si>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</si>
  <si>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</si>
  <si>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</si>
  <si>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</si>
  <si>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</si>
  <si>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</si>
  <si>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</si>
  <si>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</si>
  <si>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</si>
  <si>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</si>
  <si>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</si>
  <si>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</si>
  <si>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</si>
  <si>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</si>
  <si>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</si>
  <si>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</si>
  <si>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</si>
  <si>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</si>
  <si>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</si>
  <si>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</si>
  <si>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</si>
  <si>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</si>
  <si>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</si>
  <si>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</si>
  <si>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</si>
  <si>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</si>
  <si>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</si>
  <si>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</si>
  <si>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</si>
  <si>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</si>
  <si>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</si>
  <si>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</si>
  <si>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</si>
  <si>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</si>
  <si>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</si>
  <si>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</si>
  <si>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</si>
  <si>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</si>
  <si>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</si>
  <si>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</si>
  <si>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</si>
  <si>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</si>
  <si>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</si>
  <si>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</si>
  <si>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</si>
  <si>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</si>
  <si>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</si>
  <si>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</si>
  <si>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</si>
  <si>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</si>
  <si>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</si>
  <si>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</si>
  <si>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</si>
  <si>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</si>
  <si>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</si>
  <si>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</si>
  <si>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</si>
  <si>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</si>
  <si>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</si>
  <si>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</si>
  <si>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</si>
  <si>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</si>
  <si>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</si>
  <si>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</si>
  <si>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</si>
  <si>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</si>
  <si>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</si>
  <si>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</si>
  <si>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</si>
  <si>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</si>
  <si>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</si>
  <si>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</si>
  <si>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</si>
  <si>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</si>
  <si>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</si>
  <si>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</si>
  <si>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</si>
  <si>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</si>
  <si>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</si>
  <si>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</si>
  <si>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</si>
  <si>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</si>
  <si>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</si>
  <si>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</si>
  <si>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</si>
  <si>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</si>
  <si>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</si>
  <si>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</si>
  <si>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</si>
  <si>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</si>
  <si>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</si>
  <si>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</si>
  <si>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</si>
  <si>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</si>
  <si>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</si>
  <si>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</si>
  <si>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</si>
  <si>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</si>
  <si>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</si>
  <si>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</si>
  <si>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</si>
  <si>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</si>
  <si>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</si>
  <si>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</si>
  <si>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</si>
  <si>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</si>
  <si>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</si>
  <si>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</si>
  <si>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</si>
  <si>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</si>
  <si>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</si>
  <si>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</si>
  <si>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</si>
  <si>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</si>
  <si>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</si>
  <si>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</si>
  <si>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</si>
  <si>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</si>
  <si>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</si>
  <si>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</si>
  <si>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</si>
  <si>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</si>
  <si>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</si>
  <si>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</si>
  <si>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</si>
  <si>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</si>
  <si>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</si>
  <si>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</si>
  <si>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</si>
  <si>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</si>
  <si>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</si>
  <si>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</si>
  <si>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</si>
  <si>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</si>
  <si>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</si>
  <si>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</si>
  <si>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</si>
  <si>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</si>
  <si>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</si>
  <si>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</si>
  <si>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</si>
  <si>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</si>
  <si>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</si>
  <si>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</si>
  <si>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</si>
  <si>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</si>
  <si>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</si>
  <si>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</si>
  <si>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</si>
  <si>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</si>
  <si>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</si>
  <si>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</si>
  <si>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</si>
  <si>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</si>
  <si>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</si>
  <si>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</si>
  <si>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</si>
  <si>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</si>
  <si>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</si>
  <si>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</si>
  <si>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</si>
  <si>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</si>
  <si>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</si>
  <si>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</si>
  <si>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</si>
  <si>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</si>
  <si>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</si>
  <si>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</si>
  <si>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</si>
  <si>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</si>
  <si>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</si>
  <si>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</si>
  <si>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</si>
  <si>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</si>
  <si>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</si>
  <si>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</si>
  <si>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</si>
  <si>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</si>
  <si>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</si>
  <si>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</si>
  <si>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</si>
  <si>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</si>
  <si>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</si>
  <si>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</si>
  <si>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</si>
  <si>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</si>
  <si>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</si>
  <si>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</si>
  <si>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</si>
  <si>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</si>
  <si>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</si>
  <si>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</si>
  <si>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</si>
  <si>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</si>
  <si>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</si>
  <si>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</si>
  <si>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</si>
  <si>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</si>
  <si>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</si>
  <si>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</si>
  <si>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</si>
  <si>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</si>
  <si>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</si>
  <si>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</si>
  <si>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</si>
  <si>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</si>
  <si>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</si>
  <si>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</si>
  <si>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</si>
  <si>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</si>
  <si>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</si>
  <si>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</si>
  <si>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</si>
  <si>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</si>
  <si>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</si>
  <si>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</si>
  <si>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</si>
  <si>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</si>
  <si>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</si>
  <si>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</si>
  <si>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</si>
  <si>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</si>
  <si>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</si>
  <si>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</si>
  <si>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</si>
  <si>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</si>
  <si>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</si>
  <si>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</si>
  <si>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</si>
  <si>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</si>
  <si>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</si>
  <si>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</si>
  <si>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</si>
  <si>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</si>
  <si>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</si>
  <si>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</si>
  <si>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</si>
  <si>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</si>
  <si>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</si>
  <si>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</si>
  <si>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</si>
  <si>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</si>
  <si>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</si>
  <si>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</si>
  <si>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</si>
  <si>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</si>
  <si>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</si>
  <si>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</si>
  <si>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</si>
  <si>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</si>
  <si>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</si>
  <si>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</si>
  <si>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</si>
  <si>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</si>
  <si>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</si>
  <si>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</si>
  <si>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</si>
  <si>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</si>
  <si>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</si>
  <si>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</si>
  <si>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</si>
  <si>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</si>
  <si>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</si>
  <si>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</si>
  <si>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</si>
  <si>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</si>
  <si>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</si>
  <si>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</si>
  <si>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</si>
  <si>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</si>
  <si>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</si>
  <si>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</si>
  <si>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</si>
  <si>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</si>
  <si>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</si>
  <si>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</si>
  <si>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</si>
  <si>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</si>
  <si>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</si>
  <si>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</si>
  <si>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</si>
  <si>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</si>
  <si>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</si>
  <si>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</si>
  <si>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</si>
  <si>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</si>
  <si>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</si>
  <si>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</si>
  <si>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</si>
  <si>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</si>
  <si>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</si>
  <si>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</si>
  <si>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</si>
  <si>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</si>
  <si>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</si>
  <si>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</si>
  <si>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</si>
  <si>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</si>
  <si>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</si>
  <si>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</si>
  <si>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</si>
  <si>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</si>
  <si>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</si>
  <si>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</si>
  <si>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</si>
  <si>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</si>
  <si>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</si>
  <si>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</si>
  <si>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</si>
  <si>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</si>
  <si>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</si>
  <si>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</si>
  <si>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</si>
  <si>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</si>
  <si>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</si>
  <si>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</si>
  <si>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</si>
  <si>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</si>
  <si>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</si>
  <si>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</si>
  <si>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</si>
  <si>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</si>
  <si>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</si>
  <si>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</si>
  <si>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</si>
  <si>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</si>
  <si>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</si>
  <si>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</si>
  <si>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</si>
  <si>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</si>
  <si>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</si>
  <si>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</si>
  <si>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</si>
  <si>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</si>
  <si>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</si>
  <si>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</si>
  <si>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</si>
  <si>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</si>
  <si>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</si>
  <si>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</si>
  <si>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</si>
  <si>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</si>
  <si>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</si>
  <si>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</si>
  <si>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</si>
  <si>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</si>
  <si>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</si>
  <si>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</si>
  <si>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</si>
  <si>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</si>
  <si>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</si>
  <si>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</si>
  <si>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</si>
  <si>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</si>
  <si>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</si>
  <si>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</si>
  <si>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</si>
  <si>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</si>
  <si>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</si>
  <si>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</si>
  <si>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</si>
  <si>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</si>
  <si>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</si>
  <si>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</si>
  <si>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</si>
  <si>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</si>
  <si>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</si>
  <si>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</si>
  <si>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</si>
  <si>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</si>
  <si>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</si>
  <si>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</si>
  <si>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</si>
  <si>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</si>
  <si>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</si>
  <si>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</si>
  <si>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</si>
  <si>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</si>
  <si>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</si>
  <si>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</si>
  <si>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</si>
  <si>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</si>
  <si>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</si>
  <si>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</si>
  <si>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</si>
  <si>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</si>
  <si>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</si>
  <si>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</si>
  <si>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</si>
  <si>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</si>
  <si>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</si>
  <si>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</si>
  <si>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</si>
  <si>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</si>
  <si>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</si>
  <si>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</si>
  <si>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</si>
  <si>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</si>
  <si>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</si>
  <si>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</si>
  <si>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</si>
  <si>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</si>
  <si>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</si>
  <si>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</si>
  <si>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</si>
  <si>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</si>
  <si>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</si>
  <si>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</si>
  <si>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</si>
  <si>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</si>
  <si>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</si>
  <si>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</si>
  <si>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</si>
  <si>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</si>
  <si>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</si>
  <si>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</si>
  <si>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</si>
  <si>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</si>
  <si>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</si>
  <si>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</si>
  <si>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</si>
  <si>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</si>
  <si>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</si>
  <si>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</si>
  <si>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</si>
  <si>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</si>
  <si>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</si>
  <si>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</si>
  <si>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</si>
  <si>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</si>
  <si>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</si>
  <si>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</si>
  <si>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</si>
  <si>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</si>
  <si>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</si>
  <si>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</si>
  <si>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</si>
  <si>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</si>
  <si>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</si>
  <si>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</si>
  <si>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</si>
  <si>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</si>
  <si>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</si>
  <si>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</si>
  <si>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</si>
  <si>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</si>
  <si>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</si>
  <si>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</si>
  <si>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</si>
  <si>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</si>
  <si>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</si>
  <si>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</si>
  <si>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</si>
  <si>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</si>
  <si>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</si>
  <si>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</si>
  <si>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</si>
  <si>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</si>
  <si>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</si>
  <si>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</si>
  <si>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</si>
  <si>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</si>
  <si>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</si>
  <si>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</si>
  <si>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</si>
  <si>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</si>
  <si>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</si>
  <si>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</si>
  <si>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</si>
  <si>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</si>
  <si>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</si>
  <si>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</si>
  <si>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</si>
  <si>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</si>
  <si>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</si>
  <si>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</si>
  <si>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</si>
  <si>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</si>
  <si>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</si>
  <si>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</si>
  <si>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</si>
  <si>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</si>
  <si>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</si>
  <si>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</si>
  <si>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</si>
  <si>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</si>
  <si>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</si>
  <si>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</si>
  <si>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</si>
  <si>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</si>
  <si>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</si>
  <si>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</si>
  <si>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</si>
  <si>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</si>
  <si>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</si>
  <si>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</si>
  <si>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</si>
  <si>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</si>
  <si>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</si>
  <si>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</si>
  <si>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</si>
  <si>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</si>
  <si>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</si>
  <si>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</si>
  <si>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</si>
  <si>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</si>
  <si>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</si>
  <si>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</si>
  <si>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</si>
  <si>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</si>
  <si>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</si>
  <si>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</si>
  <si>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</si>
  <si>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</si>
  <si>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</si>
  <si>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</si>
  <si>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</si>
  <si>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</si>
  <si>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</si>
  <si>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</si>
  <si>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</si>
  <si>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</si>
  <si>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</si>
  <si>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</si>
  <si>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</si>
  <si>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</si>
  <si>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</si>
  <si>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</si>
  <si>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</si>
  <si>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</si>
  <si>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</si>
  <si>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</si>
  <si>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</si>
  <si>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</si>
  <si>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</si>
  <si>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</si>
  <si>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</si>
  <si>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</si>
  <si>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</si>
  <si>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</si>
  <si>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</si>
  <si>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</si>
  <si>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</si>
  <si>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</si>
  <si>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</si>
  <si>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</si>
  <si>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</si>
  <si>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</si>
  <si>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</si>
  <si>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</si>
  <si>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</si>
  <si>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</si>
  <si>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</si>
  <si>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</si>
  <si>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</si>
  <si>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</si>
  <si>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</si>
  <si>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</si>
  <si>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</si>
  <si>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</si>
  <si>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</si>
  <si>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</si>
  <si>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</si>
  <si>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</si>
  <si>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</si>
  <si>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</si>
  <si>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</si>
  <si>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</si>
  <si>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</si>
  <si>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</si>
  <si>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</si>
  <si>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</si>
  <si>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</si>
  <si>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</si>
  <si>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</si>
  <si>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</si>
  <si>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</si>
  <si>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</si>
  <si>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</si>
  <si>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</si>
  <si>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</si>
  <si>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</si>
  <si>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</si>
  <si>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</si>
  <si>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</si>
  <si>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</si>
  <si>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</si>
  <si>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</si>
  <si>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</si>
  <si>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</si>
  <si>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</si>
  <si>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</si>
  <si>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</si>
  <si>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</si>
  <si>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</si>
  <si>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</si>
  <si>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</si>
  <si>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</si>
  <si>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</si>
  <si>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</si>
  <si>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</si>
  <si>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</si>
  <si>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</si>
  <si>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</si>
  <si>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</si>
  <si>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</si>
  <si>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</si>
  <si>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</si>
  <si>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</si>
  <si>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</si>
  <si>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</si>
  <si>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</si>
  <si>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</si>
  <si>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</si>
  <si>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</si>
  <si>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</si>
  <si>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</si>
  <si>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</si>
  <si>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</si>
  <si>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</si>
  <si>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</si>
  <si>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</si>
  <si>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</si>
  <si>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</si>
  <si>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</si>
  <si>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</si>
  <si>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</si>
  <si>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</si>
  <si>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</si>
  <si>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</si>
  <si>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</si>
  <si>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</si>
  <si>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</si>
  <si>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</si>
  <si>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</si>
  <si>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</si>
  <si>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</si>
  <si>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</si>
  <si>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</si>
  <si>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</si>
  <si>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</si>
  <si>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</si>
  <si>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</si>
  <si>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</si>
  <si>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</si>
  <si>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</si>
  <si>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</si>
  <si>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</si>
  <si>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</si>
  <si>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</si>
  <si>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</si>
  <si>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</si>
  <si>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</si>
  <si>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</si>
  <si>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</si>
  <si>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</si>
  <si>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</si>
  <si>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</si>
  <si>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</si>
  <si>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</si>
  <si>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</si>
  <si>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</si>
  <si>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</si>
  <si>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</si>
  <si>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</si>
  <si>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</si>
  <si>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</si>
  <si>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</si>
  <si>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</si>
  <si>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</si>
  <si>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</si>
  <si>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</si>
  <si>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</si>
  <si>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</si>
  <si>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</si>
  <si>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</si>
  <si>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</si>
  <si>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</si>
  <si>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</si>
  <si>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</si>
  <si>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</si>
  <si>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</si>
  <si>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</si>
  <si>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</si>
  <si>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</si>
  <si>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</si>
  <si>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</si>
  <si>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</si>
  <si>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</si>
  <si>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</si>
  <si>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</si>
  <si>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</si>
  <si>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</si>
  <si>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</si>
  <si>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</si>
  <si>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</si>
  <si>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</si>
  <si>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</si>
  <si>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</si>
  <si>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</si>
  <si>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</si>
  <si>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</si>
  <si>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</si>
  <si>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</si>
  <si>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</si>
  <si>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</si>
  <si>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</si>
  <si>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</si>
  <si>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</si>
  <si>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</si>
  <si>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</si>
  <si>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</si>
  <si>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</si>
  <si>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</si>
  <si>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</si>
  <si>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</si>
  <si>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</si>
  <si>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</si>
  <si>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</si>
  <si>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</si>
  <si>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</si>
  <si>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</si>
  <si>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</si>
  <si>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</si>
  <si>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</si>
  <si>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</si>
  <si>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</si>
  <si>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</si>
  <si>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</si>
  <si>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</si>
  <si>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</si>
  <si>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</si>
  <si>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</si>
  <si>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</si>
  <si>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</si>
  <si>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</si>
  <si>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</si>
  <si>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</si>
  <si>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</si>
  <si>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</si>
  <si>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</si>
  <si>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</si>
  <si>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</si>
  <si>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</si>
  <si>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</si>
  <si>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</si>
  <si>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</si>
  <si>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</si>
  <si>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</si>
  <si>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</si>
  <si>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</si>
  <si>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</si>
  <si>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</si>
  <si>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</si>
  <si>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</si>
  <si>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</si>
  <si>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</si>
  <si>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</si>
  <si>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</si>
  <si>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</si>
  <si>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</si>
  <si>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</si>
  <si>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</si>
  <si>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</si>
  <si>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</si>
  <si>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</si>
  <si>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</si>
  <si>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</si>
  <si>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</si>
  <si>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</si>
  <si>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</si>
  <si>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</si>
  <si>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</si>
  <si>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</si>
  <si>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</si>
  <si>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</si>
  <si>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</si>
  <si>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</si>
  <si>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</si>
  <si>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</si>
  <si>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</si>
  <si>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</si>
  <si>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</si>
  <si>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</si>
  <si>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</si>
  <si>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</si>
  <si>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</si>
  <si>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</si>
  <si>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</si>
  <si>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</si>
  <si>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</si>
  <si>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</si>
  <si>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</si>
  <si>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</si>
  <si>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</si>
  <si>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</si>
  <si>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</si>
  <si>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</si>
  <si>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</si>
  <si>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</si>
  <si>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</si>
  <si>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</si>
  <si>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</si>
  <si>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</si>
  <si>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</si>
  <si>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</si>
  <si>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</si>
  <si>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</si>
  <si>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</si>
  <si>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</si>
  <si>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</si>
  <si>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</si>
  <si>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</si>
  <si>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</si>
  <si>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</si>
  <si>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</si>
  <si>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</si>
  <si>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</si>
  <si>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</si>
  <si>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</si>
  <si>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</si>
  <si>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</si>
  <si>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</si>
  <si>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</si>
  <si>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</si>
  <si>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</si>
  <si>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</si>
  <si>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</si>
  <si>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</si>
  <si>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</si>
  <si>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</si>
  <si>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</si>
  <si>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</si>
  <si>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</si>
  <si>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</si>
  <si>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</si>
  <si>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</si>
  <si>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</si>
  <si>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</si>
  <si>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</si>
  <si>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</si>
  <si>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</si>
  <si>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</si>
  <si>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</si>
  <si>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</si>
  <si>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</si>
  <si>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</si>
  <si>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</si>
  <si>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</si>
  <si>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</si>
  <si>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</si>
  <si>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</si>
  <si>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</si>
  <si>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</si>
  <si>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</si>
  <si>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</si>
  <si>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</si>
  <si>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</si>
  <si>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</si>
  <si>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</si>
  <si>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</si>
  <si>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</si>
  <si>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</si>
  <si>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</si>
  <si>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</si>
  <si>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</si>
  <si>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</si>
  <si>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</si>
  <si>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</si>
  <si>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</si>
  <si>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</si>
  <si>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</si>
  <si>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</si>
  <si>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</si>
  <si>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</si>
  <si>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</si>
  <si>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</si>
  <si>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</si>
  <si>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</si>
  <si>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</si>
  <si>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</si>
  <si>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</si>
  <si>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</si>
  <si>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</si>
  <si>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</si>
  <si>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</si>
  <si>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</si>
  <si>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</si>
  <si>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</si>
  <si>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</si>
  <si>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</si>
  <si>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</si>
  <si>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</si>
  <si>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</si>
  <si>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</si>
  <si>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</si>
  <si>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</si>
  <si>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</si>
  <si>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</si>
  <si>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</si>
  <si>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</si>
  <si>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</si>
  <si>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</si>
  <si>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</si>
  <si>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</si>
  <si>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</si>
  <si>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</si>
  <si>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</si>
  <si>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</si>
  <si>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</si>
  <si>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</si>
  <si>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</si>
  <si>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</si>
  <si>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</si>
  <si>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</si>
  <si>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</si>
  <si>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</si>
  <si>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</si>
  <si>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</si>
  <si>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</si>
  <si>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</si>
  <si>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</si>
  <si>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</si>
  <si>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</si>
  <si>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</si>
  <si>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</si>
  <si>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</si>
  <si>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</si>
  <si>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</si>
  <si>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</si>
  <si>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</si>
  <si>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</si>
  <si>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</si>
  <si>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</si>
  <si>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</si>
  <si>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</si>
  <si>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</si>
  <si>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</si>
  <si>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</si>
  <si>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</si>
  <si>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</si>
  <si>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</si>
  <si>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</si>
  <si>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</si>
  <si>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</si>
  <si>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</si>
  <si>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</si>
  <si>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</si>
  <si>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</si>
  <si>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</si>
  <si>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</si>
  <si>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</si>
  <si>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</si>
  <si>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</si>
  <si>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</si>
  <si>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</si>
  <si>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</si>
  <si>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</si>
  <si>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</si>
  <si>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</si>
  <si>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</si>
  <si>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</si>
  <si>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</si>
  <si>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</si>
  <si>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</si>
  <si>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</si>
  <si>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</si>
  <si>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</si>
  <si>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</si>
  <si>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</si>
  <si>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</si>
  <si>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</si>
  <si>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</si>
  <si>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</si>
  <si>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</si>
  <si>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</si>
  <si>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</si>
  <si>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</si>
  <si>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</si>
  <si>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</si>
  <si>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</si>
  <si>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</si>
  <si>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</si>
  <si>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</si>
  <si>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</si>
  <si>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</si>
  <si>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</si>
  <si>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</si>
  <si>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</si>
  <si>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</si>
  <si>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</si>
  <si>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</si>
  <si>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</si>
  <si>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</si>
  <si>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</si>
  <si>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</si>
  <si>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</si>
  <si>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</si>
  <si>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</si>
  <si>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</si>
  <si>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</si>
  <si>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</si>
  <si>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</si>
  <si>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</si>
  <si>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</si>
  <si>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</si>
  <si>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</si>
  <si>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</si>
  <si>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</si>
  <si>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</si>
  <si>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</si>
  <si>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</si>
  <si>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</si>
  <si>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</si>
  <si>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</si>
  <si>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</si>
  <si>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</si>
  <si>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</si>
  <si>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</si>
  <si>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</si>
  <si>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</si>
  <si>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</si>
  <si>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</si>
  <si>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</si>
  <si>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</si>
  <si>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</si>
  <si>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</si>
  <si>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</si>
  <si>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</si>
  <si>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</si>
  <si>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</si>
  <si>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</si>
  <si>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</si>
  <si>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</si>
  <si>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</si>
  <si>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</si>
  <si>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</si>
  <si>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</si>
  <si>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</si>
  <si>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</si>
  <si>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</si>
  <si>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</si>
  <si>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</si>
  <si>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</si>
  <si>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</si>
  <si>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</si>
  <si>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</si>
  <si>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</si>
  <si>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</si>
  <si>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</si>
  <si>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</si>
  <si>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</si>
  <si>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</si>
  <si>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</si>
  <si>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</si>
  <si>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</si>
  <si>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</si>
  <si>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</si>
  <si>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</si>
  <si>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</si>
  <si>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</si>
  <si>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</si>
  <si>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</si>
  <si>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</si>
  <si>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</si>
  <si>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</si>
  <si>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</si>
  <si>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</si>
  <si>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</si>
  <si>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</si>
  <si>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</si>
  <si>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</si>
  <si>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</si>
  <si>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</si>
  <si>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</si>
  <si>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</si>
  <si>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</si>
  <si>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</si>
  <si>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</si>
  <si>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</si>
  <si>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</si>
  <si>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</si>
  <si>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</si>
  <si>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</si>
  <si>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</si>
  <si>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</si>
  <si>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</si>
  <si>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</si>
  <si>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</si>
  <si>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</si>
  <si>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</si>
  <si>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</si>
  <si>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</si>
  <si>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</si>
  <si>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</si>
  <si>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</si>
  <si>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</si>
  <si>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</si>
  <si>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</si>
  <si>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</si>
  <si>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</si>
  <si>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</si>
  <si>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</si>
  <si>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</si>
  <si>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</si>
  <si>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</si>
  <si>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</si>
  <si>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</si>
  <si>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</si>
  <si>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</si>
  <si>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</si>
  <si>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</si>
  <si>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</si>
  <si>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</si>
  <si>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</si>
  <si>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</si>
  <si>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</si>
  <si>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</si>
  <si>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</si>
  <si>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</si>
  <si>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</si>
  <si>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</si>
  <si>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</si>
  <si>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</si>
  <si>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</si>
  <si>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</si>
  <si>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</si>
  <si>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</si>
  <si>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</si>
  <si>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</si>
  <si>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</si>
  <si>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</si>
  <si>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</si>
  <si>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</si>
  <si>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</si>
  <si>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</si>
  <si>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</si>
  <si>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</si>
  <si>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</si>
  <si>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</si>
  <si>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</si>
  <si>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</si>
  <si>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</si>
  <si>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</si>
  <si>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</si>
  <si>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</si>
  <si>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</si>
  <si>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</si>
  <si>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</si>
  <si>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</si>
  <si>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</si>
  <si>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</si>
  <si>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</si>
  <si>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</si>
  <si>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</si>
  <si>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</si>
  <si>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</si>
  <si>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</si>
  <si>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</si>
  <si>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</si>
  <si>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</si>
  <si>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</si>
  <si>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</si>
  <si>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</si>
  <si>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</si>
  <si>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</si>
  <si>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</si>
  <si>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</si>
  <si>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</si>
  <si>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</si>
  <si>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</si>
  <si>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</si>
  <si>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</si>
  <si>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</si>
  <si>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</si>
  <si>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</si>
  <si>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</si>
  <si>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</si>
  <si>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</si>
  <si>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</si>
  <si>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</si>
  <si>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</si>
  <si>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</si>
  <si>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</si>
  <si>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</si>
  <si>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</si>
  <si>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</si>
  <si>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</si>
  <si>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</si>
  <si>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</si>
  <si>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</si>
  <si>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</si>
  <si>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</si>
  <si>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</si>
  <si>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</si>
  <si>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</si>
  <si>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</si>
  <si>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</si>
  <si>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</si>
  <si>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</si>
  <si>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</si>
  <si>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</si>
  <si>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</si>
  <si>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</si>
  <si>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</si>
  <si>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</si>
  <si>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</si>
  <si>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</si>
  <si>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</si>
  <si>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</si>
  <si>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</si>
  <si>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</si>
  <si>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</si>
  <si>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</si>
  <si>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</si>
  <si>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</si>
  <si>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</si>
  <si>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</si>
  <si>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</si>
  <si>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</si>
  <si>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</si>
  <si>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</si>
  <si>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</si>
  <si>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</si>
  <si>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</si>
  <si>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</si>
  <si>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</si>
  <si>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</si>
  <si>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</si>
  <si>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</si>
  <si>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</si>
  <si>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</si>
  <si>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</si>
  <si>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</si>
  <si>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</si>
  <si>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</si>
  <si>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</si>
  <si>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</si>
  <si>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</si>
  <si>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</si>
  <si>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</si>
  <si>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</si>
  <si>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</si>
  <si>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</si>
  <si>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</si>
  <si>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</si>
  <si>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</si>
  <si>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</si>
  <si>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</si>
  <si>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</si>
  <si>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</si>
  <si>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</si>
  <si>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</si>
  <si>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</si>
  <si>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</si>
  <si>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</si>
  <si>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</si>
  <si>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</si>
  <si>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</si>
  <si>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</si>
  <si>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</si>
  <si>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</si>
  <si>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</si>
  <si>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</si>
  <si>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</si>
  <si>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</si>
  <si>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</si>
  <si>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</si>
  <si>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</si>
  <si>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</si>
  <si>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</si>
  <si>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</si>
  <si>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</si>
  <si>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</si>
  <si>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</si>
  <si>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</si>
  <si>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</si>
  <si>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</si>
  <si>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</si>
  <si>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</si>
  <si>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</si>
  <si>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</si>
  <si>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</si>
  <si>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</si>
  <si>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</si>
  <si>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</si>
  <si>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</si>
  <si>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</si>
  <si>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</si>
  <si>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</si>
  <si>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</si>
  <si>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</si>
  <si>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</si>
  <si>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</si>
  <si>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</si>
  <si>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</si>
  <si>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</si>
  <si>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</si>
  <si>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</si>
  <si>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</si>
  <si>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</si>
  <si>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</si>
  <si>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</si>
  <si>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</si>
  <si>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</si>
  <si>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</si>
  <si>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</si>
  <si>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</si>
  <si>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</si>
  <si>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</si>
  <si>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</si>
  <si>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</si>
  <si>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</si>
  <si>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</si>
  <si>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</si>
  <si>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</si>
  <si>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</si>
  <si>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</si>
  <si>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</si>
  <si>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</si>
  <si>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</si>
  <si>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</si>
  <si>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</si>
  <si>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</si>
  <si>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</si>
  <si>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</si>
  <si>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</si>
  <si>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</si>
  <si>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</si>
  <si>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</si>
  <si>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</si>
  <si>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</si>
  <si>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</si>
  <si>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</si>
  <si>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</si>
  <si>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</si>
  <si>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</si>
  <si>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</si>
  <si>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</si>
  <si>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</si>
  <si>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</si>
  <si>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</si>
  <si>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</si>
  <si>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</si>
  <si>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</si>
  <si>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</si>
  <si>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</si>
  <si>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</si>
  <si>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</si>
  <si>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</si>
  <si>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</si>
  <si>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</si>
  <si>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</si>
  <si>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</si>
  <si>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</si>
  <si>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</si>
  <si>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</si>
  <si>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</si>
  <si>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</si>
  <si>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</si>
  <si>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</si>
  <si>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</si>
  <si>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</si>
  <si>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</si>
  <si>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</si>
  <si>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</si>
  <si>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</si>
  <si>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</si>
  <si>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</si>
  <si>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</si>
  <si>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</si>
  <si>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</si>
  <si>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</si>
  <si>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</si>
  <si>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</si>
  <si>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</si>
  <si>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</si>
  <si>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</si>
  <si>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</si>
  <si>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</si>
  <si>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</si>
  <si>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</si>
  <si>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</si>
  <si>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</si>
  <si>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</si>
  <si>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</si>
  <si>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</si>
  <si>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</si>
  <si>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</si>
  <si>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</si>
  <si>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</si>
  <si>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</si>
  <si>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</si>
  <si>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</si>
  <si>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</si>
  <si>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</si>
  <si>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</si>
  <si>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</si>
  <si>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</si>
  <si>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</si>
  <si>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</si>
  <si>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</si>
  <si>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</si>
  <si>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</si>
  <si>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</si>
  <si>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</si>
  <si>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</si>
  <si>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</si>
  <si>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</si>
  <si>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</si>
  <si>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</si>
  <si>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</si>
  <si>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</si>
  <si>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</si>
  <si>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</si>
  <si>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</si>
  <si>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</si>
  <si>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</si>
  <si>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</si>
  <si>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</si>
  <si>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</si>
  <si>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</si>
  <si>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</si>
  <si>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</si>
  <si>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</si>
  <si>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</si>
  <si>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</si>
  <si>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</si>
  <si>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</si>
  <si>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</si>
  <si>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</si>
  <si>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</si>
  <si>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</si>
  <si>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</si>
  <si>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</si>
  <si>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</si>
  <si>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</si>
  <si>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</si>
  <si>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</si>
  <si>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</si>
  <si>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</si>
  <si>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</si>
  <si>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</si>
  <si>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</si>
  <si>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</si>
  <si>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</si>
  <si>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</si>
  <si>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</si>
  <si>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</si>
  <si>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</si>
  <si>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</si>
  <si>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</si>
  <si>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</si>
  <si>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</si>
  <si>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</si>
  <si>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</si>
  <si>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</si>
  <si>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</si>
  <si>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</si>
  <si>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</si>
  <si>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</si>
  <si>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</si>
  <si>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</si>
  <si>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</si>
  <si>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</si>
  <si>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</si>
  <si>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</si>
  <si>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</si>
  <si>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</si>
  <si>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</si>
  <si>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</si>
  <si>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</si>
  <si>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</si>
  <si>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</si>
  <si>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</si>
  <si>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</si>
  <si>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</si>
  <si>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</si>
  <si>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</si>
  <si>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</si>
  <si>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</si>
  <si>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</si>
  <si>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</si>
  <si>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</si>
  <si>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</si>
  <si>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</si>
  <si>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</si>
  <si>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</si>
  <si>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</si>
  <si>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</si>
  <si>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</si>
  <si>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</si>
  <si>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</si>
  <si>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</si>
  <si>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</si>
  <si>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</si>
  <si>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</si>
  <si>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</si>
  <si>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</si>
  <si>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</si>
  <si>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</si>
  <si>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</si>
  <si>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</si>
  <si>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</si>
  <si>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</si>
  <si>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</si>
  <si>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</si>
  <si>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</si>
  <si>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</si>
  <si>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</si>
  <si>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</si>
  <si>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</si>
  <si>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</si>
  <si>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</si>
  <si>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</si>
  <si>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</si>
  <si>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</si>
  <si>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</si>
  <si>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</si>
  <si>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</si>
  <si>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</si>
  <si>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</si>
  <si>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</si>
  <si>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</si>
  <si>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</si>
  <si>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</si>
  <si>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</si>
  <si>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</si>
  <si>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</si>
  <si>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</si>
  <si>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</si>
  <si>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</si>
  <si>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</si>
  <si>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</si>
  <si>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</si>
  <si>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</si>
  <si>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</si>
  <si>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</si>
  <si>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</si>
  <si>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</si>
  <si>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</si>
  <si>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</si>
  <si>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</si>
  <si>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</si>
  <si>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</si>
  <si>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</si>
  <si>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</si>
  <si>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</si>
  <si>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</si>
  <si>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</si>
  <si>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</si>
  <si>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</si>
  <si>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</si>
  <si>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</si>
  <si>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</si>
  <si>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</si>
  <si>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</si>
  <si>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</si>
  <si>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</si>
  <si>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</si>
  <si>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</si>
  <si>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</si>
  <si>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</si>
  <si>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</si>
  <si>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</si>
  <si>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</si>
  <si>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</si>
  <si>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</si>
  <si>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</si>
  <si>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</si>
  <si>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</si>
  <si>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</si>
  <si>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</si>
  <si>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</si>
  <si>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</si>
  <si>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</si>
  <si>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</si>
  <si>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</si>
  <si>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</si>
  <si>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</si>
  <si>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</si>
  <si>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</si>
  <si>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</si>
  <si>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</si>
  <si>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</si>
  <si>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</si>
  <si>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</si>
  <si>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</si>
  <si>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</si>
  <si>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</si>
  <si>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</si>
  <si>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</si>
  <si>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</si>
  <si>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</si>
  <si>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</si>
  <si>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</si>
  <si>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</si>
  <si>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</si>
  <si>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</si>
  <si>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</si>
  <si>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</si>
  <si>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</si>
  <si>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</si>
  <si>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</si>
  <si>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</si>
  <si>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</si>
  <si>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</si>
  <si>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</si>
  <si>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</si>
  <si>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</si>
  <si>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</si>
  <si>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</si>
  <si>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</si>
  <si>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</si>
  <si>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</si>
  <si>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</si>
  <si>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</si>
  <si>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</si>
  <si>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</si>
  <si>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</si>
  <si>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</si>
  <si>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</si>
  <si>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</si>
  <si>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</si>
  <si>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</si>
  <si>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</si>
  <si>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</si>
  <si>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</si>
  <si>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</si>
  <si>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</si>
  <si>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</si>
  <si>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</si>
  <si>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</si>
  <si>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</si>
  <si>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</si>
  <si>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</si>
  <si>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</si>
  <si>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</si>
  <si>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</si>
  <si>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</si>
  <si>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</si>
  <si>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</si>
  <si>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</si>
  <si>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</si>
  <si>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</si>
  <si>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</si>
  <si>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</si>
  <si>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</si>
  <si>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</si>
  <si>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</si>
  <si>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</si>
  <si>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</si>
  <si>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</si>
  <si>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</si>
  <si>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</si>
  <si>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</si>
  <si>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</si>
  <si>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</si>
  <si>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</si>
  <si>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</si>
  <si>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</si>
  <si>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</si>
  <si>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</si>
  <si>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</si>
  <si>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</si>
  <si>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</si>
  <si>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</si>
  <si>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</si>
  <si>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</si>
  <si>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</si>
  <si>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</si>
  <si>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</si>
  <si>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</si>
  <si>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</si>
  <si>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</si>
  <si>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</si>
  <si>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</si>
  <si>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</si>
  <si>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</si>
  <si>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</si>
  <si>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</si>
  <si>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</si>
  <si>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</si>
  <si>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</si>
  <si>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</si>
  <si>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</si>
  <si>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</si>
  <si>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</si>
  <si>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</si>
  <si>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</si>
  <si>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</si>
  <si>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</si>
  <si>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</si>
  <si>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</si>
  <si>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</si>
  <si>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</si>
  <si>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</si>
  <si>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</si>
  <si>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</si>
  <si>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</si>
  <si>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</si>
  <si>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</si>
  <si>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</si>
  <si>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</si>
  <si>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</si>
  <si>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</si>
  <si>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</si>
  <si>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</si>
  <si>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</si>
  <si>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</si>
  <si>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</si>
  <si>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</si>
  <si>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</si>
  <si>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</si>
  <si>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</si>
  <si>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</si>
  <si>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</si>
  <si>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</si>
  <si>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</si>
  <si>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</si>
  <si>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</si>
  <si>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</si>
  <si>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</si>
  <si>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</si>
  <si>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</si>
  <si>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</si>
  <si>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</si>
  <si>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</si>
  <si>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</si>
  <si>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</si>
  <si>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</si>
  <si>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</si>
  <si>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</si>
  <si>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</si>
  <si>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</si>
  <si>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</si>
  <si>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</si>
  <si>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</si>
  <si>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</si>
  <si>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</si>
  <si>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</si>
  <si>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</si>
  <si>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</si>
  <si>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</si>
  <si>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</si>
  <si>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</si>
  <si>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</si>
  <si>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</si>
  <si>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</si>
  <si>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</si>
  <si>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</si>
  <si>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</si>
  <si>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</si>
  <si>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</si>
  <si>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</si>
  <si>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</si>
  <si>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</si>
  <si>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</si>
  <si>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</si>
  <si>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</si>
  <si>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</si>
  <si>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</si>
  <si>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</si>
  <si>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</si>
  <si>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</si>
  <si>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</si>
  <si>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</si>
  <si>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</si>
  <si>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</si>
  <si>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</si>
  <si>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</si>
  <si>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</si>
  <si>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</si>
  <si>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</si>
  <si>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</si>
  <si>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</si>
  <si>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</si>
  <si>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</si>
  <si>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</si>
  <si>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</si>
  <si>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</si>
  <si>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</si>
  <si>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</si>
  <si>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</si>
  <si>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</si>
  <si>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</si>
  <si>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</si>
  <si>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</si>
  <si>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</si>
  <si>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</si>
  <si>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</si>
  <si>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</si>
  <si>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</si>
  <si>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</si>
  <si>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</si>
  <si>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</si>
  <si>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</si>
  <si>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</si>
  <si>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</si>
  <si>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</si>
  <si>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</si>
  <si>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</si>
  <si>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</si>
  <si>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</si>
  <si>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</si>
  <si>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</si>
  <si>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</si>
  <si>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</si>
  <si>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</si>
  <si>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</si>
  <si>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</si>
  <si>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</si>
  <si>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</si>
  <si>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</si>
  <si>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</si>
  <si>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</si>
  <si>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</si>
  <si>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</si>
  <si>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</si>
  <si>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</si>
  <si>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</si>
  <si>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</si>
  <si>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</si>
  <si>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</si>
  <si>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</si>
  <si>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</si>
  <si>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</si>
  <si>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</si>
  <si>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</si>
  <si>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</si>
  <si>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</si>
  <si>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</si>
  <si>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</si>
  <si>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</si>
  <si>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</si>
  <si>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</si>
  <si>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</si>
  <si>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</si>
  <si>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</si>
  <si>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</si>
  <si>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</si>
  <si>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</si>
  <si>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</si>
  <si>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</si>
  <si>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</si>
  <si>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</si>
  <si>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</si>
  <si>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</si>
  <si>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</si>
  <si>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</si>
  <si>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</si>
  <si>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</si>
  <si>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</si>
  <si>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</si>
  <si>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</si>
  <si>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</si>
  <si>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</si>
  <si>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</si>
  <si>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</si>
  <si>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</si>
  <si>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</si>
  <si>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</si>
  <si>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</si>
  <si>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</si>
  <si>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</si>
  <si>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</si>
  <si>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</si>
  <si>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</si>
  <si>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</si>
  <si>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</si>
  <si>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</si>
  <si>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</si>
  <si>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</si>
  <si>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</si>
  <si>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</si>
  <si>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</si>
  <si>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</si>
  <si>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</si>
  <si>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</si>
  <si>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</si>
  <si>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</si>
  <si>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</si>
  <si>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</si>
  <si>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</si>
  <si>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</si>
  <si>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</si>
  <si>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</si>
  <si>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</si>
  <si>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</si>
  <si>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</si>
  <si>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</si>
  <si>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</si>
  <si>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</si>
  <si>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</si>
  <si>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</si>
  <si>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</si>
  <si>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</si>
  <si>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</si>
  <si>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</si>
  <si>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</si>
  <si>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</si>
  <si>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</si>
  <si>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</si>
  <si>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</si>
  <si>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</si>
  <si>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</si>
  <si>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</si>
  <si>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</si>
  <si>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</si>
  <si>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</si>
  <si>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</si>
  <si>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</si>
  <si>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</si>
  <si>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</si>
  <si>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</si>
  <si>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</si>
  <si>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</si>
  <si>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</si>
  <si>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</si>
  <si>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</si>
  <si>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</si>
  <si>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</si>
  <si>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</si>
  <si>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</si>
  <si>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</si>
  <si>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</si>
  <si>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</si>
  <si>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</si>
  <si>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</si>
  <si>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</si>
  <si>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</si>
  <si>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</si>
  <si>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</si>
  <si>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</si>
  <si>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</si>
  <si>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</si>
  <si>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</si>
  <si>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</si>
  <si>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</si>
  <si>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</si>
  <si>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</si>
  <si>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</si>
  <si>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</si>
  <si>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</si>
  <si>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</si>
  <si>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</si>
  <si>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</si>
  <si>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</si>
  <si>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</si>
  <si>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</si>
  <si>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</si>
  <si>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</si>
  <si>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</si>
  <si>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</si>
  <si>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</si>
  <si>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</si>
  <si>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</si>
  <si>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</si>
  <si>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</si>
  <si>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</si>
  <si>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</si>
  <si>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</si>
  <si>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</si>
  <si>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</si>
  <si>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</si>
  <si>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</si>
  <si>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</si>
  <si>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</si>
  <si>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</si>
  <si>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</si>
  <si>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</si>
  <si>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</si>
  <si>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</si>
  <si>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</si>
  <si>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</si>
  <si>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</si>
  <si>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</si>
  <si>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</si>
  <si>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</si>
  <si>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</si>
  <si>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</si>
  <si>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</si>
  <si>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</si>
  <si>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</si>
  <si>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</si>
  <si>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</si>
  <si>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</si>
  <si>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</si>
  <si>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</si>
  <si>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</si>
  <si>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</si>
  <si>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</si>
  <si>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</si>
  <si>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</si>
  <si>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</si>
  <si>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</si>
  <si>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</si>
  <si>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</si>
  <si>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</si>
  <si>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</si>
  <si>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</si>
  <si>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</si>
  <si>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</si>
  <si>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</si>
  <si>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</si>
  <si>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</si>
  <si>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</si>
  <si>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</si>
  <si>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</si>
  <si>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</si>
  <si>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</si>
  <si>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</si>
  <si>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</si>
  <si>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</si>
  <si>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</si>
  <si>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</si>
  <si>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</si>
  <si>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</si>
  <si>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</si>
  <si>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</si>
  <si>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</si>
  <si>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</si>
  <si>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</si>
  <si>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</si>
  <si>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</si>
  <si>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</si>
  <si>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</si>
  <si>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</si>
  <si>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</si>
  <si>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</si>
  <si>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</si>
  <si>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</si>
  <si>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</si>
  <si>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</si>
  <si>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</si>
  <si>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</si>
  <si>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</si>
  <si>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</si>
  <si>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</si>
  <si>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</si>
  <si>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</si>
  <si>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</si>
  <si>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</si>
  <si>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</si>
  <si>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</si>
  <si>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</si>
  <si>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</si>
  <si>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</si>
  <si>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</si>
  <si>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</si>
  <si>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</si>
  <si>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</si>
  <si>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</si>
  <si>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</si>
  <si>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</si>
  <si>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</si>
  <si>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</si>
  <si>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</si>
  <si>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</si>
  <si>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</si>
  <si>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</si>
  <si>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</si>
  <si>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</si>
  <si>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</si>
  <si>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</si>
  <si>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</si>
  <si>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</si>
  <si>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</si>
  <si>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</si>
  <si>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</si>
  <si>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</si>
  <si>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</si>
  <si>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</si>
  <si>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</si>
  <si>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</si>
  <si>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</si>
  <si>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</si>
  <si>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</si>
  <si>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</si>
  <si>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</si>
  <si>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</si>
  <si>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</si>
  <si>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</si>
  <si>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</si>
  <si>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</si>
  <si>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</si>
  <si>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</si>
  <si>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</si>
  <si>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</si>
  <si>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</si>
  <si>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</si>
  <si>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</si>
  <si>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</si>
  <si>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</si>
  <si>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</si>
  <si>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</si>
  <si>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</si>
  <si>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</si>
  <si>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</si>
  <si>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</si>
  <si>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</si>
  <si>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</si>
  <si>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</si>
  <si>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</si>
  <si>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</si>
  <si>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</si>
  <si>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</si>
  <si>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</si>
  <si>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</si>
  <si>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</si>
  <si>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</si>
  <si>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</si>
  <si>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</si>
  <si>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</si>
  <si>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</si>
  <si>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</si>
  <si>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</si>
  <si>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</si>
  <si>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</si>
  <si>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</si>
  <si>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</si>
  <si>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</si>
  <si>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</si>
  <si>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</si>
  <si>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</si>
  <si>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</si>
  <si>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</si>
  <si>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</si>
  <si>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</si>
  <si>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</si>
  <si>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</si>
  <si>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</si>
  <si>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</si>
  <si>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</si>
  <si>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</si>
  <si>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</si>
  <si>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</si>
  <si>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</si>
  <si>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</si>
  <si>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</si>
  <si>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</si>
  <si>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</si>
  <si>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</si>
  <si>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</si>
  <si>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</si>
  <si>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</si>
  <si>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</si>
  <si>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</si>
  <si>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</si>
  <si>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</si>
  <si>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</si>
  <si>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</si>
  <si>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</si>
  <si>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</si>
  <si>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</si>
  <si>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</si>
  <si>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</si>
  <si>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</si>
  <si>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</si>
  <si>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</si>
  <si>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</si>
  <si>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</si>
  <si>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</si>
  <si>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</si>
  <si>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</si>
  <si>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</si>
  <si>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</si>
  <si>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</si>
  <si>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</si>
  <si>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</si>
  <si>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</si>
  <si>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</si>
  <si>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</si>
  <si>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</si>
  <si>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</si>
  <si>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</si>
  <si>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</si>
  <si>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</si>
  <si>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</si>
  <si>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</si>
  <si>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</si>
  <si>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</si>
  <si>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</si>
  <si>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</si>
  <si>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</si>
  <si>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</si>
  <si>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</si>
  <si>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</si>
  <si>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</si>
  <si>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</si>
  <si>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</si>
  <si>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</si>
  <si>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</si>
  <si>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</si>
  <si>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</si>
  <si>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</si>
  <si>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</si>
  <si>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</si>
  <si>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</si>
  <si>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</si>
  <si>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</si>
  <si>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</si>
  <si>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</si>
  <si>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</si>
  <si>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</si>
  <si>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</si>
  <si>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</si>
  <si>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</si>
  <si>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</si>
  <si>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</si>
  <si>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</si>
  <si>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</si>
  <si>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</si>
  <si>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</si>
  <si>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</si>
  <si>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</si>
  <si>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</si>
  <si>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</si>
  <si>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</si>
  <si>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</si>
  <si>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</si>
  <si>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</si>
  <si>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</si>
  <si>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</si>
  <si>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</si>
  <si>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</si>
  <si>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</si>
  <si>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</si>
  <si>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</si>
  <si>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</si>
  <si>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</si>
  <si>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</si>
  <si>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</si>
  <si>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</si>
  <si>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</si>
  <si>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</si>
  <si>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</si>
  <si>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</si>
  <si>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</si>
  <si>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</si>
  <si>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</si>
  <si>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</si>
  <si>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</si>
  <si>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</si>
  <si>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</si>
  <si>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</si>
  <si>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</si>
  <si>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</si>
  <si>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</si>
  <si>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</si>
  <si>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</si>
  <si>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</si>
  <si>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</si>
  <si>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</si>
  <si>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</si>
  <si>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</si>
  <si>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</si>
  <si>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</si>
  <si>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</si>
  <si>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</si>
  <si>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</si>
  <si>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</si>
  <si>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</si>
  <si>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</si>
  <si>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</si>
  <si>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</si>
  <si>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</si>
  <si>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</si>
  <si>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</si>
  <si>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</si>
  <si>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</si>
  <si>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</si>
  <si>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</si>
  <si>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</si>
  <si>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</si>
  <si>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</si>
  <si>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</si>
  <si>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</si>
  <si>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</si>
  <si>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</si>
  <si>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</si>
  <si>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</si>
  <si>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</si>
  <si>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</si>
  <si>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</si>
  <si>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</si>
  <si>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</si>
  <si>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</si>
  <si>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</si>
  <si>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</si>
  <si>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</si>
  <si>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</si>
  <si>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</si>
  <si>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</si>
  <si>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</si>
  <si>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</si>
  <si>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</si>
  <si>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</si>
  <si>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</si>
  <si>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</si>
  <si>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</si>
  <si>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</si>
  <si>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</si>
  <si>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</si>
  <si>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</si>
  <si>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</si>
  <si>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</si>
  <si>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</si>
  <si>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</si>
  <si>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</si>
  <si>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</si>
  <si>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</si>
  <si>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</si>
  <si>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</si>
  <si>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</si>
  <si>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</si>
  <si>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</si>
  <si>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</si>
  <si>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</si>
  <si>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</si>
  <si>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</si>
  <si>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</si>
  <si>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</si>
  <si>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</si>
  <si>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</si>
  <si>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</si>
  <si>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</si>
  <si>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</si>
  <si>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</si>
  <si>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</si>
  <si>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</si>
  <si>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</si>
  <si>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</si>
  <si>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</si>
  <si>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</si>
  <si>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</si>
  <si>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</si>
  <si>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</si>
  <si>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</si>
  <si>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</si>
  <si>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</si>
  <si>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</si>
  <si>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</si>
  <si>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</si>
  <si>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</si>
  <si>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</si>
  <si>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</si>
  <si>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</si>
  <si>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</si>
  <si>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</si>
  <si>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</si>
  <si>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</si>
  <si>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</si>
  <si>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</si>
  <si>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</si>
  <si>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</si>
  <si>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</si>
  <si>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</si>
  <si>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</si>
  <si>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</si>
  <si>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</si>
  <si>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</si>
  <si>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</si>
  <si>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</si>
  <si>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</si>
  <si>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</si>
  <si>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</si>
  <si>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</si>
  <si>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</si>
  <si>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</si>
  <si>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</si>
  <si>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</si>
  <si>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</si>
  <si>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</si>
  <si>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</si>
  <si>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</si>
  <si>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</si>
  <si>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</si>
  <si>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</si>
  <si>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</si>
  <si>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</si>
  <si>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</si>
  <si>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</si>
  <si>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</si>
  <si>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</si>
  <si>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</si>
  <si>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</si>
  <si>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</si>
  <si>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</si>
  <si>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</si>
  <si>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</si>
  <si>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</si>
  <si>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</si>
  <si>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</si>
  <si>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</si>
  <si>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</si>
  <si>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</si>
  <si>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</si>
  <si>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</si>
  <si>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</si>
  <si>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</si>
  <si>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</si>
  <si>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</si>
  <si>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</si>
  <si>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</si>
  <si>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</si>
  <si>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</si>
  <si>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</si>
  <si>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</si>
  <si>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</si>
  <si>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</si>
  <si>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</si>
  <si>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</si>
  <si>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</si>
  <si>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</si>
  <si>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</si>
  <si>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</si>
  <si>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</si>
  <si>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</si>
  <si>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</si>
  <si>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</si>
  <si>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</si>
  <si>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</si>
  <si>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</si>
  <si>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</si>
  <si>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</si>
  <si>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</si>
  <si>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</si>
  <si>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</si>
  <si>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</si>
  <si>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</si>
  <si>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</si>
  <si>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</si>
  <si>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</si>
  <si>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</si>
  <si>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</si>
  <si>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</si>
  <si>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</si>
  <si>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</si>
  <si>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</si>
  <si>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</si>
  <si>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</si>
  <si>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</si>
  <si>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</si>
  <si>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</si>
  <si>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</si>
  <si>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</si>
  <si>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</si>
  <si>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</si>
  <si>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</si>
  <si>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</si>
  <si>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</si>
  <si>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</si>
  <si>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</si>
  <si>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</si>
  <si>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</si>
  <si>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</si>
  <si>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</si>
  <si>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</si>
  <si>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</si>
  <si>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</si>
  <si>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</si>
  <si>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</si>
  <si>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</si>
  <si>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</si>
  <si>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</si>
  <si>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</si>
  <si>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</si>
  <si>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</si>
  <si>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</si>
  <si>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</si>
  <si>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</si>
  <si>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</si>
  <si>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</si>
  <si>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</si>
  <si>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</si>
  <si>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</si>
  <si>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</si>
  <si>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</si>
  <si>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</si>
  <si>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</si>
  <si>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</si>
  <si>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</si>
  <si>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</si>
  <si>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</si>
  <si>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</si>
  <si>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</si>
  <si>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</si>
  <si>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</si>
  <si>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</si>
  <si>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</si>
  <si>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</si>
  <si>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</si>
  <si>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</si>
  <si>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</si>
  <si>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</si>
  <si>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</si>
  <si>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</si>
  <si>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</si>
  <si>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</si>
  <si>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</si>
  <si>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</si>
  <si>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</si>
  <si>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</si>
  <si>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</si>
  <si>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</si>
  <si>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</si>
  <si>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</si>
  <si>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</si>
  <si>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</si>
  <si>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</si>
  <si>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</si>
  <si>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</si>
  <si>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</si>
  <si>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</si>
  <si>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</si>
  <si>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</si>
  <si>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</si>
  <si>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</si>
  <si>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</si>
  <si>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</si>
  <si>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</si>
  <si>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</si>
  <si>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</si>
  <si>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</si>
  <si>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</si>
  <si>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</si>
  <si>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</si>
  <si>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</si>
  <si>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</si>
  <si>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</si>
  <si>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</si>
  <si>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</si>
  <si>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</si>
  <si>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</si>
  <si>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</si>
  <si>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</si>
  <si>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</si>
  <si>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</si>
  <si>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</si>
  <si>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</si>
  <si>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</si>
  <si>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</si>
  <si>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</si>
  <si>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</si>
  <si>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</si>
  <si>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</si>
  <si>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</si>
  <si>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</si>
  <si>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</si>
  <si>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</si>
  <si>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</si>
  <si>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</si>
  <si>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</si>
  <si>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</si>
  <si>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</si>
  <si>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</si>
  <si>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</si>
  <si>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</si>
  <si>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</si>
  <si>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</si>
  <si>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</si>
  <si>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</si>
  <si>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</si>
  <si>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</si>
  <si>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</si>
  <si>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</si>
  <si>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</si>
  <si>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</si>
  <si>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</si>
  <si>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</si>
  <si>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</si>
  <si>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</si>
  <si>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</si>
  <si>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</si>
  <si>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</si>
  <si>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</si>
  <si>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</si>
  <si>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</si>
  <si>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</si>
  <si>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</si>
  <si>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</si>
  <si>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</si>
  <si>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</si>
  <si>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</si>
  <si>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</si>
  <si>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</si>
  <si>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</si>
  <si>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</si>
  <si>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</si>
  <si>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</si>
  <si>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</si>
  <si>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</si>
  <si>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</si>
  <si>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</si>
  <si>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</si>
  <si>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</si>
  <si>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</si>
  <si>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</si>
  <si>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</si>
  <si>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</si>
  <si>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</si>
  <si>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</si>
  <si>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</si>
  <si>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</si>
  <si>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</si>
  <si>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</si>
  <si>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</si>
  <si>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</si>
  <si>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</si>
  <si>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</si>
  <si>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</si>
  <si>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</si>
  <si>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</si>
  <si>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</si>
  <si>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</si>
  <si>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</si>
  <si>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</si>
  <si>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</si>
  <si>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</si>
  <si>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</si>
  <si>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</si>
  <si>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</si>
  <si>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</si>
  <si>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</si>
  <si>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</si>
  <si>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</si>
  <si>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</si>
  <si>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</si>
  <si>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</si>
  <si>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</si>
  <si>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</si>
  <si>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</si>
  <si>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</si>
  <si>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</si>
  <si>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</si>
  <si>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</si>
  <si>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</si>
  <si>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</si>
  <si>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</si>
  <si>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</si>
  <si>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</si>
  <si>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</si>
  <si>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</si>
  <si>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</si>
  <si>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</si>
  <si>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</si>
  <si>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</si>
  <si>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</si>
  <si>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</si>
  <si>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</si>
  <si>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</si>
  <si>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</si>
  <si>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</si>
  <si>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</si>
  <si>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</si>
  <si>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</si>
  <si>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</si>
  <si>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</si>
  <si>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</si>
  <si>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</si>
  <si>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</si>
  <si>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</si>
  <si>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</si>
  <si>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</si>
  <si>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</si>
  <si>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</si>
  <si>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</si>
  <si>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</si>
  <si>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</si>
  <si>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</si>
  <si>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</si>
  <si>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</si>
  <si>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</si>
  <si>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</si>
  <si>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</si>
  <si>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</si>
  <si>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</si>
  <si>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</si>
  <si>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</si>
  <si>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</si>
  <si>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</si>
  <si>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</si>
  <si>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</si>
  <si>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</si>
  <si>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</si>
  <si>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</si>
  <si>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</si>
  <si>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</si>
  <si>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</si>
  <si>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</si>
  <si>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</si>
  <si>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</si>
  <si>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</si>
  <si>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</si>
  <si>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</si>
  <si>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</si>
  <si>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</si>
  <si>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</si>
  <si>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</si>
  <si>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</si>
  <si>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</si>
  <si>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</si>
  <si>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</si>
  <si>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</si>
  <si>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</si>
  <si>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</si>
  <si>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</si>
  <si>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</si>
  <si>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</si>
  <si>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</si>
  <si>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</si>
  <si>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</si>
  <si>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</si>
  <si>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</si>
  <si>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</si>
  <si>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</si>
  <si>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</si>
  <si>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</si>
  <si>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</si>
  <si>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</si>
  <si>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</si>
  <si>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</si>
  <si>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</si>
  <si>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</si>
  <si>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</si>
  <si>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</si>
  <si>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</si>
  <si>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</si>
  <si>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</si>
  <si>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</si>
  <si>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</si>
  <si>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</si>
  <si>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</si>
  <si>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</si>
  <si>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</si>
  <si>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</si>
  <si>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</si>
  <si>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</si>
  <si>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</si>
  <si>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</si>
  <si>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</si>
  <si>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</si>
  <si>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</si>
  <si>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</si>
  <si>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</si>
  <si>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</si>
  <si>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</si>
  <si>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</si>
  <si>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</si>
  <si>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</si>
  <si>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</si>
  <si>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</si>
  <si>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</si>
  <si>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</si>
  <si>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</si>
  <si>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</si>
  <si>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</si>
  <si>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</si>
  <si>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</si>
  <si>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</si>
  <si>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</si>
  <si>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</si>
  <si>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</si>
  <si>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</si>
  <si>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</si>
  <si>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</si>
  <si>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</si>
  <si>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</si>
  <si>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</si>
  <si>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</si>
  <si>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</si>
  <si>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</si>
  <si>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</si>
  <si>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</si>
  <si>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</si>
  <si>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</si>
  <si>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</si>
  <si>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</si>
  <si>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</si>
  <si>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</si>
  <si>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</si>
  <si>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</si>
  <si>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</si>
  <si>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</si>
  <si>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</si>
  <si>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</si>
  <si>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</si>
  <si>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</si>
  <si>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</si>
  <si>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</si>
  <si>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</si>
  <si>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</si>
  <si>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</si>
  <si>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</si>
  <si>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</si>
  <si>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</si>
  <si>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</si>
  <si>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</si>
  <si>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</si>
  <si>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</si>
  <si>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</si>
  <si>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</si>
  <si>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</si>
  <si>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</si>
  <si>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</si>
  <si>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</si>
  <si>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</si>
  <si>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</si>
  <si>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</si>
  <si>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</si>
  <si>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</si>
  <si>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</si>
  <si>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</si>
  <si>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</si>
  <si>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</si>
  <si>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</si>
  <si>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</si>
  <si>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</si>
  <si>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</si>
  <si>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</si>
  <si>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</si>
  <si>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</si>
  <si>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</si>
  <si>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</si>
  <si>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</si>
  <si>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</si>
  <si>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</si>
  <si>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</si>
  <si>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</si>
  <si>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</si>
  <si>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</si>
  <si>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</si>
  <si>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</si>
  <si>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</si>
  <si>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</si>
  <si>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</si>
  <si>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</si>
  <si>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</si>
  <si>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</si>
  <si>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</si>
  <si>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</si>
  <si>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</si>
  <si>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</si>
  <si>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</si>
  <si>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</si>
  <si>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</si>
  <si>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</si>
  <si>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</si>
  <si>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</si>
  <si>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</si>
  <si>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</si>
  <si>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</si>
  <si>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</si>
  <si>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</si>
  <si>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</si>
  <si>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</si>
  <si>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</si>
  <si>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</si>
  <si>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</si>
  <si>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</si>
  <si>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</si>
  <si>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</si>
  <si>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</si>
  <si>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</si>
  <si>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</si>
  <si>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</si>
  <si>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</si>
  <si>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</si>
  <si>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</si>
  <si>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</si>
  <si>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</si>
  <si>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</si>
  <si>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</si>
  <si>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</si>
  <si>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</si>
  <si>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</si>
  <si>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</si>
  <si>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</si>
  <si>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</si>
  <si>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</si>
  <si>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</si>
  <si>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</si>
  <si>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</si>
  <si>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</si>
  <si>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</si>
  <si>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</si>
  <si>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</si>
  <si>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</si>
  <si>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</si>
  <si>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</si>
  <si>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</si>
  <si>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</si>
  <si>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</si>
  <si>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</si>
  <si>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</si>
  <si>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</si>
  <si>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</si>
  <si>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</si>
  <si>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</si>
  <si>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</si>
  <si>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</si>
  <si>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</si>
  <si>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</si>
  <si>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</si>
  <si>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</si>
  <si>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</si>
  <si>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</si>
  <si>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</si>
  <si>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</si>
  <si>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</si>
  <si>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</si>
  <si>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</si>
  <si>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</si>
  <si>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</si>
  <si>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</si>
  <si>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</si>
  <si>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</si>
  <si>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</si>
  <si>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</si>
  <si>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</si>
  <si>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</si>
  <si>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</si>
  <si>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</si>
  <si>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</si>
  <si>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</si>
  <si>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</si>
  <si>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</si>
  <si>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</si>
  <si>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</si>
  <si>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</si>
  <si>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</si>
  <si>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</si>
  <si>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</si>
  <si>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</si>
  <si>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</si>
  <si>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</si>
  <si>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</si>
  <si>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</si>
  <si>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</si>
  <si>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</si>
  <si>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</si>
  <si>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</si>
  <si>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</si>
  <si>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</si>
  <si>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</si>
  <si>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</si>
  <si>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</si>
  <si>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</si>
  <si>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</si>
  <si>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</si>
  <si>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</si>
  <si>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</si>
  <si>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</si>
  <si>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</si>
  <si>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</si>
  <si>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</si>
  <si>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</si>
  <si>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</si>
  <si>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</si>
  <si>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</si>
  <si>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</si>
  <si>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</si>
  <si>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</si>
  <si>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</si>
  <si>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</si>
  <si>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</si>
  <si>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</si>
  <si>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</si>
  <si>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</si>
  <si>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</si>
  <si>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</si>
  <si>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</si>
  <si>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</si>
  <si>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</si>
  <si>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</si>
  <si>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</si>
  <si>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</si>
  <si>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</si>
  <si>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</si>
  <si>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</si>
  <si>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</si>
  <si>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</si>
  <si>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</si>
  <si>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</si>
  <si>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</si>
  <si>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</si>
  <si>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</si>
  <si>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</si>
  <si>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</si>
  <si>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</si>
  <si>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</si>
  <si>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</si>
  <si>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</si>
  <si>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</si>
  <si>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</si>
  <si>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</si>
  <si>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</si>
  <si>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</si>
  <si>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</si>
  <si>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</si>
  <si>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</si>
  <si>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</si>
  <si>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</si>
  <si>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</si>
  <si>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</si>
  <si>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</si>
  <si>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</si>
  <si>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</si>
  <si>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</si>
  <si>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</si>
  <si>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</si>
  <si>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</si>
  <si>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</si>
  <si>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</si>
  <si>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</si>
  <si>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</si>
  <si>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</si>
  <si>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</si>
  <si>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</si>
  <si>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</si>
  <si>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</si>
  <si>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</si>
  <si>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</si>
  <si>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</si>
  <si>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</si>
  <si>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</si>
  <si>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</si>
  <si>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</si>
  <si>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</si>
  <si>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</si>
  <si>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</si>
  <si>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</si>
  <si>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</si>
  <si>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</si>
  <si>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</si>
  <si>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</si>
  <si>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</si>
  <si>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</si>
  <si>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</si>
  <si>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</si>
  <si>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</si>
  <si>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</si>
  <si>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</si>
  <si>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</si>
  <si>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</si>
  <si>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</si>
  <si>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</si>
  <si>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</si>
  <si>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</si>
  <si>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</si>
  <si>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</si>
  <si>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</si>
  <si>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</si>
  <si>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</si>
  <si>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</si>
  <si>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</si>
  <si>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</si>
  <si>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</si>
  <si>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</si>
  <si>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</si>
  <si>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</si>
  <si>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</si>
  <si>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</si>
  <si>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</si>
  <si>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</si>
  <si>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</si>
  <si>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</si>
  <si>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</si>
  <si>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</si>
  <si>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</si>
  <si>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</si>
  <si>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</si>
  <si>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</si>
  <si>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</si>
  <si>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</si>
  <si>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</si>
  <si>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</si>
  <si>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</si>
  <si>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</si>
  <si>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</si>
  <si>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</si>
  <si>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</si>
  <si>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</si>
  <si>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</si>
  <si>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</si>
  <si>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</si>
  <si>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</si>
  <si>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</si>
  <si>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</si>
  <si>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</si>
  <si>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</si>
  <si>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</si>
  <si>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</si>
  <si>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</si>
  <si>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</si>
  <si>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</si>
  <si>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</si>
  <si>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</si>
  <si>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</si>
  <si>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</si>
  <si>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</si>
  <si>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</si>
  <si>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</si>
  <si>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</si>
  <si>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</si>
  <si>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</si>
  <si>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</si>
  <si>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</si>
  <si>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</si>
  <si>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</si>
  <si>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</si>
  <si>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</si>
  <si>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</si>
  <si>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</si>
  <si>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</si>
  <si>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</si>
  <si>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</si>
  <si>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</si>
  <si>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</si>
  <si>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</si>
  <si>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</si>
  <si>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</si>
  <si>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</si>
  <si>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</si>
  <si>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</si>
  <si>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</si>
  <si>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</si>
  <si>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</si>
  <si>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</si>
  <si>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</si>
  <si>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</si>
  <si>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</si>
  <si>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</si>
  <si>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</si>
  <si>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</si>
  <si>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</si>
  <si>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</si>
  <si>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</si>
  <si>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</si>
  <si>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</si>
  <si>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</si>
  <si>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</si>
  <si>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</si>
  <si>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</si>
  <si>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</si>
  <si>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</si>
  <si>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</si>
  <si>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</si>
  <si>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</si>
  <si>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</si>
  <si>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</si>
  <si>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</si>
  <si>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</si>
  <si>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</si>
  <si>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</si>
  <si>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</si>
  <si>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</si>
  <si>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</si>
  <si>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</si>
  <si>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</si>
  <si>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</si>
  <si>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</si>
  <si>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</si>
  <si>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</si>
  <si>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</si>
  <si>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</si>
  <si>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</si>
  <si>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</si>
  <si>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</si>
  <si>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</si>
  <si>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</si>
  <si>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</si>
  <si>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</si>
  <si>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</si>
  <si>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</si>
  <si>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</si>
  <si>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</si>
  <si>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</si>
  <si>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</si>
  <si>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</si>
  <si>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</si>
  <si>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</si>
  <si>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</si>
  <si>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</si>
  <si>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</si>
  <si>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</si>
  <si>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</si>
  <si>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</si>
  <si>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</si>
  <si>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</si>
  <si>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</si>
  <si>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</si>
  <si>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</si>
  <si>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</si>
  <si>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</si>
  <si>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</si>
  <si>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</si>
  <si>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</si>
  <si>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</si>
  <si>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</si>
  <si>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</si>
  <si>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</si>
  <si>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</si>
  <si>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</si>
  <si>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</si>
  <si>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</si>
  <si>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</si>
  <si>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</si>
  <si>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</si>
  <si>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</si>
  <si>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</si>
  <si>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</si>
  <si>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</si>
  <si>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</si>
  <si>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</si>
  <si>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</si>
  <si>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</si>
  <si>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</si>
  <si>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</si>
  <si>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</si>
  <si>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</si>
  <si>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</si>
  <si>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</si>
  <si>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</si>
  <si>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</si>
  <si>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</si>
  <si>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</si>
  <si>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</si>
  <si>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</si>
  <si>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</si>
  <si>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</si>
  <si>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</si>
  <si>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</si>
  <si>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</si>
  <si>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</si>
  <si>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</si>
  <si>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</si>
  <si>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</si>
  <si>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</si>
  <si>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</si>
  <si>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</si>
  <si>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</si>
  <si>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</si>
  <si>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</si>
  <si>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</si>
  <si>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</si>
  <si>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</si>
  <si>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</si>
  <si>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</si>
  <si>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</si>
  <si>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</si>
  <si>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</si>
  <si>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</si>
  <si>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</si>
  <si>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</si>
  <si>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</si>
  <si>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</si>
  <si>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</si>
  <si>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</si>
  <si>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</si>
  <si>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</si>
  <si>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</si>
  <si>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</si>
  <si>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</si>
  <si>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</si>
  <si>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</si>
  <si>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</si>
  <si>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</si>
  <si>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</si>
  <si>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</si>
  <si>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</si>
  <si>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</si>
  <si>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</si>
  <si>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</si>
  <si>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</si>
  <si>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</si>
  <si>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</si>
  <si>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</si>
  <si>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</si>
  <si>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</si>
  <si>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</si>
  <si>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</si>
  <si>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</si>
  <si>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</si>
  <si>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</si>
  <si>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</si>
  <si>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</si>
  <si>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</si>
  <si>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</si>
  <si>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</si>
  <si>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</si>
  <si>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</si>
  <si>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</si>
  <si>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</si>
  <si>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</si>
  <si>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</si>
  <si>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</si>
  <si>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</si>
  <si>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</si>
  <si>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</si>
  <si>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</si>
  <si>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</si>
  <si>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</si>
  <si>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</si>
  <si>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</si>
  <si>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</si>
  <si>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</si>
  <si>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</si>
  <si>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</si>
  <si>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</si>
  <si>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</si>
  <si>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</si>
  <si>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</si>
  <si>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</si>
  <si>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</si>
  <si>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</si>
  <si>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</si>
  <si>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</si>
  <si>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</si>
  <si>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</si>
  <si>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</si>
  <si>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</si>
  <si>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</si>
  <si>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</si>
  <si>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</si>
  <si>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</si>
  <si>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</si>
  <si>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</si>
  <si>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</si>
  <si>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</si>
  <si>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</si>
  <si>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</si>
  <si>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</si>
  <si>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</si>
  <si>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</si>
  <si>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</si>
  <si>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</si>
  <si>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</si>
  <si>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</si>
  <si>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</si>
  <si>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</si>
  <si>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</si>
  <si>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</si>
  <si>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</si>
  <si>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</si>
  <si>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</si>
  <si>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</si>
  <si>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</si>
  <si>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</si>
  <si>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</si>
  <si>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</si>
  <si>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</si>
  <si>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</si>
  <si>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</si>
  <si>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</si>
  <si>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</si>
  <si>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</si>
  <si>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</si>
  <si>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</si>
  <si>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</si>
  <si>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</si>
  <si>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</si>
  <si>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</si>
  <si>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</si>
  <si>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</si>
  <si>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</si>
  <si>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</si>
  <si>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</si>
  <si>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</si>
  <si>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</si>
  <si>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</si>
  <si>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</si>
  <si>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</si>
  <si>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</si>
  <si>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</si>
  <si>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</si>
  <si>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</si>
  <si>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</si>
  <si>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</si>
  <si>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</si>
  <si>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</si>
  <si>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</si>
  <si>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</si>
  <si>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</si>
  <si>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</si>
  <si>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</si>
  <si>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</si>
  <si>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</si>
  <si>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</si>
  <si>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</si>
  <si>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</si>
  <si>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</si>
  <si>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</si>
  <si>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</si>
  <si>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</si>
  <si>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</si>
  <si>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</si>
  <si>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</si>
  <si>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</si>
  <si>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</si>
  <si>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</si>
  <si>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</si>
  <si>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</si>
  <si>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</si>
  <si>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</si>
  <si>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</si>
  <si>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</si>
  <si>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</si>
  <si>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</si>
  <si>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</si>
  <si>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</si>
  <si>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</si>
  <si>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</si>
  <si>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</si>
  <si>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</si>
  <si>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</si>
  <si>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</si>
  <si>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</si>
  <si>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</si>
  <si>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</si>
  <si>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</si>
  <si>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</si>
  <si>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</si>
  <si>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</si>
  <si>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</si>
  <si>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</si>
  <si>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</si>
  <si>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</si>
  <si>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</si>
  <si>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</si>
  <si>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</si>
  <si>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</si>
  <si>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</si>
  <si>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</si>
  <si>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</si>
  <si>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</si>
  <si>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</si>
  <si>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</si>
  <si>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</si>
  <si>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</si>
  <si>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</si>
  <si>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</si>
  <si>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</si>
  <si>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</si>
  <si>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</si>
  <si>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</si>
  <si>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</si>
  <si>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</si>
  <si>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</si>
  <si>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</si>
  <si>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</si>
  <si>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</si>
  <si>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</si>
  <si>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</si>
  <si>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</si>
  <si>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</si>
  <si>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</si>
  <si>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</si>
  <si>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</si>
  <si>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</si>
  <si>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</si>
  <si>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</si>
  <si>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</si>
  <si>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</si>
  <si>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</si>
  <si>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</si>
  <si>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</si>
  <si>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</si>
  <si>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</si>
  <si>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</si>
  <si>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</si>
  <si>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</si>
  <si>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</si>
  <si>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</si>
  <si>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</si>
  <si>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</si>
  <si>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</si>
  <si>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</si>
  <si>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</si>
  <si>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</si>
  <si>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</si>
  <si>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</si>
  <si>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</si>
  <si>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</si>
  <si>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</si>
  <si>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</si>
  <si>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</si>
  <si>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</si>
  <si>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</si>
  <si>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</si>
  <si>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</si>
  <si>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</si>
  <si>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</si>
  <si>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</si>
  <si>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</si>
  <si>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</si>
  <si>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</si>
  <si>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</si>
  <si>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</si>
  <si>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</si>
  <si>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</si>
  <si>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</si>
  <si>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</si>
  <si>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</si>
  <si>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</si>
  <si>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</si>
  <si>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</si>
  <si>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</si>
  <si>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</si>
  <si>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</si>
  <si>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</si>
  <si>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</si>
  <si>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</si>
  <si>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</si>
  <si>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</si>
  <si>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</si>
  <si>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</si>
  <si>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</si>
  <si>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</si>
  <si>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</si>
  <si>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</si>
  <si>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</si>
  <si>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</si>
  <si>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</si>
  <si>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</si>
  <si>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</si>
  <si>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</si>
  <si>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</si>
  <si>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</si>
  <si>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</si>
  <si>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</si>
  <si>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</si>
  <si>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</si>
  <si>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</si>
  <si>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</si>
  <si>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</si>
  <si>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</si>
  <si>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</si>
  <si>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</si>
  <si>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</si>
  <si>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</si>
  <si>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</si>
  <si>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</si>
  <si>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</si>
  <si>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</si>
  <si>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</si>
  <si>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</si>
  <si>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</si>
  <si>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</si>
  <si>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</si>
  <si>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</si>
  <si>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</si>
  <si>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</si>
  <si>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</si>
  <si>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</si>
  <si>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</si>
  <si>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</si>
  <si>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</si>
  <si>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</si>
  <si>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</si>
  <si>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</si>
  <si>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</si>
  <si>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</si>
  <si>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</si>
  <si>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</si>
  <si>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</si>
  <si>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</si>
  <si>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</si>
  <si>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</si>
  <si>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</si>
  <si>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</si>
  <si>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</si>
  <si>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</si>
  <si>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</si>
  <si>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</si>
  <si>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</si>
  <si>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</si>
  <si>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</si>
  <si>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</si>
  <si>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</si>
  <si>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</si>
  <si>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</si>
  <si>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</si>
  <si>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</si>
  <si>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</si>
  <si>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</si>
  <si>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</si>
  <si>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</si>
  <si>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</si>
  <si>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</si>
  <si>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</si>
  <si>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</si>
  <si>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</si>
  <si>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</si>
  <si>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</si>
  <si>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</si>
  <si>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</si>
  <si>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</si>
  <si>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</si>
  <si>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</si>
  <si>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</si>
  <si>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</si>
  <si>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</si>
  <si>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</si>
  <si>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</si>
  <si>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</si>
  <si>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</si>
  <si>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</si>
  <si>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</si>
  <si>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</si>
  <si>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</si>
  <si>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</si>
  <si>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</si>
  <si>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</si>
  <si>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</si>
  <si>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</si>
  <si>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</si>
  <si>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</si>
  <si>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</si>
  <si>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</si>
  <si>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</si>
  <si>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</si>
  <si>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</si>
  <si>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</si>
  <si>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</si>
  <si>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</si>
  <si>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</si>
  <si>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</si>
  <si>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</si>
  <si>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</si>
  <si>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</si>
  <si>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</si>
  <si>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</si>
  <si>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</si>
  <si>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</si>
  <si>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</si>
  <si>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</si>
  <si>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</si>
  <si>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</si>
  <si>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</si>
  <si>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</si>
  <si>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</si>
  <si>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</si>
  <si>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</si>
  <si>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</si>
  <si>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</si>
  <si>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</si>
  <si>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</si>
  <si>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</si>
  <si>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</si>
  <si>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</si>
  <si>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</si>
  <si>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</si>
  <si>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</si>
  <si>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</si>
  <si>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</si>
  <si>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</si>
  <si>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</si>
  <si>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</si>
  <si>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</si>
  <si>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</si>
  <si>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</si>
  <si>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</si>
  <si>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</si>
  <si>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</si>
  <si>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</si>
  <si>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</si>
  <si>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</si>
  <si>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</si>
  <si>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</si>
  <si>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</si>
  <si>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</si>
  <si>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</si>
  <si>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</si>
  <si>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</si>
  <si>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</si>
  <si>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</si>
  <si>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</si>
  <si>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9-Ago-22--13-Ago-22--23-Ago-22------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</si>
</sst>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20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105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990033"/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04" dataDxfId="103">
  <autoFilter ref="A1:H3239"/>
  <tableColumns count="8">
    <tableColumn id="1" name="Fecha" dataDxfId="102"/>
    <tableColumn id="2" name="Folio-Serie" dataDxfId="101"/>
    <tableColumn id="4" name="Nombre-Cliente" dataDxfId="100"/>
    <tableColumn id="6" name="Importe" dataDxfId="99" dataCellStyle="Moneda"/>
    <tableColumn id="7" name="Fecha-Pago" dataDxfId="98"/>
    <tableColumn id="8" name="Pagado" dataDxfId="97" dataCellStyle="Moneda"/>
    <tableColumn id="9" name="Saldo" dataDxfId="96" dataCellStyle="Moneda">
      <calculatedColumnFormula>Tabla1[[#This Row],[Importe]]-Tabla1[[#This Row],[Pagado]]</calculatedColumnFormula>
    </tableColumn>
    <tableColumn id="10" name="Estado" dataDxfId="9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94" dataDxfId="93">
  <autoFilter ref="A1:I3171"/>
  <tableColumns count="9">
    <tableColumn id="1" name="Fecha" dataDxfId="92" totalsRowDxfId="91"/>
    <tableColumn id="2" name="Folio-Serie" dataDxfId="90" totalsRowDxfId="89"/>
    <tableColumn id="4" name="Nombre-Cliente" dataDxfId="88" totalsRowDxfId="87"/>
    <tableColumn id="6" name="Importe" totalsRowFunction="sum" dataDxfId="86" totalsRowDxfId="85" dataCellStyle="Moneda"/>
    <tableColumn id="7" name="Fecha-Pago" dataDxfId="84" totalsRowDxfId="83"/>
    <tableColumn id="8" name="Pagado" totalsRowFunction="sum" dataDxfId="82" totalsRowDxfId="81" dataCellStyle="Moneda"/>
    <tableColumn id="9" name="Saldo" totalsRowFunction="sum" dataDxfId="80" totalsRowDxfId="79" dataCellStyle="Moneda">
      <calculatedColumnFormula>Tabla13[[#This Row],[Importe]]-Tabla13[[#This Row],[Pagado]]</calculatedColumnFormula>
    </tableColumn>
    <tableColumn id="10" name="Estado" dataDxfId="78" totalsRowDxfId="77"/>
    <tableColumn id="3" name="Columna1" dataDxfId="76" totalsRowDxfId="7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74" dataDxfId="73">
  <autoFilter ref="A1:H3444"/>
  <tableColumns count="8">
    <tableColumn id="1" name="Fecha" dataDxfId="72"/>
    <tableColumn id="2" name="Folio-Serie" dataDxfId="71"/>
    <tableColumn id="4" name="Nombre-Cliente" dataDxfId="70"/>
    <tableColumn id="6" name="Importe" dataDxfId="69" dataCellStyle="Moneda"/>
    <tableColumn id="7" name="Fecha-Pago" dataDxfId="68"/>
    <tableColumn id="8" name="Pagado" dataDxfId="67" dataCellStyle="Moneda"/>
    <tableColumn id="9" name="Saldo" dataDxfId="66" dataCellStyle="Moneda">
      <calculatedColumnFormula>Tabla14[[#This Row],[Importe]]-Tabla14[[#This Row],[Pagado]]</calculatedColumnFormula>
    </tableColumn>
    <tableColumn id="10" name="Estado" dataDxfId="6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64" dataDxfId="63" totalsRowDxfId="62">
  <autoFilter ref="A1:H3373"/>
  <tableColumns count="8">
    <tableColumn id="1" name="Fecha" dataDxfId="61" totalsRowDxfId="60"/>
    <tableColumn id="2" name="Folio-Serie" dataDxfId="59" totalsRowDxfId="58"/>
    <tableColumn id="4" name="Nombre-Cliente" dataDxfId="57" totalsRowDxfId="56"/>
    <tableColumn id="6" name="Importe" totalsRowFunction="sum" dataDxfId="55" totalsRowDxfId="54" dataCellStyle="Moneda"/>
    <tableColumn id="7" name="Fecha-Pago" dataDxfId="53" totalsRowDxfId="52"/>
    <tableColumn id="8" name="Pagado" totalsRowFunction="sum" dataDxfId="51" totalsRowDxfId="50" dataCellStyle="Moneda"/>
    <tableColumn id="9" name="Saldo" totalsRowFunction="sum" dataDxfId="49" totalsRowDxfId="48" dataCellStyle="Moneda">
      <calculatedColumnFormula>Tabla15[[#This Row],[Importe]]-Tabla15[[#This Row],[Pagado]]</calculatedColumnFormula>
    </tableColumn>
    <tableColumn id="10" name="Estado" dataDxfId="47" totalsRowDxfId="4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45" dataDxfId="44">
  <autoFilter ref="A1:H3555"/>
  <tableColumns count="8">
    <tableColumn id="1" name="Fecha" dataDxfId="43" totalsRowDxfId="42"/>
    <tableColumn id="2" name="Folio-Serie" dataDxfId="41" totalsRowDxfId="40"/>
    <tableColumn id="4" name="Nombre-Cliente" dataDxfId="39" totalsRowDxfId="38"/>
    <tableColumn id="6" name="Importe" totalsRowFunction="sum" dataDxfId="37" totalsRowDxfId="36" dataCellStyle="Moneda"/>
    <tableColumn id="7" name="Fecha-Pago" dataDxfId="35" totalsRowDxfId="34"/>
    <tableColumn id="8" name="Pagado" totalsRowFunction="sum" dataDxfId="33" totalsRowDxfId="32" dataCellStyle="Moneda"/>
    <tableColumn id="9" name="Saldo" totalsRowFunction="sum" dataDxfId="31" totalsRowDxfId="30" dataCellStyle="Moneda">
      <calculatedColumnFormula>Tabla16[[#This Row],[Importe]]-Tabla16[[#This Row],[Pagado]]</calculatedColumnFormula>
    </tableColumn>
    <tableColumn id="10" name="Estado" dataDxfId="29" totalsRowDxfId="2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27" dataDxfId="26">
  <autoFilter ref="A1:H3337"/>
  <tableColumns count="8">
    <tableColumn id="1" name="Fecha" dataDxfId="25" totalsRowDxfId="24"/>
    <tableColumn id="2" name="Folio-Serie" dataDxfId="23" totalsRowDxfId="22"/>
    <tableColumn id="4" name="Nombre-Cliente" dataDxfId="21" totalsRowDxfId="20"/>
    <tableColumn id="6" name="Importe" totalsRowFunction="sum" dataDxfId="19" totalsRowDxfId="18" dataCellStyle="Moneda"/>
    <tableColumn id="7" name="Fecha-Pago" dataDxfId="17" totalsRowDxfId="16" dataCellStyle="Moneda"/>
    <tableColumn id="8" name="Pagado" totalsRowFunction="sum" dataDxfId="15" totalsRowDxfId="14" dataCellStyle="Moneda"/>
    <tableColumn id="9" name="Saldo" totalsRowFunction="sum" dataDxfId="13" totalsRowDxfId="12" dataCellStyle="Moneda"/>
    <tableColumn id="10" name="Estado" dataDxfId="11" totalsRowDxfId="10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9" dataDxfId="8">
  <autoFilter ref="A1:H3232"/>
  <tableColumns count="8">
    <tableColumn id="1" name="Fecha" dataDxfId="7"/>
    <tableColumn id="2" name="Folio-Serie" dataDxfId="6"/>
    <tableColumn id="4" name="Nombre-Cliente" dataDxfId="5"/>
    <tableColumn id="6" name="Importe" dataDxfId="4" dataCellStyle="Moneda"/>
    <tableColumn id="7" name="Fecha-Pago" dataDxfId="3"/>
    <tableColumn id="8" name="Pagado" dataDxfId="2" dataCellStyle="Moneda"/>
    <tableColumn id="9" name="Saldo" dataDxfId="1" dataCellStyle="Moneda">
      <calculatedColumnFormula>Tabla18[[#This Row],[Importe]]-Tabla18[[#This Row],[Pagado]]</calculatedColumnFormula>
    </tableColumn>
    <tableColumn id="10" name="Estad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6"/>
  <sheetViews>
    <sheetView zoomScale="130" zoomScaleNormal="130" workbookViewId="0">
      <pane xSplit="2" ySplit="1" topLeftCell="D1386" activePane="bottomRight" state="frozen"/>
      <selection pane="topRight" activeCell="C1" sqref="C1"/>
      <selection pane="bottomLeft" activeCell="A2" sqref="A2"/>
      <selection pane="bottomRight" activeCell="G1398" sqref="G1398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176">
        <f>D3239-F3239</f>
        <v>2000</v>
      </c>
      <c r="F3245" s="177"/>
    </row>
    <row r="3246" spans="1:8" ht="15.75" thickBot="1" x14ac:dyDescent="0.3">
      <c r="E3246" s="178"/>
      <c r="F3246" s="179"/>
    </row>
  </sheetData>
  <mergeCells count="1">
    <mergeCell ref="E3245:F324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186" t="s">
        <v>10570</v>
      </c>
      <c r="Q1118" s="184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187"/>
      <c r="Q1119" s="185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180">
        <f>Tabla13[[#Totals],[Importe]]-Tabla13[[#Totals],[Pagado]]</f>
        <v>0</v>
      </c>
      <c r="F3177" s="181"/>
    </row>
    <row r="3178" spans="1:9" ht="16.5" thickBot="1" x14ac:dyDescent="0.3">
      <c r="E3178" s="182"/>
      <c r="F3178" s="183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188">
        <f>D3446-F3446</f>
        <v>0</v>
      </c>
      <c r="F3452" s="189"/>
      <c r="G3452" s="194"/>
    </row>
    <row r="3453" spans="1:8" x14ac:dyDescent="0.25">
      <c r="E3453" s="190"/>
      <c r="F3453" s="191"/>
      <c r="G3453" s="194"/>
    </row>
    <row r="3454" spans="1:8" ht="16.5" thickBot="1" x14ac:dyDescent="0.3">
      <c r="E3454" s="192"/>
      <c r="F3454" s="193"/>
      <c r="G3454" s="194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195">
        <f>Tabla15[[#Totals],[Importe]]-Tabla15[[#Totals],[Pagado]]</f>
        <v>0</v>
      </c>
      <c r="F3381" s="196"/>
    </row>
    <row r="3382" spans="1:6" ht="16.5" thickBot="1" x14ac:dyDescent="0.3">
      <c r="E3382" s="197"/>
      <c r="F3382" s="198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4"/>
  <sheetViews>
    <sheetView zoomScale="115" zoomScaleNormal="115" workbookViewId="0">
      <pane xSplit="2" ySplit="1" topLeftCell="D3542" activePane="bottomRight" state="frozen"/>
      <selection pane="topRight" activeCell="C1" sqref="C1"/>
      <selection pane="bottomLeft" activeCell="A2" sqref="A2"/>
      <selection pane="bottomRight" activeCell="E3565" sqref="E3565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199">
        <f>Tabla16[[#Totals],[Importe]]-Tabla16[[#Totals],[Pagado]]</f>
        <v>55999.999999992549</v>
      </c>
      <c r="F3562" s="200"/>
      <c r="G3562" s="201"/>
    </row>
    <row r="3563" spans="1:8" x14ac:dyDescent="0.25">
      <c r="E3563" s="202"/>
      <c r="F3563" s="203"/>
      <c r="G3563" s="204"/>
    </row>
    <row r="3564" spans="1:8" ht="16.5" thickBot="1" x14ac:dyDescent="0.3">
      <c r="E3564" s="205"/>
      <c r="F3564" s="206"/>
      <c r="G3564" s="207"/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D3325" activePane="bottomRight" state="frozen"/>
      <selection pane="topRight" activeCell="C1" sqref="C1"/>
      <selection pane="bottomLeft" activeCell="A2" sqref="A2"/>
      <selection pane="bottomRight" activeCell="G3307" sqref="G330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21.75" customHeight="1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>
        <v>44769</v>
      </c>
      <c r="F2922" s="132">
        <v>24074.75</v>
      </c>
      <c r="G2922" s="133">
        <f>Tabla147[[#This Row],[Importe]]-Tabla147[[#This Row],[Pagado]]</f>
        <v>25454.050000000003</v>
      </c>
      <c r="H2922" s="134" t="s">
        <v>1695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 t="s">
        <v>4813</v>
      </c>
      <c r="F2991" s="132">
        <v>0</v>
      </c>
      <c r="G2991" s="133">
        <f>Tabla147[[#This Row],[Importe]]-Tabla147[[#This Row],[Pagado]]</f>
        <v>9215.3700000000008</v>
      </c>
      <c r="H2991" s="134" t="s">
        <v>4814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 t="s">
        <v>4813</v>
      </c>
      <c r="F3037" s="132">
        <v>0</v>
      </c>
      <c r="G3037" s="133">
        <f>Tabla147[[#This Row],[Importe]]-Tabla147[[#This Row],[Pagado]]</f>
        <v>96875.6</v>
      </c>
      <c r="H3037" s="134" t="s">
        <v>4814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 t="s">
        <v>4813</v>
      </c>
      <c r="F3174" s="132">
        <v>0</v>
      </c>
      <c r="G3174" s="133">
        <f>Tabla147[[#This Row],[Importe]]-Tabla147[[#This Row],[Pagado]]</f>
        <v>26574.6</v>
      </c>
      <c r="H3174" s="134" t="s">
        <v>4814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 t="s">
        <v>4813</v>
      </c>
      <c r="F3288" s="132">
        <v>0</v>
      </c>
      <c r="G3288" s="133">
        <f>Tabla147[[#This Row],[Importe]]-Tabla147[[#This Row],[Pagado]]</f>
        <v>110618.06</v>
      </c>
      <c r="H3288" s="134" t="s">
        <v>4814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 t="s">
        <v>4813</v>
      </c>
      <c r="F3290" s="132">
        <v>0</v>
      </c>
      <c r="G3290" s="133">
        <f>Tabla147[[#This Row],[Importe]]-Tabla147[[#This Row],[Pagado]]</f>
        <v>3223.2</v>
      </c>
      <c r="H3290" s="134" t="s">
        <v>4814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34295916.069999963</v>
      </c>
      <c r="G3338" s="144">
        <f>SUBTOTAL(109,Tabla147[Saldo])</f>
        <v>271960.88000000006</v>
      </c>
      <c r="H3338" s="145"/>
    </row>
    <row r="3342" spans="1:9" ht="16.5" thickBot="1" x14ac:dyDescent="0.3"/>
    <row r="3343" spans="1:9" x14ac:dyDescent="0.25">
      <c r="D3343" s="208" t="s">
        <v>10570</v>
      </c>
      <c r="E3343" s="210">
        <f>Tabla147[[#Totals],[Importe]]-Tabla147[[#Totals],[Pagado]]</f>
        <v>271960.88000000268</v>
      </c>
      <c r="F3343" s="211"/>
    </row>
    <row r="3344" spans="1:9" ht="16.5" thickBot="1" x14ac:dyDescent="0.3">
      <c r="D3344" s="209"/>
      <c r="E3344" s="212"/>
      <c r="F3344" s="213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tabSelected="1" zoomScale="130" zoomScaleNormal="130" workbookViewId="0">
      <pane xSplit="2" ySplit="1" topLeftCell="D2776" activePane="bottomRight" state="frozen"/>
      <selection pane="topRight" activeCell="C1" sqref="C1"/>
      <selection pane="bottomLeft" activeCell="A2" sqref="A2"/>
      <selection pane="bottomRight" activeCell="E2796" sqref="E2796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 t="s">
        <v>4813</v>
      </c>
      <c r="F50" s="81">
        <v>0</v>
      </c>
      <c r="G50" s="156">
        <f>Tabla18[[#This Row],[Importe]]-Tabla18[[#This Row],[Pagado]]</f>
        <v>65436.19</v>
      </c>
      <c r="H50" s="75" t="s">
        <v>4814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 t="s">
        <v>4813</v>
      </c>
      <c r="F202" s="81">
        <v>0</v>
      </c>
      <c r="G202" s="156">
        <f>Tabla18[[#This Row],[Importe]]-Tabla18[[#This Row],[Pagado]]</f>
        <v>60853.03</v>
      </c>
      <c r="H202" s="75" t="s">
        <v>4814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 t="s">
        <v>4813</v>
      </c>
      <c r="F230" s="81">
        <v>0</v>
      </c>
      <c r="G230" s="156">
        <f>Tabla18[[#This Row],[Importe]]-Tabla18[[#This Row],[Pagado]]</f>
        <v>291330</v>
      </c>
      <c r="H230" s="75" t="s">
        <v>4814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 t="s">
        <v>4813</v>
      </c>
      <c r="F254" s="81">
        <v>0</v>
      </c>
      <c r="G254" s="156">
        <f>Tabla18[[#This Row],[Importe]]-Tabla18[[#This Row],[Pagado]]</f>
        <v>5205</v>
      </c>
      <c r="H254" s="75" t="s">
        <v>4814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 t="s">
        <v>4813</v>
      </c>
      <c r="F372" s="81">
        <v>0</v>
      </c>
      <c r="G372" s="156">
        <f>Tabla18[[#This Row],[Importe]]-Tabla18[[#This Row],[Pagado]]</f>
        <v>67911.399999999994</v>
      </c>
      <c r="H372" s="75" t="s">
        <v>4814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 t="s">
        <v>4813</v>
      </c>
      <c r="F445" s="154">
        <v>0</v>
      </c>
      <c r="G445" s="156">
        <f>Tabla18[[#This Row],[Importe]]-Tabla18[[#This Row],[Pagado]]</f>
        <v>73363.8</v>
      </c>
      <c r="H445" s="153" t="s">
        <v>4814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 t="s">
        <v>4813</v>
      </c>
      <c r="F521" s="154">
        <v>0</v>
      </c>
      <c r="G521" s="156">
        <f>Tabla18[[#This Row],[Importe]]-Tabla18[[#This Row],[Pagado]]</f>
        <v>31164.35</v>
      </c>
      <c r="H521" s="153" t="s">
        <v>4814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 t="s">
        <v>4813</v>
      </c>
      <c r="F595" s="154">
        <v>0</v>
      </c>
      <c r="G595" s="156">
        <f>Tabla18[[#This Row],[Importe]]-Tabla18[[#This Row],[Pagado]]</f>
        <v>58616</v>
      </c>
      <c r="H595" s="153" t="s">
        <v>4814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 t="s">
        <v>4813</v>
      </c>
      <c r="F693" s="154">
        <v>0</v>
      </c>
      <c r="G693" s="156">
        <f>Tabla18[[#This Row],[Importe]]-Tabla18[[#This Row],[Pagado]]</f>
        <v>106705.96</v>
      </c>
      <c r="H693" s="153" t="s">
        <v>4814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 t="s">
        <v>4813</v>
      </c>
      <c r="F804" s="81">
        <v>0</v>
      </c>
      <c r="G804" s="156">
        <f>Tabla18[[#This Row],[Importe]]-Tabla18[[#This Row],[Pagado]]</f>
        <v>68357.89</v>
      </c>
      <c r="H804" s="75" t="s">
        <v>4814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 t="s">
        <v>4813</v>
      </c>
      <c r="F877" s="154">
        <v>0</v>
      </c>
      <c r="G877" s="156">
        <f>Tabla18[[#This Row],[Importe]]-Tabla18[[#This Row],[Pagado]]</f>
        <v>467766</v>
      </c>
      <c r="H877" s="153" t="s">
        <v>4814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 t="s">
        <v>4813</v>
      </c>
      <c r="F942" s="81">
        <v>0</v>
      </c>
      <c r="G942" s="156">
        <f>Tabla18[[#This Row],[Importe]]-Tabla18[[#This Row],[Pagado]]</f>
        <v>39927.050000000003</v>
      </c>
      <c r="H942" s="75" t="s">
        <v>4814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 t="s">
        <v>4813</v>
      </c>
      <c r="F1124" s="81">
        <v>0</v>
      </c>
      <c r="G1124" s="156">
        <f>Tabla18[[#This Row],[Importe]]-Tabla18[[#This Row],[Pagado]]</f>
        <v>121513</v>
      </c>
      <c r="H1124" s="75" t="s">
        <v>4814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 t="s">
        <v>4813</v>
      </c>
      <c r="F1273" s="154">
        <v>0</v>
      </c>
      <c r="G1273" s="156">
        <f>Tabla18[[#This Row],[Importe]]-Tabla18[[#This Row],[Pagado]]</f>
        <v>60297.8</v>
      </c>
      <c r="H1273" s="153" t="s">
        <v>4814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 t="s">
        <v>4813</v>
      </c>
      <c r="F1376" s="81">
        <v>0</v>
      </c>
      <c r="G1376" s="156">
        <f>Tabla18[[#This Row],[Importe]]-Tabla18[[#This Row],[Pagado]]</f>
        <v>105453.7</v>
      </c>
      <c r="H1376" s="75" t="s">
        <v>4814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 t="s">
        <v>4813</v>
      </c>
      <c r="F1467" s="154">
        <v>0</v>
      </c>
      <c r="G1467" s="156">
        <f>Tabla18[[#This Row],[Importe]]-Tabla18[[#This Row],[Pagado]]</f>
        <v>65012.85</v>
      </c>
      <c r="H1467" s="153" t="s">
        <v>4814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 t="s">
        <v>4813</v>
      </c>
      <c r="F1635" s="154">
        <v>0</v>
      </c>
      <c r="G1635" s="156">
        <f>Tabla18[[#This Row],[Importe]]-Tabla18[[#This Row],[Pagado]]</f>
        <v>83843.7</v>
      </c>
      <c r="H1635" s="153" t="s">
        <v>4814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 t="s">
        <v>4813</v>
      </c>
      <c r="F1651" s="154">
        <v>0</v>
      </c>
      <c r="G1651" s="156">
        <f>Tabla18[[#This Row],[Importe]]-Tabla18[[#This Row],[Pagado]]</f>
        <v>11248</v>
      </c>
      <c r="H1651" s="153" t="s">
        <v>4814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 t="s">
        <v>4813</v>
      </c>
      <c r="F1700" s="81">
        <v>0</v>
      </c>
      <c r="G1700" s="156">
        <f>Tabla18[[#This Row],[Importe]]-Tabla18[[#This Row],[Pagado]]</f>
        <v>30498.9</v>
      </c>
      <c r="H1700" s="75" t="s">
        <v>4814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51" t="s">
        <v>4813</v>
      </c>
      <c r="F1724" s="81">
        <v>0</v>
      </c>
      <c r="G1724" s="156">
        <f>Tabla18[[#This Row],[Importe]]-Tabla18[[#This Row],[Pagado]]</f>
        <v>534684.6</v>
      </c>
      <c r="H1724" s="75" t="s">
        <v>4814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 t="s">
        <v>4813</v>
      </c>
      <c r="F1780" s="81">
        <v>0</v>
      </c>
      <c r="G1780" s="156">
        <f>Tabla18[[#This Row],[Importe]]-Tabla18[[#This Row],[Pagado]]</f>
        <v>4920</v>
      </c>
      <c r="H1780" s="75" t="s">
        <v>4814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 t="s">
        <v>4813</v>
      </c>
      <c r="F1873" s="154">
        <v>0</v>
      </c>
      <c r="G1873" s="156">
        <f>Tabla18[[#This Row],[Importe]]-Tabla18[[#This Row],[Pagado]]</f>
        <v>97808.75</v>
      </c>
      <c r="H1873" s="153" t="s">
        <v>4814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 t="s">
        <v>4813</v>
      </c>
      <c r="F1986" s="81">
        <v>0</v>
      </c>
      <c r="G1986" s="156">
        <f>Tabla18[[#This Row],[Importe]]-Tabla18[[#This Row],[Pagado]]</f>
        <v>70509.3</v>
      </c>
      <c r="H1986" s="75" t="s">
        <v>4814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 t="s">
        <v>4813</v>
      </c>
      <c r="F2075" s="154">
        <v>0</v>
      </c>
      <c r="G2075" s="156">
        <f>Tabla18[[#This Row],[Importe]]-Tabla18[[#This Row],[Pagado]]</f>
        <v>72783.5</v>
      </c>
      <c r="H2075" s="153" t="s">
        <v>4814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 t="s">
        <v>4813</v>
      </c>
      <c r="F2185" s="154">
        <v>0</v>
      </c>
      <c r="G2185" s="156">
        <f>Tabla18[[#This Row],[Importe]]-Tabla18[[#This Row],[Pagado]]</f>
        <v>40894.36</v>
      </c>
      <c r="H2185" s="153" t="s">
        <v>4814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 t="s">
        <v>4813</v>
      </c>
      <c r="F2293" s="154">
        <v>0</v>
      </c>
      <c r="G2293" s="156">
        <f>Tabla18[[#This Row],[Importe]]-Tabla18[[#This Row],[Pagado]]</f>
        <v>69612.42</v>
      </c>
      <c r="H2293" s="153" t="s">
        <v>4814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 t="s">
        <v>4813</v>
      </c>
      <c r="F2368" s="81">
        <v>0</v>
      </c>
      <c r="G2368" s="156">
        <f>Tabla18[[#This Row],[Importe]]-Tabla18[[#This Row],[Pagado]]</f>
        <v>3885</v>
      </c>
      <c r="H2368" s="75" t="s">
        <v>4814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 t="s">
        <v>4813</v>
      </c>
      <c r="F2416" s="81">
        <v>0</v>
      </c>
      <c r="G2416" s="156">
        <f>Tabla18[[#This Row],[Importe]]-Tabla18[[#This Row],[Pagado]]</f>
        <v>111046</v>
      </c>
      <c r="H2416" s="75" t="s">
        <v>4814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 t="s">
        <v>4813</v>
      </c>
      <c r="F2497" s="154">
        <v>0</v>
      </c>
      <c r="G2497" s="156">
        <f>Tabla18[[#This Row],[Importe]]-Tabla18[[#This Row],[Pagado]]</f>
        <v>3984</v>
      </c>
      <c r="H2497" s="153" t="s">
        <v>4814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 t="s">
        <v>4813</v>
      </c>
      <c r="F2621" s="154">
        <v>0</v>
      </c>
      <c r="G2621" s="156">
        <f>Tabla18[[#This Row],[Importe]]-Tabla18[[#This Row],[Pagado]]</f>
        <v>26094.639999999999</v>
      </c>
      <c r="H2621" s="153" t="s">
        <v>4814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 t="s">
        <v>4813</v>
      </c>
      <c r="F2636" s="81">
        <v>0</v>
      </c>
      <c r="G2636" s="156">
        <f>Tabla18[[#This Row],[Importe]]-Tabla18[[#This Row],[Pagado]]</f>
        <v>6990.16</v>
      </c>
      <c r="H2636" s="75" t="s">
        <v>4814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 t="s">
        <v>4813</v>
      </c>
      <c r="F2734" s="81">
        <v>0</v>
      </c>
      <c r="G2734" s="156">
        <f>Tabla18[[#This Row],[Importe]]-Tabla18[[#This Row],[Pagado]]</f>
        <v>97965.58</v>
      </c>
      <c r="H2734" s="75" t="s">
        <v>4814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47.25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24632</v>
      </c>
      <c r="F2795" s="154">
        <f>1000+1500+1000</f>
        <v>3500</v>
      </c>
      <c r="G2795" s="156">
        <f>Tabla18[[#This Row],[Importe]]-Tabla18[[#This Row],[Pagado]]</f>
        <v>26875.200000000001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 t="s">
        <v>4813</v>
      </c>
      <c r="F2838" s="81">
        <v>0</v>
      </c>
      <c r="G2838" s="156">
        <f>Tabla18[[#This Row],[Importe]]-Tabla18[[#This Row],[Pagado]]</f>
        <v>10947.2</v>
      </c>
      <c r="H2838" s="75" t="s">
        <v>4814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 t="s">
        <v>4813</v>
      </c>
      <c r="F2906" s="81">
        <v>0</v>
      </c>
      <c r="G2906" s="156">
        <f>Tabla18[[#This Row],[Importe]]-Tabla18[[#This Row],[Pagado]]</f>
        <v>29495.85</v>
      </c>
      <c r="H2906" s="75" t="s">
        <v>4814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 t="s">
        <v>4813</v>
      </c>
      <c r="F3026" s="81">
        <v>0</v>
      </c>
      <c r="G3026" s="156">
        <f>Tabla18[[#This Row],[Importe]]-Tabla18[[#This Row],[Pagado]]</f>
        <v>9222</v>
      </c>
      <c r="H3026" s="75" t="s">
        <v>4814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 t="s">
        <v>4813</v>
      </c>
      <c r="F3063" s="154">
        <v>0</v>
      </c>
      <c r="G3063" s="156">
        <f>Tabla18[[#This Row],[Importe]]-Tabla18[[#This Row],[Pagado]]</f>
        <v>73071.5</v>
      </c>
      <c r="H3063" s="153" t="s">
        <v>4814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 t="s">
        <v>4813</v>
      </c>
      <c r="F3147" s="154">
        <v>0</v>
      </c>
      <c r="G3147" s="156">
        <f>Tabla18[[#This Row],[Importe]]-Tabla18[[#This Row],[Pagado]]</f>
        <v>78511.600000000006</v>
      </c>
      <c r="H3147" s="153" t="s">
        <v>4814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35515581.549999982</v>
      </c>
      <c r="G3232" s="168">
        <f>Tabla18[[#This Row],[Importe]]-Tabla18[[#This Row],[Pagado]]</f>
        <v>3348769.2100000009</v>
      </c>
      <c r="H3232" s="165"/>
    </row>
    <row r="3236" spans="4:6" ht="16.5" thickBot="1" x14ac:dyDescent="0.3"/>
    <row r="3237" spans="4:6" x14ac:dyDescent="0.25">
      <c r="D3237" s="218" t="s">
        <v>24613</v>
      </c>
      <c r="E3237" s="214">
        <f>D3232-F3232</f>
        <v>3348769.2100000009</v>
      </c>
      <c r="F3237" s="215"/>
    </row>
    <row r="3238" spans="4:6" ht="16.5" thickBot="1" x14ac:dyDescent="0.3">
      <c r="D3238" s="219"/>
      <c r="E3238" s="216"/>
      <c r="F3238" s="217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2022-09-13T20:38:12Z</dcterms:modified>
</cp:coreProperties>
</file>