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3690" yWindow="0" windowWidth="16605" windowHeight="10920" firstSheet="13" activeTab="14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Hoja2" sheetId="26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<sst xmlns="http://schemas.openxmlformats.org/spreadsheetml/2006/main" count="2273" uniqueCount="1244">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</sst>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CCFF"/>
      <color rgb="FF00FF00"/>
      <color rgb="FFFF00FF"/>
      <color rgb="FF99CCFF"/>
      <color rgb="FF66FFFF"/>
      <color rgb="FF0000FF"/>
      <color rgb="FF00FF99"/>
      <color rgb="FFCCFF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50"/>
      <c r="C1" s="752" t="s">
        <v>25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19" ht="16.5" thickBot="1" x14ac:dyDescent="0.3">
      <c r="B2" s="751"/>
      <c r="C2" s="3"/>
      <c r="H2" s="5"/>
      <c r="I2" s="6"/>
      <c r="J2" s="7"/>
      <c r="L2" s="8"/>
      <c r="M2" s="6"/>
      <c r="N2" s="9"/>
    </row>
    <row r="3" spans="1:19" ht="21.75" thickBot="1" x14ac:dyDescent="0.35">
      <c r="B3" s="754" t="s">
        <v>0</v>
      </c>
      <c r="C3" s="755"/>
      <c r="D3" s="10"/>
      <c r="E3" s="11"/>
      <c r="F3" s="11"/>
      <c r="H3" s="756" t="s">
        <v>26</v>
      </c>
      <c r="I3" s="756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57" t="s">
        <v>2</v>
      </c>
      <c r="F4" s="758"/>
      <c r="H4" s="759" t="s">
        <v>3</v>
      </c>
      <c r="I4" s="760"/>
      <c r="J4" s="19"/>
      <c r="K4" s="166"/>
      <c r="L4" s="20"/>
      <c r="M4" s="21" t="s">
        <v>4</v>
      </c>
      <c r="N4" s="22" t="s">
        <v>5</v>
      </c>
      <c r="P4" s="766" t="s">
        <v>6</v>
      </c>
      <c r="Q4" s="76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68">
        <f>SUM(M5:M38)</f>
        <v>247061</v>
      </c>
      <c r="N39" s="77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69"/>
      <c r="N40" s="77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72" t="s">
        <v>11</v>
      </c>
      <c r="I52" s="773"/>
      <c r="J52" s="100"/>
      <c r="K52" s="774">
        <f>I50+L50</f>
        <v>53873.49</v>
      </c>
      <c r="L52" s="775"/>
      <c r="M52" s="776">
        <f>N39+M39</f>
        <v>419924</v>
      </c>
      <c r="N52" s="777"/>
      <c r="P52" s="34"/>
      <c r="Q52" s="9"/>
    </row>
    <row r="53" spans="1:17" ht="15.75" x14ac:dyDescent="0.25">
      <c r="D53" s="778" t="s">
        <v>12</v>
      </c>
      <c r="E53" s="77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78" t="s">
        <v>95</v>
      </c>
      <c r="E54" s="778"/>
      <c r="F54" s="96">
        <v>-549976.4</v>
      </c>
      <c r="I54" s="779" t="s">
        <v>13</v>
      </c>
      <c r="J54" s="780"/>
      <c r="K54" s="781">
        <f>F56+F57+F58</f>
        <v>-24577.400000000023</v>
      </c>
      <c r="L54" s="78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83">
        <f>-C4</f>
        <v>0</v>
      </c>
      <c r="L56" s="78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61" t="s">
        <v>18</v>
      </c>
      <c r="E58" s="762"/>
      <c r="F58" s="113">
        <v>567389.35</v>
      </c>
      <c r="I58" s="763" t="s">
        <v>97</v>
      </c>
      <c r="J58" s="764"/>
      <c r="K58" s="765">
        <f>K54+K56</f>
        <v>-24577.400000000023</v>
      </c>
      <c r="L58" s="76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46" t="s">
        <v>597</v>
      </c>
      <c r="J76" s="847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48"/>
      <c r="J77" s="849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12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13"/>
      <c r="K81" s="1"/>
      <c r="L81" s="97"/>
      <c r="M81" s="3"/>
      <c r="N81" s="1"/>
    </row>
    <row r="82" spans="1:14" ht="18.75" x14ac:dyDescent="0.3">
      <c r="A82" s="435"/>
      <c r="B82" s="845" t="s">
        <v>595</v>
      </c>
      <c r="C82" s="845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0"/>
      <c r="C1" s="816" t="s">
        <v>451</v>
      </c>
      <c r="D1" s="817"/>
      <c r="E1" s="817"/>
      <c r="F1" s="817"/>
      <c r="G1" s="817"/>
      <c r="H1" s="817"/>
      <c r="I1" s="817"/>
      <c r="J1" s="817"/>
      <c r="K1" s="817"/>
      <c r="L1" s="817"/>
      <c r="M1" s="817"/>
    </row>
    <row r="2" spans="1:25" ht="16.5" thickBot="1" x14ac:dyDescent="0.3">
      <c r="B2" s="75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4" t="s">
        <v>0</v>
      </c>
      <c r="C3" s="755"/>
      <c r="D3" s="10"/>
      <c r="E3" s="11"/>
      <c r="F3" s="11"/>
      <c r="H3" s="756" t="s">
        <v>26</v>
      </c>
      <c r="I3" s="756"/>
      <c r="K3" s="165"/>
      <c r="L3" s="13"/>
      <c r="M3" s="14"/>
      <c r="P3" s="793" t="s">
        <v>6</v>
      </c>
      <c r="R3" s="814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57" t="s">
        <v>2</v>
      </c>
      <c r="F4" s="758"/>
      <c r="H4" s="759" t="s">
        <v>3</v>
      </c>
      <c r="I4" s="760"/>
      <c r="J4" s="19"/>
      <c r="K4" s="166"/>
      <c r="L4" s="20"/>
      <c r="M4" s="21" t="s">
        <v>4</v>
      </c>
      <c r="N4" s="22" t="s">
        <v>5</v>
      </c>
      <c r="P4" s="794"/>
      <c r="Q4" s="322" t="s">
        <v>217</v>
      </c>
      <c r="R4" s="815"/>
      <c r="W4" s="803" t="s">
        <v>124</v>
      </c>
      <c r="X4" s="803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03"/>
      <c r="X5" s="803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07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08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09"/>
      <c r="X21" s="809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10"/>
      <c r="X23" s="810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10"/>
      <c r="X24" s="810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11"/>
      <c r="X25" s="811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11"/>
      <c r="X26" s="811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04"/>
      <c r="X27" s="805"/>
      <c r="Y27" s="806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05"/>
      <c r="X28" s="805"/>
      <c r="Y28" s="806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95">
        <f>SUM(M5:M35)</f>
        <v>2220612.02</v>
      </c>
      <c r="N36" s="797">
        <f>SUM(N5:N35)</f>
        <v>833865</v>
      </c>
      <c r="O36" s="276"/>
      <c r="P36" s="277">
        <v>0</v>
      </c>
      <c r="Q36" s="841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796"/>
      <c r="N37" s="798"/>
      <c r="O37" s="276"/>
      <c r="P37" s="277">
        <v>0</v>
      </c>
      <c r="Q37" s="842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843">
        <f>M36+N36</f>
        <v>3054477.02</v>
      </c>
      <c r="N39" s="844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72" t="s">
        <v>11</v>
      </c>
      <c r="I68" s="773"/>
      <c r="J68" s="100"/>
      <c r="K68" s="774">
        <f>I66+L66</f>
        <v>314868.39999999997</v>
      </c>
      <c r="L68" s="801"/>
      <c r="M68" s="272"/>
      <c r="N68" s="272"/>
      <c r="P68" s="34"/>
      <c r="Q68" s="13"/>
    </row>
    <row r="69" spans="1:17" x14ac:dyDescent="0.25">
      <c r="D69" s="778" t="s">
        <v>12</v>
      </c>
      <c r="E69" s="778"/>
      <c r="F69" s="312">
        <f>F66-K68-C66</f>
        <v>1594593.8500000003</v>
      </c>
      <c r="I69" s="102"/>
      <c r="J69" s="103"/>
    </row>
    <row r="70" spans="1:17" ht="18.75" x14ac:dyDescent="0.3">
      <c r="D70" s="802" t="s">
        <v>95</v>
      </c>
      <c r="E70" s="802"/>
      <c r="F70" s="111">
        <v>-1360260.32</v>
      </c>
      <c r="I70" s="779" t="s">
        <v>13</v>
      </c>
      <c r="J70" s="780"/>
      <c r="K70" s="781">
        <f>F72+F73+F74</f>
        <v>1938640.11</v>
      </c>
      <c r="L70" s="781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83">
        <f>-C4</f>
        <v>-1266568.45</v>
      </c>
      <c r="L72" s="784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61" t="s">
        <v>18</v>
      </c>
      <c r="E74" s="762"/>
      <c r="F74" s="113">
        <v>1792817.68</v>
      </c>
      <c r="I74" s="763" t="s">
        <v>198</v>
      </c>
      <c r="J74" s="764"/>
      <c r="K74" s="765">
        <f>K70+K72</f>
        <v>672071.66000000015</v>
      </c>
      <c r="L74" s="765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54" t="s">
        <v>594</v>
      </c>
      <c r="J44" s="855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56"/>
      <c r="J45" s="857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58"/>
      <c r="J46" s="859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1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13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50" t="s">
        <v>594</v>
      </c>
      <c r="J83" s="851"/>
    </row>
    <row r="84" spans="1:14" ht="19.5" thickBot="1" x14ac:dyDescent="0.35">
      <c r="A84" s="513" t="s">
        <v>598</v>
      </c>
      <c r="B84" s="514"/>
      <c r="C84" s="515"/>
      <c r="D84" s="491"/>
      <c r="I84" s="852"/>
      <c r="J84" s="853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0"/>
      <c r="C1" s="816" t="s">
        <v>620</v>
      </c>
      <c r="D1" s="817"/>
      <c r="E1" s="817"/>
      <c r="F1" s="817"/>
      <c r="G1" s="817"/>
      <c r="H1" s="817"/>
      <c r="I1" s="817"/>
      <c r="J1" s="817"/>
      <c r="K1" s="817"/>
      <c r="L1" s="817"/>
      <c r="M1" s="817"/>
    </row>
    <row r="2" spans="1:25" ht="16.5" thickBot="1" x14ac:dyDescent="0.3">
      <c r="B2" s="75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4" t="s">
        <v>0</v>
      </c>
      <c r="C3" s="755"/>
      <c r="D3" s="10"/>
      <c r="E3" s="11"/>
      <c r="F3" s="11"/>
      <c r="H3" s="756" t="s">
        <v>26</v>
      </c>
      <c r="I3" s="756"/>
      <c r="K3" s="165"/>
      <c r="L3" s="13"/>
      <c r="M3" s="14"/>
      <c r="P3" s="793" t="s">
        <v>6</v>
      </c>
      <c r="R3" s="814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57" t="s">
        <v>2</v>
      </c>
      <c r="F4" s="758"/>
      <c r="H4" s="759" t="s">
        <v>3</v>
      </c>
      <c r="I4" s="760"/>
      <c r="J4" s="19"/>
      <c r="K4" s="166"/>
      <c r="L4" s="20"/>
      <c r="M4" s="21" t="s">
        <v>4</v>
      </c>
      <c r="N4" s="22" t="s">
        <v>5</v>
      </c>
      <c r="P4" s="794"/>
      <c r="Q4" s="322" t="s">
        <v>217</v>
      </c>
      <c r="R4" s="815"/>
      <c r="W4" s="803" t="s">
        <v>124</v>
      </c>
      <c r="X4" s="803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03"/>
      <c r="X5" s="803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07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08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09"/>
      <c r="X21" s="809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10"/>
      <c r="X23" s="810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10"/>
      <c r="X24" s="810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11"/>
      <c r="X25" s="811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11"/>
      <c r="X26" s="811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04"/>
      <c r="X27" s="805"/>
      <c r="Y27" s="806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05"/>
      <c r="X28" s="805"/>
      <c r="Y28" s="806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795">
        <f>SUM(M5:M40)</f>
        <v>2479367.6100000003</v>
      </c>
      <c r="N41" s="795">
        <f>SUM(N5:N40)</f>
        <v>1195667</v>
      </c>
      <c r="P41" s="505">
        <f>SUM(P5:P40)</f>
        <v>4355326.74</v>
      </c>
      <c r="Q41" s="860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796"/>
      <c r="N42" s="796"/>
      <c r="P42" s="34"/>
      <c r="Q42" s="861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62">
        <f>M41+N41</f>
        <v>3675034.6100000003</v>
      </c>
      <c r="N45" s="863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72" t="s">
        <v>11</v>
      </c>
      <c r="I70" s="773"/>
      <c r="J70" s="100"/>
      <c r="K70" s="774">
        <f>I68+L68</f>
        <v>428155.54000000004</v>
      </c>
      <c r="L70" s="801"/>
      <c r="M70" s="272"/>
      <c r="N70" s="272"/>
      <c r="P70" s="34"/>
      <c r="Q70" s="13"/>
    </row>
    <row r="71" spans="1:17" x14ac:dyDescent="0.25">
      <c r="D71" s="778" t="s">
        <v>12</v>
      </c>
      <c r="E71" s="778"/>
      <c r="F71" s="312">
        <f>F68-K70-C68</f>
        <v>1631087.67</v>
      </c>
      <c r="I71" s="102"/>
      <c r="J71" s="103"/>
      <c r="P71" s="34"/>
    </row>
    <row r="72" spans="1:17" ht="18.75" x14ac:dyDescent="0.3">
      <c r="D72" s="802" t="s">
        <v>95</v>
      </c>
      <c r="E72" s="802"/>
      <c r="F72" s="111">
        <v>-1884975.46</v>
      </c>
      <c r="I72" s="779" t="s">
        <v>13</v>
      </c>
      <c r="J72" s="780"/>
      <c r="K72" s="781">
        <f>F74+F75+F76</f>
        <v>1777829.89</v>
      </c>
      <c r="L72" s="781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83">
        <f>-C4</f>
        <v>-1792817.68</v>
      </c>
      <c r="L74" s="784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61" t="s">
        <v>18</v>
      </c>
      <c r="E76" s="762"/>
      <c r="F76" s="113">
        <v>2112071.92</v>
      </c>
      <c r="I76" s="763" t="s">
        <v>852</v>
      </c>
      <c r="J76" s="764"/>
      <c r="K76" s="765">
        <f>K72+K74</f>
        <v>-14987.790000000037</v>
      </c>
      <c r="L76" s="765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54" t="s">
        <v>594</v>
      </c>
      <c r="J54" s="855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56"/>
      <c r="J55" s="857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58"/>
      <c r="J56" s="859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12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13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50" t="s">
        <v>594</v>
      </c>
      <c r="J93" s="851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52"/>
      <c r="J94" s="853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64">
        <f>SUM(D106:D129)</f>
        <v>759581.99999999988</v>
      </c>
      <c r="D130" s="865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tabSelected="1"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877" t="s">
        <v>1242</v>
      </c>
      <c r="C2" s="878"/>
      <c r="D2" s="879"/>
      <c r="F2" s="867" t="s">
        <v>1241</v>
      </c>
      <c r="G2" s="868"/>
      <c r="H2" s="869"/>
    </row>
    <row r="3" spans="2:8" ht="27.75" customHeight="1" thickBot="1" x14ac:dyDescent="0.3">
      <c r="B3" s="880"/>
      <c r="C3" s="881"/>
      <c r="D3" s="882"/>
      <c r="F3" s="870"/>
      <c r="G3" s="871"/>
      <c r="H3" s="872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73">
        <f>SUM(H5:H10)</f>
        <v>334337</v>
      </c>
      <c r="H11" s="874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75" t="s">
        <v>749</v>
      </c>
      <c r="D15" s="897">
        <f>D11-D13</f>
        <v>-69877</v>
      </c>
      <c r="E15" s="899" t="s">
        <v>1243</v>
      </c>
      <c r="F15" s="900"/>
      <c r="G15" s="900"/>
      <c r="H15" s="901"/>
    </row>
    <row r="16" spans="2:8" ht="18.75" customHeight="1" thickBot="1" x14ac:dyDescent="0.3">
      <c r="C16" s="876"/>
      <c r="D16" s="898"/>
      <c r="E16" s="902"/>
      <c r="F16" s="903"/>
      <c r="G16" s="903"/>
      <c r="H16" s="904"/>
    </row>
    <row r="17" spans="3:4" ht="18.75" x14ac:dyDescent="0.3">
      <c r="C17" s="866" t="s">
        <v>751</v>
      </c>
      <c r="D17" s="866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0"/>
      <c r="C1" s="816" t="s">
        <v>752</v>
      </c>
      <c r="D1" s="817"/>
      <c r="E1" s="817"/>
      <c r="F1" s="817"/>
      <c r="G1" s="817"/>
      <c r="H1" s="817"/>
      <c r="I1" s="817"/>
      <c r="J1" s="817"/>
      <c r="K1" s="817"/>
      <c r="L1" s="817"/>
      <c r="M1" s="817"/>
    </row>
    <row r="2" spans="1:25" ht="16.5" thickBot="1" x14ac:dyDescent="0.3">
      <c r="B2" s="75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4" t="s">
        <v>0</v>
      </c>
      <c r="C3" s="755"/>
      <c r="D3" s="10"/>
      <c r="E3" s="553"/>
      <c r="F3" s="11"/>
      <c r="H3" s="756" t="s">
        <v>26</v>
      </c>
      <c r="I3" s="756"/>
      <c r="K3" s="165"/>
      <c r="L3" s="13"/>
      <c r="M3" s="14"/>
      <c r="P3" s="793" t="s">
        <v>6</v>
      </c>
      <c r="R3" s="814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57" t="s">
        <v>2</v>
      </c>
      <c r="F4" s="758"/>
      <c r="H4" s="759" t="s">
        <v>3</v>
      </c>
      <c r="I4" s="760"/>
      <c r="J4" s="556"/>
      <c r="K4" s="562"/>
      <c r="L4" s="563"/>
      <c r="M4" s="21" t="s">
        <v>4</v>
      </c>
      <c r="N4" s="22" t="s">
        <v>5</v>
      </c>
      <c r="P4" s="794"/>
      <c r="Q4" s="322" t="s">
        <v>217</v>
      </c>
      <c r="R4" s="815"/>
      <c r="U4" s="34"/>
      <c r="V4" s="128"/>
      <c r="W4" s="883"/>
      <c r="X4" s="883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83"/>
      <c r="X5" s="883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84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84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09"/>
      <c r="X21" s="809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10"/>
      <c r="X23" s="810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10"/>
      <c r="X24" s="810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11"/>
      <c r="X25" s="811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11"/>
      <c r="X26" s="811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04"/>
      <c r="X27" s="805"/>
      <c r="Y27" s="806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05"/>
      <c r="X28" s="805"/>
      <c r="Y28" s="806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795">
        <f>SUM(M5:M40)</f>
        <v>1509924.1</v>
      </c>
      <c r="N41" s="795">
        <f>SUM(N5:N40)</f>
        <v>1012291</v>
      </c>
      <c r="P41" s="505">
        <f>SUM(P5:P40)</f>
        <v>3152648.1</v>
      </c>
      <c r="Q41" s="860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796"/>
      <c r="N42" s="796"/>
      <c r="P42" s="34"/>
      <c r="Q42" s="861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862">
        <f>M41+N41</f>
        <v>2522215.1</v>
      </c>
      <c r="N45" s="863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72" t="s">
        <v>11</v>
      </c>
      <c r="I63" s="773"/>
      <c r="J63" s="559"/>
      <c r="K63" s="889">
        <f>I61+L61</f>
        <v>340912.75</v>
      </c>
      <c r="L63" s="890"/>
      <c r="M63" s="272"/>
      <c r="N63" s="272"/>
      <c r="P63" s="34"/>
      <c r="Q63" s="13"/>
    </row>
    <row r="64" spans="1:17" x14ac:dyDescent="0.25">
      <c r="D64" s="778" t="s">
        <v>12</v>
      </c>
      <c r="E64" s="778"/>
      <c r="F64" s="312">
        <f>F61-K63-C61</f>
        <v>1458827.53</v>
      </c>
      <c r="I64" s="102"/>
      <c r="J64" s="560"/>
    </row>
    <row r="65" spans="2:17" ht="18.75" x14ac:dyDescent="0.3">
      <c r="D65" s="802" t="s">
        <v>95</v>
      </c>
      <c r="E65" s="802"/>
      <c r="F65" s="111">
        <v>-1572197.3</v>
      </c>
      <c r="I65" s="779" t="s">
        <v>13</v>
      </c>
      <c r="J65" s="780"/>
      <c r="K65" s="781">
        <f>F67+F68+F69</f>
        <v>2392765.5300000003</v>
      </c>
      <c r="L65" s="781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885">
        <f>-C4</f>
        <v>-2112071.92</v>
      </c>
      <c r="L67" s="781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61" t="s">
        <v>18</v>
      </c>
      <c r="E69" s="762"/>
      <c r="F69" s="113">
        <v>2546982.16</v>
      </c>
      <c r="I69" s="886" t="s">
        <v>198</v>
      </c>
      <c r="J69" s="887"/>
      <c r="K69" s="888">
        <f>K65+K67</f>
        <v>280693.61000000034</v>
      </c>
      <c r="L69" s="888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54" t="s">
        <v>594</v>
      </c>
      <c r="J38" s="855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56"/>
      <c r="J39" s="857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58"/>
      <c r="J40" s="859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12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13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50" t="s">
        <v>594</v>
      </c>
      <c r="J74" s="851"/>
    </row>
    <row r="75" spans="1:14" ht="19.5" thickBot="1" x14ac:dyDescent="0.35">
      <c r="A75" s="456"/>
      <c r="B75" s="649"/>
      <c r="C75" s="233"/>
      <c r="D75" s="650"/>
      <c r="E75" s="519"/>
      <c r="F75" s="111"/>
      <c r="I75" s="852"/>
      <c r="J75" s="853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93" t="s">
        <v>804</v>
      </c>
      <c r="B89" s="894"/>
      <c r="C89" s="894"/>
      <c r="E89"/>
      <c r="F89" s="111"/>
      <c r="I89"/>
      <c r="J89" s="194"/>
      <c r="M89"/>
      <c r="N89"/>
    </row>
    <row r="90" spans="1:14" ht="18.75" x14ac:dyDescent="0.3">
      <c r="A90" s="454"/>
      <c r="B90" s="895" t="s">
        <v>805</v>
      </c>
      <c r="C90" s="896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891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892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50"/>
      <c r="C1" s="816" t="s">
        <v>882</v>
      </c>
      <c r="D1" s="817"/>
      <c r="E1" s="817"/>
      <c r="F1" s="817"/>
      <c r="G1" s="817"/>
      <c r="H1" s="817"/>
      <c r="I1" s="817"/>
      <c r="J1" s="817"/>
      <c r="K1" s="817"/>
      <c r="L1" s="817"/>
      <c r="M1" s="817"/>
    </row>
    <row r="2" spans="1:18" ht="16.5" thickBot="1" x14ac:dyDescent="0.3">
      <c r="B2" s="751"/>
      <c r="C2" s="3"/>
      <c r="H2" s="5"/>
      <c r="I2" s="6"/>
      <c r="J2" s="7"/>
      <c r="L2" s="8"/>
      <c r="M2" s="6"/>
      <c r="N2" s="9"/>
    </row>
    <row r="3" spans="1:18" ht="21.75" thickBot="1" x14ac:dyDescent="0.35">
      <c r="B3" s="754" t="s">
        <v>0</v>
      </c>
      <c r="C3" s="755"/>
      <c r="D3" s="10"/>
      <c r="E3" s="553"/>
      <c r="F3" s="11"/>
      <c r="H3" s="756" t="s">
        <v>26</v>
      </c>
      <c r="I3" s="756"/>
      <c r="K3" s="165"/>
      <c r="L3" s="13"/>
      <c r="M3" s="14"/>
      <c r="P3" s="793" t="s">
        <v>6</v>
      </c>
      <c r="R3" s="814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57" t="s">
        <v>2</v>
      </c>
      <c r="F4" s="758"/>
      <c r="H4" s="759" t="s">
        <v>3</v>
      </c>
      <c r="I4" s="760"/>
      <c r="J4" s="556"/>
      <c r="K4" s="562"/>
      <c r="L4" s="563"/>
      <c r="M4" s="21" t="s">
        <v>4</v>
      </c>
      <c r="N4" s="22" t="s">
        <v>5</v>
      </c>
      <c r="P4" s="794"/>
      <c r="Q4" s="322" t="s">
        <v>217</v>
      </c>
      <c r="R4" s="815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795">
        <f>SUM(M5:M40)</f>
        <v>1737024</v>
      </c>
      <c r="N41" s="795">
        <f>SUM(N5:N40)</f>
        <v>1314313</v>
      </c>
      <c r="P41" s="505">
        <f>SUM(P5:P40)</f>
        <v>3810957.55</v>
      </c>
      <c r="Q41" s="860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796"/>
      <c r="N42" s="796"/>
      <c r="P42" s="34"/>
      <c r="Q42" s="861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862">
        <f>M41+N41</f>
        <v>3051337</v>
      </c>
      <c r="N45" s="863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72" t="s">
        <v>11</v>
      </c>
      <c r="I69" s="773"/>
      <c r="J69" s="559"/>
      <c r="K69" s="889">
        <f>I67+L67</f>
        <v>534683.29</v>
      </c>
      <c r="L69" s="890"/>
      <c r="M69" s="272"/>
      <c r="N69" s="272"/>
      <c r="P69" s="34"/>
      <c r="Q69" s="13"/>
    </row>
    <row r="70" spans="1:17" x14ac:dyDescent="0.25">
      <c r="D70" s="778" t="s">
        <v>12</v>
      </c>
      <c r="E70" s="778"/>
      <c r="F70" s="312">
        <f>F67-K69-C67</f>
        <v>1883028.8699999999</v>
      </c>
      <c r="I70" s="102"/>
      <c r="J70" s="560"/>
    </row>
    <row r="71" spans="1:17" ht="18.75" x14ac:dyDescent="0.3">
      <c r="D71" s="802" t="s">
        <v>95</v>
      </c>
      <c r="E71" s="802"/>
      <c r="F71" s="111">
        <v>-2122394.9</v>
      </c>
      <c r="I71" s="779" t="s">
        <v>13</v>
      </c>
      <c r="J71" s="780"/>
      <c r="K71" s="781">
        <f>F73+F74+F75</f>
        <v>2367293.46</v>
      </c>
      <c r="L71" s="78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885">
        <f>-C4</f>
        <v>-2546982.16</v>
      </c>
      <c r="L73" s="781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61" t="s">
        <v>18</v>
      </c>
      <c r="E75" s="762"/>
      <c r="F75" s="113">
        <v>2355426.54</v>
      </c>
      <c r="I75" s="763" t="s">
        <v>97</v>
      </c>
      <c r="J75" s="764"/>
      <c r="K75" s="765">
        <f>K71+K73</f>
        <v>-179688.70000000019</v>
      </c>
      <c r="L75" s="76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54" t="s">
        <v>594</v>
      </c>
      <c r="I43" s="855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56"/>
      <c r="I44" s="857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58"/>
      <c r="I45" s="85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50" t="s">
        <v>594</v>
      </c>
      <c r="I67" s="851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2" t="s">
        <v>207</v>
      </c>
      <c r="H68" s="852"/>
      <c r="I68" s="85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8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8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50"/>
      <c r="C1" s="816" t="s">
        <v>1025</v>
      </c>
      <c r="D1" s="817"/>
      <c r="E1" s="817"/>
      <c r="F1" s="817"/>
      <c r="G1" s="817"/>
      <c r="H1" s="817"/>
      <c r="I1" s="817"/>
      <c r="J1" s="817"/>
      <c r="K1" s="817"/>
      <c r="L1" s="817"/>
      <c r="M1" s="817"/>
    </row>
    <row r="2" spans="1:18" ht="16.5" thickBot="1" x14ac:dyDescent="0.3">
      <c r="B2" s="751"/>
      <c r="C2" s="3"/>
      <c r="H2" s="5"/>
      <c r="I2" s="6"/>
      <c r="J2" s="7"/>
      <c r="L2" s="8"/>
      <c r="M2" s="6"/>
      <c r="N2" s="9"/>
    </row>
    <row r="3" spans="1:18" ht="21.75" thickBot="1" x14ac:dyDescent="0.35">
      <c r="B3" s="754" t="s">
        <v>0</v>
      </c>
      <c r="C3" s="755"/>
      <c r="D3" s="10"/>
      <c r="E3" s="553"/>
      <c r="F3" s="11"/>
      <c r="H3" s="756" t="s">
        <v>26</v>
      </c>
      <c r="I3" s="756"/>
      <c r="K3" s="165"/>
      <c r="L3" s="13"/>
      <c r="M3" s="14"/>
      <c r="P3" s="793" t="s">
        <v>6</v>
      </c>
      <c r="R3" s="814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57" t="s">
        <v>2</v>
      </c>
      <c r="F4" s="758"/>
      <c r="H4" s="759" t="s">
        <v>3</v>
      </c>
      <c r="I4" s="760"/>
      <c r="J4" s="556"/>
      <c r="K4" s="562"/>
      <c r="L4" s="563"/>
      <c r="M4" s="21" t="s">
        <v>4</v>
      </c>
      <c r="N4" s="22" t="s">
        <v>5</v>
      </c>
      <c r="P4" s="794"/>
      <c r="Q4" s="322" t="s">
        <v>217</v>
      </c>
      <c r="R4" s="815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795">
        <f>SUM(M5:M40)</f>
        <v>2180659.5</v>
      </c>
      <c r="N41" s="795">
        <f>SUM(N5:N40)</f>
        <v>1072718</v>
      </c>
      <c r="P41" s="505">
        <f>SUM(P5:P40)</f>
        <v>4807723.83</v>
      </c>
      <c r="Q41" s="860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796"/>
      <c r="N42" s="796"/>
      <c r="P42" s="34"/>
      <c r="Q42" s="861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862">
        <f>M41+N41</f>
        <v>3253377.5</v>
      </c>
      <c r="N45" s="86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72" t="s">
        <v>11</v>
      </c>
      <c r="I69" s="773"/>
      <c r="J69" s="559"/>
      <c r="K69" s="889">
        <f>I67+L67</f>
        <v>515778.65000000026</v>
      </c>
      <c r="L69" s="890"/>
      <c r="M69" s="272"/>
      <c r="N69" s="272"/>
      <c r="P69" s="34"/>
      <c r="Q69" s="13"/>
    </row>
    <row r="70" spans="1:17" x14ac:dyDescent="0.25">
      <c r="D70" s="778" t="s">
        <v>12</v>
      </c>
      <c r="E70" s="778"/>
      <c r="F70" s="312">
        <f>F67-K69-C67</f>
        <v>1573910.5599999998</v>
      </c>
      <c r="I70" s="102"/>
      <c r="J70" s="560"/>
    </row>
    <row r="71" spans="1:17" ht="18.75" x14ac:dyDescent="0.3">
      <c r="D71" s="802" t="s">
        <v>95</v>
      </c>
      <c r="E71" s="802"/>
      <c r="F71" s="111">
        <v>-1727771.26</v>
      </c>
      <c r="I71" s="779" t="s">
        <v>13</v>
      </c>
      <c r="J71" s="780"/>
      <c r="K71" s="781">
        <f>F73+F74+F75</f>
        <v>2141254.8899999997</v>
      </c>
      <c r="L71" s="78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885">
        <f>-C4</f>
        <v>-2355426.54</v>
      </c>
      <c r="L73" s="781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61" t="s">
        <v>18</v>
      </c>
      <c r="E75" s="762"/>
      <c r="F75" s="113">
        <v>2274653.09</v>
      </c>
      <c r="I75" s="886" t="s">
        <v>97</v>
      </c>
      <c r="J75" s="887"/>
      <c r="K75" s="888">
        <f>K71+K73</f>
        <v>-214171.65000000037</v>
      </c>
      <c r="L75" s="88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9" workbookViewId="0">
      <selection activeCell="B35" sqref="B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54" t="s">
        <v>594</v>
      </c>
      <c r="I40" s="855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56"/>
      <c r="I41" s="857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58"/>
      <c r="I42" s="859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50" t="s">
        <v>594</v>
      </c>
      <c r="I67" s="851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2" t="s">
        <v>207</v>
      </c>
      <c r="H68" s="852"/>
      <c r="I68" s="85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41" activePane="bottomRight" state="frozen"/>
      <selection pane="topRight" activeCell="D1" sqref="D1"/>
      <selection pane="bottomLeft" activeCell="A5" sqref="A5"/>
      <selection pane="bottomRight" activeCell="N73" sqref="N7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50"/>
      <c r="C1" s="816" t="s">
        <v>1142</v>
      </c>
      <c r="D1" s="817"/>
      <c r="E1" s="817"/>
      <c r="F1" s="817"/>
      <c r="G1" s="817"/>
      <c r="H1" s="817"/>
      <c r="I1" s="817"/>
      <c r="J1" s="817"/>
      <c r="K1" s="817"/>
      <c r="L1" s="817"/>
      <c r="M1" s="817"/>
    </row>
    <row r="2" spans="1:19" ht="16.5" thickBot="1" x14ac:dyDescent="0.3">
      <c r="B2" s="751"/>
      <c r="C2" s="3"/>
      <c r="H2" s="5"/>
      <c r="I2" s="6"/>
      <c r="J2" s="7"/>
      <c r="L2" s="8"/>
      <c r="M2" s="6"/>
      <c r="N2" s="9"/>
    </row>
    <row r="3" spans="1:19" ht="21.75" thickBot="1" x14ac:dyDescent="0.35">
      <c r="B3" s="754" t="s">
        <v>0</v>
      </c>
      <c r="C3" s="755"/>
      <c r="D3" s="10"/>
      <c r="E3" s="553"/>
      <c r="F3" s="11"/>
      <c r="H3" s="756" t="s">
        <v>26</v>
      </c>
      <c r="I3" s="756"/>
      <c r="K3" s="165"/>
      <c r="L3" s="13"/>
      <c r="M3" s="14"/>
      <c r="P3" s="793" t="s">
        <v>6</v>
      </c>
      <c r="R3" s="814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57" t="s">
        <v>2</v>
      </c>
      <c r="F4" s="758"/>
      <c r="H4" s="759" t="s">
        <v>3</v>
      </c>
      <c r="I4" s="760"/>
      <c r="J4" s="556"/>
      <c r="K4" s="562"/>
      <c r="L4" s="563"/>
      <c r="M4" s="21" t="s">
        <v>4</v>
      </c>
      <c r="N4" s="22" t="s">
        <v>5</v>
      </c>
      <c r="P4" s="794"/>
      <c r="Q4" s="322" t="s">
        <v>217</v>
      </c>
      <c r="R4" s="815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795">
        <f>SUM(M5:M40)</f>
        <v>1553743.1800000002</v>
      </c>
      <c r="N41" s="795">
        <f>SUM(N5:N40)</f>
        <v>1198132</v>
      </c>
      <c r="P41" s="505">
        <f>SUM(P5:P40)</f>
        <v>3384938.6799999997</v>
      </c>
      <c r="Q41" s="860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796"/>
      <c r="N42" s="796"/>
      <c r="P42" s="34"/>
      <c r="Q42" s="861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862">
        <f>M41+N41</f>
        <v>2751875.18</v>
      </c>
      <c r="N45" s="86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72" t="s">
        <v>11</v>
      </c>
      <c r="I69" s="773"/>
      <c r="J69" s="559"/>
      <c r="K69" s="889">
        <f>I67+L67</f>
        <v>573073.52</v>
      </c>
      <c r="L69" s="890"/>
      <c r="M69" s="272"/>
      <c r="N69" s="272"/>
      <c r="P69" s="34"/>
      <c r="Q69" s="13"/>
    </row>
    <row r="70" spans="1:17" x14ac:dyDescent="0.25">
      <c r="D70" s="778" t="s">
        <v>12</v>
      </c>
      <c r="E70" s="778"/>
      <c r="F70" s="312">
        <f>F67-K69-C67</f>
        <v>1262114.75</v>
      </c>
      <c r="I70" s="102"/>
      <c r="J70" s="560"/>
    </row>
    <row r="71" spans="1:17" ht="18.75" x14ac:dyDescent="0.3">
      <c r="D71" s="802" t="s">
        <v>95</v>
      </c>
      <c r="E71" s="802"/>
      <c r="F71" s="111">
        <v>-1715125.23</v>
      </c>
      <c r="I71" s="779" t="s">
        <v>13</v>
      </c>
      <c r="J71" s="780"/>
      <c r="K71" s="781">
        <f>F73+F74+F75</f>
        <v>2249865.5500000003</v>
      </c>
      <c r="L71" s="78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885">
        <f>-C4</f>
        <v>-2274653.09</v>
      </c>
      <c r="L73" s="781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761" t="s">
        <v>18</v>
      </c>
      <c r="E75" s="762"/>
      <c r="F75" s="113">
        <v>2672555.9900000002</v>
      </c>
      <c r="I75" s="763" t="s">
        <v>97</v>
      </c>
      <c r="J75" s="764"/>
      <c r="K75" s="765">
        <f>K71+K73</f>
        <v>-24787.539999999572</v>
      </c>
      <c r="L75" s="76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activeCell="J44" sqref="J4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412"/>
      <c r="E3" s="111"/>
      <c r="F3" s="410">
        <f>C3-E3</f>
        <v>154625.5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412"/>
      <c r="E5" s="111"/>
      <c r="F5" s="544">
        <f t="shared" si="0"/>
        <v>100041.42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412"/>
      <c r="E6" s="111"/>
      <c r="F6" s="544">
        <f t="shared" si="0"/>
        <v>83301.009999999995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412"/>
      <c r="E7" s="111"/>
      <c r="F7" s="544">
        <f t="shared" si="0"/>
        <v>109154.04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412"/>
      <c r="E8" s="111"/>
      <c r="F8" s="544">
        <f t="shared" si="0"/>
        <v>157421.98000000001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412"/>
      <c r="E9" s="111"/>
      <c r="F9" s="544">
        <f t="shared" si="0"/>
        <v>112479.02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412"/>
      <c r="E11" s="111"/>
      <c r="F11" s="544">
        <f t="shared" si="0"/>
        <v>60532.46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412"/>
      <c r="E12" s="111"/>
      <c r="F12" s="544">
        <f t="shared" si="0"/>
        <v>73336.13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412"/>
      <c r="E13" s="111"/>
      <c r="F13" s="544">
        <f t="shared" si="0"/>
        <v>104138.62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17.25" x14ac:dyDescent="0.3">
      <c r="A14" s="454">
        <v>44788</v>
      </c>
      <c r="B14" s="246" t="s">
        <v>1173</v>
      </c>
      <c r="C14" s="111">
        <v>120814.64</v>
      </c>
      <c r="D14" s="412"/>
      <c r="E14" s="111"/>
      <c r="F14" s="544">
        <f t="shared" si="0"/>
        <v>120814.64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412"/>
      <c r="E15" s="111"/>
      <c r="F15" s="544">
        <f t="shared" si="0"/>
        <v>19406.900000000001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412"/>
      <c r="E16" s="111"/>
      <c r="F16" s="544">
        <f t="shared" si="0"/>
        <v>67461.399999999994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412"/>
      <c r="E17" s="111"/>
      <c r="F17" s="544">
        <f t="shared" si="0"/>
        <v>79085.52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412"/>
      <c r="E18" s="111"/>
      <c r="F18" s="544">
        <f t="shared" si="0"/>
        <v>543.20000000000005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17.25" x14ac:dyDescent="0.3">
      <c r="A19" s="454">
        <v>44792</v>
      </c>
      <c r="B19" s="246" t="s">
        <v>1178</v>
      </c>
      <c r="C19" s="111">
        <v>22809.58</v>
      </c>
      <c r="D19" s="412"/>
      <c r="E19" s="111"/>
      <c r="F19" s="544">
        <f t="shared" si="0"/>
        <v>22809.58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412"/>
      <c r="E20" s="111"/>
      <c r="F20" s="544">
        <f t="shared" si="0"/>
        <v>95140.96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412"/>
      <c r="E21" s="111"/>
      <c r="F21" s="544">
        <f t="shared" si="0"/>
        <v>1861.5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412"/>
      <c r="E22" s="111"/>
      <c r="F22" s="544">
        <f t="shared" si="0"/>
        <v>108419.36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412"/>
      <c r="E23" s="111"/>
      <c r="F23" s="544">
        <f t="shared" si="0"/>
        <v>17118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412"/>
      <c r="E24" s="111"/>
      <c r="F24" s="544">
        <f t="shared" si="0"/>
        <v>35648.26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15.75" x14ac:dyDescent="0.25">
      <c r="A25" s="454">
        <v>44797</v>
      </c>
      <c r="B25" s="246" t="s">
        <v>1194</v>
      </c>
      <c r="C25" s="111">
        <v>104295.06</v>
      </c>
      <c r="D25" s="412"/>
      <c r="E25" s="111"/>
      <c r="F25" s="544">
        <f t="shared" si="0"/>
        <v>104295.06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412"/>
      <c r="E26" s="111"/>
      <c r="F26" s="544">
        <f t="shared" si="0"/>
        <v>7764.05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412"/>
      <c r="E27" s="111"/>
      <c r="F27" s="544">
        <f t="shared" si="0"/>
        <v>25022.9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54" t="s">
        <v>594</v>
      </c>
      <c r="I40" s="855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56"/>
      <c r="I41" s="857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58"/>
      <c r="I42" s="859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1715125.23</v>
      </c>
      <c r="D67" s="407"/>
      <c r="E67" s="395">
        <f>SUM(E3:E66)</f>
        <v>0</v>
      </c>
      <c r="F67" s="153">
        <f>SUM(F3:F66)</f>
        <v>1715125.23</v>
      </c>
      <c r="H67" s="850" t="s">
        <v>594</v>
      </c>
      <c r="I67" s="851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2" t="s">
        <v>207</v>
      </c>
      <c r="H68" s="852"/>
      <c r="I68" s="85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50"/>
      <c r="C1" s="752" t="s">
        <v>208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25" ht="16.5" thickBot="1" x14ac:dyDescent="0.3">
      <c r="B2" s="75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4" t="s">
        <v>0</v>
      </c>
      <c r="C3" s="755"/>
      <c r="D3" s="10"/>
      <c r="E3" s="11"/>
      <c r="F3" s="11"/>
      <c r="H3" s="756" t="s">
        <v>26</v>
      </c>
      <c r="I3" s="756"/>
      <c r="K3" s="165"/>
      <c r="L3" s="13"/>
      <c r="M3" s="14"/>
      <c r="P3" s="793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57" t="s">
        <v>2</v>
      </c>
      <c r="F4" s="758"/>
      <c r="H4" s="759" t="s">
        <v>3</v>
      </c>
      <c r="I4" s="760"/>
      <c r="J4" s="19"/>
      <c r="K4" s="166"/>
      <c r="L4" s="20"/>
      <c r="M4" s="21" t="s">
        <v>4</v>
      </c>
      <c r="N4" s="22" t="s">
        <v>5</v>
      </c>
      <c r="P4" s="794"/>
      <c r="Q4" s="286" t="s">
        <v>209</v>
      </c>
      <c r="W4" s="803" t="s">
        <v>124</v>
      </c>
      <c r="X4" s="803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03"/>
      <c r="X5" s="803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07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08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09"/>
      <c r="X21" s="809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10"/>
      <c r="X23" s="810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10"/>
      <c r="X24" s="810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11"/>
      <c r="X25" s="811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11"/>
      <c r="X26" s="811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04"/>
      <c r="X27" s="805"/>
      <c r="Y27" s="806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05"/>
      <c r="X28" s="805"/>
      <c r="Y28" s="806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95">
        <f>SUM(M5:M35)</f>
        <v>321168.83</v>
      </c>
      <c r="N36" s="797">
        <f>SUM(N5:N35)</f>
        <v>467016</v>
      </c>
      <c r="O36" s="276"/>
      <c r="P36" s="277">
        <v>0</v>
      </c>
      <c r="Q36" s="799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96"/>
      <c r="N37" s="798"/>
      <c r="O37" s="276"/>
      <c r="P37" s="277">
        <v>0</v>
      </c>
      <c r="Q37" s="800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72" t="s">
        <v>11</v>
      </c>
      <c r="I52" s="773"/>
      <c r="J52" s="100"/>
      <c r="K52" s="774">
        <f>I50+L50</f>
        <v>71911.59</v>
      </c>
      <c r="L52" s="801"/>
      <c r="M52" s="272"/>
      <c r="N52" s="272"/>
      <c r="P52" s="34"/>
      <c r="Q52" s="13"/>
    </row>
    <row r="53" spans="1:17" ht="16.5" thickBot="1" x14ac:dyDescent="0.3">
      <c r="D53" s="778" t="s">
        <v>12</v>
      </c>
      <c r="E53" s="778"/>
      <c r="F53" s="312">
        <f>F50-K52-C50</f>
        <v>-25952.549999999814</v>
      </c>
      <c r="I53" s="102"/>
      <c r="J53" s="103"/>
    </row>
    <row r="54" spans="1:17" ht="18.75" x14ac:dyDescent="0.3">
      <c r="D54" s="802" t="s">
        <v>95</v>
      </c>
      <c r="E54" s="802"/>
      <c r="F54" s="111">
        <v>-706888.38</v>
      </c>
      <c r="I54" s="779" t="s">
        <v>13</v>
      </c>
      <c r="J54" s="780"/>
      <c r="K54" s="781">
        <f>F56+F57+F58</f>
        <v>1308778.3500000003</v>
      </c>
      <c r="L54" s="781"/>
      <c r="M54" s="787" t="s">
        <v>211</v>
      </c>
      <c r="N54" s="788"/>
      <c r="O54" s="788"/>
      <c r="P54" s="788"/>
      <c r="Q54" s="789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90"/>
      <c r="N55" s="791"/>
      <c r="O55" s="791"/>
      <c r="P55" s="791"/>
      <c r="Q55" s="792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83">
        <f>-C4</f>
        <v>-567389.35</v>
      </c>
      <c r="L56" s="78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61" t="s">
        <v>18</v>
      </c>
      <c r="E58" s="762"/>
      <c r="F58" s="113">
        <v>2142307.62</v>
      </c>
      <c r="I58" s="763" t="s">
        <v>198</v>
      </c>
      <c r="J58" s="764"/>
      <c r="K58" s="765">
        <f>K54+K56</f>
        <v>741389.00000000035</v>
      </c>
      <c r="L58" s="76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1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1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0"/>
      <c r="C1" s="752" t="s">
        <v>208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25" ht="16.5" thickBot="1" x14ac:dyDescent="0.3">
      <c r="B2" s="75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4" t="s">
        <v>0</v>
      </c>
      <c r="C3" s="755"/>
      <c r="D3" s="10"/>
      <c r="E3" s="11"/>
      <c r="F3" s="11"/>
      <c r="H3" s="756" t="s">
        <v>26</v>
      </c>
      <c r="I3" s="756"/>
      <c r="K3" s="165"/>
      <c r="L3" s="13"/>
      <c r="M3" s="14"/>
      <c r="P3" s="793" t="s">
        <v>6</v>
      </c>
      <c r="R3" s="81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57" t="s">
        <v>2</v>
      </c>
      <c r="F4" s="758"/>
      <c r="H4" s="759" t="s">
        <v>3</v>
      </c>
      <c r="I4" s="760"/>
      <c r="J4" s="19"/>
      <c r="K4" s="166"/>
      <c r="L4" s="20"/>
      <c r="M4" s="21" t="s">
        <v>4</v>
      </c>
      <c r="N4" s="22" t="s">
        <v>5</v>
      </c>
      <c r="P4" s="794"/>
      <c r="Q4" s="322" t="s">
        <v>217</v>
      </c>
      <c r="R4" s="815"/>
      <c r="W4" s="803" t="s">
        <v>124</v>
      </c>
      <c r="X4" s="803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03"/>
      <c r="X5" s="803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07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08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09"/>
      <c r="X21" s="809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10"/>
      <c r="X23" s="810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10"/>
      <c r="X24" s="810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11"/>
      <c r="X25" s="811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11"/>
      <c r="X26" s="811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04"/>
      <c r="X27" s="805"/>
      <c r="Y27" s="806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05"/>
      <c r="X28" s="805"/>
      <c r="Y28" s="806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95">
        <f>SUM(M5:M35)</f>
        <v>1077791.3</v>
      </c>
      <c r="N36" s="797">
        <f>SUM(N5:N35)</f>
        <v>936398</v>
      </c>
      <c r="O36" s="276"/>
      <c r="P36" s="277">
        <v>0</v>
      </c>
      <c r="Q36" s="799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96"/>
      <c r="N37" s="798"/>
      <c r="O37" s="276"/>
      <c r="P37" s="277">
        <v>0</v>
      </c>
      <c r="Q37" s="800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72" t="s">
        <v>11</v>
      </c>
      <c r="I52" s="773"/>
      <c r="J52" s="100"/>
      <c r="K52" s="774">
        <f>I50+L50</f>
        <v>90750.75</v>
      </c>
      <c r="L52" s="801"/>
      <c r="M52" s="272"/>
      <c r="N52" s="272"/>
      <c r="P52" s="34"/>
      <c r="Q52" s="13"/>
    </row>
    <row r="53" spans="1:17" ht="16.5" thickBot="1" x14ac:dyDescent="0.3">
      <c r="D53" s="778" t="s">
        <v>12</v>
      </c>
      <c r="E53" s="778"/>
      <c r="F53" s="312">
        <f>F50-K52-C50</f>
        <v>1739855.03</v>
      </c>
      <c r="I53" s="102"/>
      <c r="J53" s="103"/>
    </row>
    <row r="54" spans="1:17" ht="18.75" x14ac:dyDescent="0.3">
      <c r="D54" s="802" t="s">
        <v>95</v>
      </c>
      <c r="E54" s="802"/>
      <c r="F54" s="111">
        <v>-1567070.66</v>
      </c>
      <c r="I54" s="779" t="s">
        <v>13</v>
      </c>
      <c r="J54" s="780"/>
      <c r="K54" s="781">
        <f>F56+F57+F58</f>
        <v>703192.8600000001</v>
      </c>
      <c r="L54" s="781"/>
      <c r="M54" s="787" t="s">
        <v>211</v>
      </c>
      <c r="N54" s="788"/>
      <c r="O54" s="788"/>
      <c r="P54" s="788"/>
      <c r="Q54" s="789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90"/>
      <c r="N55" s="791"/>
      <c r="O55" s="791"/>
      <c r="P55" s="791"/>
      <c r="Q55" s="792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83">
        <f>-C4</f>
        <v>-567389.35</v>
      </c>
      <c r="L56" s="78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61" t="s">
        <v>18</v>
      </c>
      <c r="E58" s="762"/>
      <c r="F58" s="113">
        <v>754143.23</v>
      </c>
      <c r="I58" s="763" t="s">
        <v>198</v>
      </c>
      <c r="J58" s="764"/>
      <c r="K58" s="765">
        <f>K54+K56</f>
        <v>135803.51000000013</v>
      </c>
      <c r="L58" s="76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1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1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0"/>
      <c r="C1" s="816" t="s">
        <v>316</v>
      </c>
      <c r="D1" s="817"/>
      <c r="E1" s="817"/>
      <c r="F1" s="817"/>
      <c r="G1" s="817"/>
      <c r="H1" s="817"/>
      <c r="I1" s="817"/>
      <c r="J1" s="817"/>
      <c r="K1" s="817"/>
      <c r="L1" s="817"/>
      <c r="M1" s="817"/>
    </row>
    <row r="2" spans="1:25" ht="16.5" thickBot="1" x14ac:dyDescent="0.3">
      <c r="B2" s="75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4" t="s">
        <v>0</v>
      </c>
      <c r="C3" s="755"/>
      <c r="D3" s="10"/>
      <c r="E3" s="11"/>
      <c r="F3" s="11"/>
      <c r="H3" s="756" t="s">
        <v>26</v>
      </c>
      <c r="I3" s="756"/>
      <c r="K3" s="165"/>
      <c r="L3" s="13"/>
      <c r="M3" s="14"/>
      <c r="P3" s="793" t="s">
        <v>6</v>
      </c>
      <c r="R3" s="81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57" t="s">
        <v>2</v>
      </c>
      <c r="F4" s="758"/>
      <c r="H4" s="759" t="s">
        <v>3</v>
      </c>
      <c r="I4" s="760"/>
      <c r="J4" s="19"/>
      <c r="K4" s="166"/>
      <c r="L4" s="20"/>
      <c r="M4" s="21" t="s">
        <v>4</v>
      </c>
      <c r="N4" s="22" t="s">
        <v>5</v>
      </c>
      <c r="P4" s="794"/>
      <c r="Q4" s="322" t="s">
        <v>217</v>
      </c>
      <c r="R4" s="815"/>
      <c r="W4" s="803" t="s">
        <v>124</v>
      </c>
      <c r="X4" s="803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03"/>
      <c r="X5" s="803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07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08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09"/>
      <c r="X21" s="809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10"/>
      <c r="X23" s="810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10"/>
      <c r="X24" s="810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11"/>
      <c r="X25" s="811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11"/>
      <c r="X26" s="811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04"/>
      <c r="X27" s="805"/>
      <c r="Y27" s="806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05"/>
      <c r="X28" s="805"/>
      <c r="Y28" s="806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95">
        <f>SUM(M5:M35)</f>
        <v>1818445.73</v>
      </c>
      <c r="N36" s="797">
        <f>SUM(N5:N35)</f>
        <v>739014</v>
      </c>
      <c r="O36" s="276"/>
      <c r="P36" s="277">
        <v>0</v>
      </c>
      <c r="Q36" s="799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96"/>
      <c r="N37" s="798"/>
      <c r="O37" s="276"/>
      <c r="P37" s="277">
        <v>0</v>
      </c>
      <c r="Q37" s="800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72" t="s">
        <v>11</v>
      </c>
      <c r="I52" s="773"/>
      <c r="J52" s="100"/>
      <c r="K52" s="774">
        <f>I50+L50</f>
        <v>158798.12</v>
      </c>
      <c r="L52" s="801"/>
      <c r="M52" s="272"/>
      <c r="N52" s="272"/>
      <c r="P52" s="34"/>
      <c r="Q52" s="13"/>
    </row>
    <row r="53" spans="1:17" x14ac:dyDescent="0.25">
      <c r="D53" s="778" t="s">
        <v>12</v>
      </c>
      <c r="E53" s="778"/>
      <c r="F53" s="312">
        <f>F50-K52-C50</f>
        <v>2078470.75</v>
      </c>
      <c r="I53" s="102"/>
      <c r="J53" s="103"/>
    </row>
    <row r="54" spans="1:17" ht="18.75" x14ac:dyDescent="0.3">
      <c r="D54" s="802" t="s">
        <v>95</v>
      </c>
      <c r="E54" s="802"/>
      <c r="F54" s="111">
        <v>-1448401.2</v>
      </c>
      <c r="I54" s="779" t="s">
        <v>13</v>
      </c>
      <c r="J54" s="780"/>
      <c r="K54" s="781">
        <f>F56+F57+F58</f>
        <v>1025960.7</v>
      </c>
      <c r="L54" s="78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83">
        <f>-C4</f>
        <v>-754143.23</v>
      </c>
      <c r="L56" s="78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61" t="s">
        <v>18</v>
      </c>
      <c r="E58" s="762"/>
      <c r="F58" s="113">
        <v>1149740.4099999999</v>
      </c>
      <c r="I58" s="763" t="s">
        <v>198</v>
      </c>
      <c r="J58" s="764"/>
      <c r="K58" s="765">
        <f>K54+K56</f>
        <v>271817.46999999997</v>
      </c>
      <c r="L58" s="76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18" t="s">
        <v>413</v>
      </c>
      <c r="C43" s="819"/>
      <c r="D43" s="819"/>
      <c r="E43" s="820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21"/>
      <c r="C44" s="822"/>
      <c r="D44" s="822"/>
      <c r="E44" s="823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24"/>
      <c r="C45" s="825"/>
      <c r="D45" s="825"/>
      <c r="E45" s="826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33" t="s">
        <v>593</v>
      </c>
      <c r="C47" s="834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35"/>
      <c r="C48" s="836"/>
      <c r="D48" s="253"/>
      <c r="E48" s="69"/>
      <c r="F48" s="137">
        <f t="shared" si="2"/>
        <v>0</v>
      </c>
      <c r="I48" s="348"/>
      <c r="J48" s="827" t="s">
        <v>414</v>
      </c>
      <c r="K48" s="828"/>
      <c r="L48" s="829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30"/>
      <c r="K49" s="831"/>
      <c r="L49" s="832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37" t="s">
        <v>594</v>
      </c>
      <c r="J50" s="838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37"/>
      <c r="J51" s="838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37"/>
      <c r="J52" s="838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37"/>
      <c r="J53" s="838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37"/>
      <c r="J54" s="838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37"/>
      <c r="J55" s="838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37"/>
      <c r="J56" s="838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37"/>
      <c r="J57" s="838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37"/>
      <c r="J58" s="838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37"/>
      <c r="J59" s="838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37"/>
      <c r="J60" s="838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37"/>
      <c r="J61" s="838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37"/>
      <c r="J62" s="838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37"/>
      <c r="J63" s="838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37"/>
      <c r="J64" s="838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37"/>
      <c r="J65" s="838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37"/>
      <c r="J66" s="838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37"/>
      <c r="J67" s="838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37"/>
      <c r="J68" s="838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37"/>
      <c r="J69" s="838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37"/>
      <c r="J70" s="838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37"/>
      <c r="J71" s="838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37"/>
      <c r="J72" s="838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37"/>
      <c r="J73" s="838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37"/>
      <c r="J74" s="838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37"/>
      <c r="J75" s="838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37"/>
      <c r="J76" s="838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37"/>
      <c r="J77" s="838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39"/>
      <c r="J78" s="840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12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13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0"/>
      <c r="C1" s="816" t="s">
        <v>646</v>
      </c>
      <c r="D1" s="817"/>
      <c r="E1" s="817"/>
      <c r="F1" s="817"/>
      <c r="G1" s="817"/>
      <c r="H1" s="817"/>
      <c r="I1" s="817"/>
      <c r="J1" s="817"/>
      <c r="K1" s="817"/>
      <c r="L1" s="817"/>
      <c r="M1" s="817"/>
    </row>
    <row r="2" spans="1:25" ht="16.5" thickBot="1" x14ac:dyDescent="0.3">
      <c r="B2" s="75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4" t="s">
        <v>0</v>
      </c>
      <c r="C3" s="755"/>
      <c r="D3" s="10"/>
      <c r="E3" s="11"/>
      <c r="F3" s="11"/>
      <c r="H3" s="756" t="s">
        <v>26</v>
      </c>
      <c r="I3" s="756"/>
      <c r="K3" s="165"/>
      <c r="L3" s="13"/>
      <c r="M3" s="14"/>
      <c r="P3" s="793" t="s">
        <v>6</v>
      </c>
      <c r="R3" s="81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57" t="s">
        <v>2</v>
      </c>
      <c r="F4" s="758"/>
      <c r="H4" s="759" t="s">
        <v>3</v>
      </c>
      <c r="I4" s="760"/>
      <c r="J4" s="19"/>
      <c r="K4" s="166"/>
      <c r="L4" s="20"/>
      <c r="M4" s="21" t="s">
        <v>4</v>
      </c>
      <c r="N4" s="22" t="s">
        <v>5</v>
      </c>
      <c r="P4" s="794"/>
      <c r="Q4" s="322" t="s">
        <v>217</v>
      </c>
      <c r="R4" s="815"/>
      <c r="W4" s="803" t="s">
        <v>124</v>
      </c>
      <c r="X4" s="803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03"/>
      <c r="X5" s="803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07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08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09"/>
      <c r="X21" s="809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10"/>
      <c r="X23" s="810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10"/>
      <c r="X24" s="810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11"/>
      <c r="X25" s="811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11"/>
      <c r="X26" s="811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04"/>
      <c r="X27" s="805"/>
      <c r="Y27" s="806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05"/>
      <c r="X28" s="805"/>
      <c r="Y28" s="806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95">
        <f>SUM(M5:M35)</f>
        <v>2143864.4900000002</v>
      </c>
      <c r="N36" s="797">
        <f>SUM(N5:N35)</f>
        <v>791108</v>
      </c>
      <c r="O36" s="276"/>
      <c r="P36" s="277">
        <v>0</v>
      </c>
      <c r="Q36" s="841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96"/>
      <c r="N37" s="798"/>
      <c r="O37" s="276"/>
      <c r="P37" s="277">
        <v>0</v>
      </c>
      <c r="Q37" s="84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43">
        <f>M36+N36</f>
        <v>2934972.49</v>
      </c>
      <c r="N39" s="844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72" t="s">
        <v>11</v>
      </c>
      <c r="I52" s="773"/>
      <c r="J52" s="100"/>
      <c r="K52" s="774">
        <f>I50+L50</f>
        <v>197471.8</v>
      </c>
      <c r="L52" s="801"/>
      <c r="M52" s="272"/>
      <c r="N52" s="272"/>
      <c r="P52" s="34"/>
      <c r="Q52" s="13"/>
    </row>
    <row r="53" spans="1:17" x14ac:dyDescent="0.25">
      <c r="D53" s="778" t="s">
        <v>12</v>
      </c>
      <c r="E53" s="778"/>
      <c r="F53" s="312">
        <f>F50-K52-C50</f>
        <v>2057786.11</v>
      </c>
      <c r="I53" s="102"/>
      <c r="J53" s="103"/>
    </row>
    <row r="54" spans="1:17" ht="18.75" x14ac:dyDescent="0.3">
      <c r="D54" s="802" t="s">
        <v>95</v>
      </c>
      <c r="E54" s="802"/>
      <c r="F54" s="111">
        <v>-1702928.14</v>
      </c>
      <c r="I54" s="779" t="s">
        <v>13</v>
      </c>
      <c r="J54" s="780"/>
      <c r="K54" s="781">
        <f>F56+F57+F58</f>
        <v>1147965.3400000003</v>
      </c>
      <c r="L54" s="78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83">
        <f>-C4</f>
        <v>-1149740.4099999999</v>
      </c>
      <c r="L56" s="784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61" t="s">
        <v>18</v>
      </c>
      <c r="E58" s="762"/>
      <c r="F58" s="113">
        <v>1266568.45</v>
      </c>
      <c r="I58" s="763" t="s">
        <v>97</v>
      </c>
      <c r="J58" s="764"/>
      <c r="K58" s="765">
        <f>K54+K56</f>
        <v>-1775.0699999995995</v>
      </c>
      <c r="L58" s="76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2022-09-06T20:09:01Z</cp:lastPrinted>
  <dcterms:created xsi:type="dcterms:W3CDTF">2021-11-04T19:08:42Z</dcterms:created>
  <dcterms:modified xsi:type="dcterms:W3CDTF">2022-09-13T14:37:07Z</dcterms:modified>
</cp:coreProperties>
</file>