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2" activeTab="1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PAGOS REMISIONES 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0" i="18" l="1"/>
  <c r="L66" i="14" l="1"/>
  <c r="M32" i="18" l="1"/>
  <c r="M31" i="18"/>
  <c r="M30" i="18" l="1"/>
  <c r="M24" i="18" l="1"/>
  <c r="M23" i="18"/>
  <c r="M22" i="18" l="1"/>
  <c r="C130" i="9" l="1"/>
  <c r="H11" i="22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<sst xmlns="http://schemas.openxmlformats.org/spreadsheetml/2006/main" count="1609" uniqueCount="885">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</sst>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3" borderId="7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64" fontId="33" fillId="7" borderId="102" xfId="0" applyNumberFormat="1" applyFont="1" applyFill="1" applyBorder="1" applyAlignment="1">
      <alignment horizontal="center" vertical="center" wrapText="1"/>
    </xf>
    <xf numFmtId="164" fontId="33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0000FF"/>
      <color rgb="FFCCFF66"/>
      <color rgb="FFCC3399"/>
      <color rgb="FF99CCFF"/>
      <color rgb="FFFF00FF"/>
      <color rgb="FFCC99FF"/>
      <color rgb="FFFFCCFF"/>
      <color rgb="FF00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48"/>
      <c r="C1" s="650" t="s">
        <v>25</v>
      </c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19" ht="16.5" thickBot="1" x14ac:dyDescent="0.3">
      <c r="B2" s="649"/>
      <c r="C2" s="3"/>
      <c r="H2" s="5"/>
      <c r="I2" s="6"/>
      <c r="J2" s="7"/>
      <c r="L2" s="8"/>
      <c r="M2" s="6"/>
      <c r="N2" s="9"/>
    </row>
    <row r="3" spans="1:19" ht="21.75" thickBot="1" x14ac:dyDescent="0.35">
      <c r="B3" s="652" t="s">
        <v>0</v>
      </c>
      <c r="C3" s="653"/>
      <c r="D3" s="10"/>
      <c r="E3" s="11"/>
      <c r="F3" s="11"/>
      <c r="H3" s="654" t="s">
        <v>26</v>
      </c>
      <c r="I3" s="65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55" t="s">
        <v>2</v>
      </c>
      <c r="F4" s="656"/>
      <c r="H4" s="657" t="s">
        <v>3</v>
      </c>
      <c r="I4" s="658"/>
      <c r="J4" s="19"/>
      <c r="K4" s="166"/>
      <c r="L4" s="20"/>
      <c r="M4" s="21" t="s">
        <v>4</v>
      </c>
      <c r="N4" s="22" t="s">
        <v>5</v>
      </c>
      <c r="P4" s="664" t="s">
        <v>6</v>
      </c>
      <c r="Q4" s="66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66">
        <f>SUM(M5:M38)</f>
        <v>247061</v>
      </c>
      <c r="N39" s="66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67"/>
      <c r="N40" s="66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70" t="s">
        <v>11</v>
      </c>
      <c r="I52" s="671"/>
      <c r="J52" s="100"/>
      <c r="K52" s="672">
        <f>I50+L50</f>
        <v>53873.49</v>
      </c>
      <c r="L52" s="673"/>
      <c r="M52" s="674">
        <f>N39+M39</f>
        <v>419924</v>
      </c>
      <c r="N52" s="675"/>
      <c r="P52" s="34"/>
      <c r="Q52" s="9"/>
    </row>
    <row r="53" spans="1:17" ht="15.75" x14ac:dyDescent="0.25">
      <c r="D53" s="676" t="s">
        <v>12</v>
      </c>
      <c r="E53" s="67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76" t="s">
        <v>95</v>
      </c>
      <c r="E54" s="676"/>
      <c r="F54" s="96">
        <v>-549976.4</v>
      </c>
      <c r="I54" s="677" t="s">
        <v>13</v>
      </c>
      <c r="J54" s="678"/>
      <c r="K54" s="679">
        <f>F56+F57+F58</f>
        <v>-24577.400000000023</v>
      </c>
      <c r="L54" s="68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81">
        <f>-C4</f>
        <v>0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59" t="s">
        <v>18</v>
      </c>
      <c r="E58" s="660"/>
      <c r="F58" s="113">
        <v>567389.35</v>
      </c>
      <c r="I58" s="661" t="s">
        <v>97</v>
      </c>
      <c r="J58" s="662"/>
      <c r="K58" s="663">
        <f>K54+K56</f>
        <v>-24577.400000000023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44" t="s">
        <v>597</v>
      </c>
      <c r="J76" s="74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46"/>
      <c r="J77" s="74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1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11"/>
      <c r="K81" s="1"/>
      <c r="L81" s="97"/>
      <c r="M81" s="3"/>
      <c r="N81" s="1"/>
    </row>
    <row r="82" spans="1:14" ht="18.75" x14ac:dyDescent="0.3">
      <c r="A82" s="435"/>
      <c r="B82" s="743" t="s">
        <v>595</v>
      </c>
      <c r="C82" s="74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48"/>
      <c r="C1" s="714" t="s">
        <v>451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2" t="s">
        <v>0</v>
      </c>
      <c r="C3" s="653"/>
      <c r="D3" s="10"/>
      <c r="E3" s="11"/>
      <c r="F3" s="11"/>
      <c r="H3" s="654" t="s">
        <v>26</v>
      </c>
      <c r="I3" s="654"/>
      <c r="K3" s="165"/>
      <c r="L3" s="13"/>
      <c r="M3" s="14"/>
      <c r="P3" s="691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55" t="s">
        <v>2</v>
      </c>
      <c r="F4" s="656"/>
      <c r="H4" s="657" t="s">
        <v>3</v>
      </c>
      <c r="I4" s="658"/>
      <c r="J4" s="19"/>
      <c r="K4" s="166"/>
      <c r="L4" s="20"/>
      <c r="M4" s="21" t="s">
        <v>4</v>
      </c>
      <c r="N4" s="22" t="s">
        <v>5</v>
      </c>
      <c r="P4" s="692"/>
      <c r="Q4" s="322" t="s">
        <v>217</v>
      </c>
      <c r="R4" s="713"/>
      <c r="W4" s="701" t="s">
        <v>124</v>
      </c>
      <c r="X4" s="70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01"/>
      <c r="X5" s="70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0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0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07"/>
      <c r="X21" s="70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08"/>
      <c r="X23" s="70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08"/>
      <c r="X24" s="70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09"/>
      <c r="X25" s="70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09"/>
      <c r="X26" s="70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02"/>
      <c r="X27" s="703"/>
      <c r="Y27" s="70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03"/>
      <c r="X28" s="703"/>
      <c r="Y28" s="70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93">
        <f>SUM(M5:M35)</f>
        <v>2220612.02</v>
      </c>
      <c r="N36" s="695">
        <f>SUM(N5:N35)</f>
        <v>833865</v>
      </c>
      <c r="O36" s="276"/>
      <c r="P36" s="277">
        <v>0</v>
      </c>
      <c r="Q36" s="73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694"/>
      <c r="N37" s="696"/>
      <c r="O37" s="276"/>
      <c r="P37" s="277">
        <v>0</v>
      </c>
      <c r="Q37" s="740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41">
        <f>M36+N36</f>
        <v>3054477.02</v>
      </c>
      <c r="N39" s="74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70" t="s">
        <v>11</v>
      </c>
      <c r="I68" s="671"/>
      <c r="J68" s="100"/>
      <c r="K68" s="672">
        <f>I66+L66</f>
        <v>314868.39999999997</v>
      </c>
      <c r="L68" s="699"/>
      <c r="M68" s="272"/>
      <c r="N68" s="272"/>
      <c r="P68" s="34"/>
      <c r="Q68" s="13"/>
    </row>
    <row r="69" spans="1:17" x14ac:dyDescent="0.25">
      <c r="D69" s="676" t="s">
        <v>12</v>
      </c>
      <c r="E69" s="676"/>
      <c r="F69" s="312">
        <f>F66-K68-C66</f>
        <v>1594593.8500000003</v>
      </c>
      <c r="I69" s="102"/>
      <c r="J69" s="103"/>
    </row>
    <row r="70" spans="1:17" ht="18.75" x14ac:dyDescent="0.3">
      <c r="D70" s="700" t="s">
        <v>95</v>
      </c>
      <c r="E70" s="700"/>
      <c r="F70" s="111">
        <v>-1360260.32</v>
      </c>
      <c r="I70" s="677" t="s">
        <v>13</v>
      </c>
      <c r="J70" s="678"/>
      <c r="K70" s="679">
        <f>F72+F73+F74</f>
        <v>1938640.11</v>
      </c>
      <c r="L70" s="67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681">
        <f>-C4</f>
        <v>-1266568.45</v>
      </c>
      <c r="L72" s="68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59" t="s">
        <v>18</v>
      </c>
      <c r="E74" s="660"/>
      <c r="F74" s="113">
        <v>1792817.68</v>
      </c>
      <c r="I74" s="661" t="s">
        <v>198</v>
      </c>
      <c r="J74" s="662"/>
      <c r="K74" s="663">
        <f>K70+K72</f>
        <v>672071.66000000015</v>
      </c>
      <c r="L74" s="66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1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1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48" t="s">
        <v>594</v>
      </c>
      <c r="J83" s="749"/>
    </row>
    <row r="84" spans="1:14" ht="19.5" thickBot="1" x14ac:dyDescent="0.35">
      <c r="A84" s="514" t="s">
        <v>598</v>
      </c>
      <c r="B84" s="515"/>
      <c r="C84" s="516"/>
      <c r="D84" s="491"/>
      <c r="I84" s="750"/>
      <c r="J84" s="75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abSelected="1" topLeftCell="A52" workbookViewId="0">
      <selection activeCell="I77" sqref="I7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48"/>
      <c r="C1" s="714" t="s">
        <v>620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2" t="s">
        <v>0</v>
      </c>
      <c r="C3" s="653"/>
      <c r="D3" s="10"/>
      <c r="E3" s="11"/>
      <c r="F3" s="11"/>
      <c r="H3" s="654" t="s">
        <v>26</v>
      </c>
      <c r="I3" s="654"/>
      <c r="K3" s="165"/>
      <c r="L3" s="13"/>
      <c r="M3" s="14"/>
      <c r="P3" s="691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55" t="s">
        <v>2</v>
      </c>
      <c r="F4" s="656"/>
      <c r="H4" s="657" t="s">
        <v>3</v>
      </c>
      <c r="I4" s="658"/>
      <c r="J4" s="19"/>
      <c r="K4" s="166"/>
      <c r="L4" s="20"/>
      <c r="M4" s="21" t="s">
        <v>4</v>
      </c>
      <c r="N4" s="22" t="s">
        <v>5</v>
      </c>
      <c r="P4" s="692"/>
      <c r="Q4" s="322" t="s">
        <v>217</v>
      </c>
      <c r="R4" s="713"/>
      <c r="W4" s="701" t="s">
        <v>124</v>
      </c>
      <c r="X4" s="70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01"/>
      <c r="X5" s="70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0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0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07"/>
      <c r="X21" s="70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08"/>
      <c r="X23" s="70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08"/>
      <c r="X24" s="70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09"/>
      <c r="X25" s="70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09"/>
      <c r="X26" s="70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02"/>
      <c r="X27" s="703"/>
      <c r="Y27" s="70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03"/>
      <c r="X28" s="703"/>
      <c r="Y28" s="70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693">
        <f>SUM(M5:M40)</f>
        <v>2479367.6100000003</v>
      </c>
      <c r="N41" s="693">
        <f>SUM(N5:N40)</f>
        <v>1195667</v>
      </c>
      <c r="P41" s="506">
        <f>SUM(P5:P40)</f>
        <v>4355326.74</v>
      </c>
      <c r="Q41" s="752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694"/>
      <c r="N42" s="694"/>
      <c r="P42" s="34"/>
      <c r="Q42" s="753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54">
        <f>M41+N41</f>
        <v>3675034.6100000003</v>
      </c>
      <c r="N45" s="755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70" t="s">
        <v>11</v>
      </c>
      <c r="I70" s="671"/>
      <c r="J70" s="100"/>
      <c r="K70" s="672">
        <f>I68+L68</f>
        <v>428155.54000000004</v>
      </c>
      <c r="L70" s="699"/>
      <c r="M70" s="272"/>
      <c r="N70" s="272"/>
      <c r="P70" s="34"/>
      <c r="Q70" s="13"/>
    </row>
    <row r="71" spans="1:17" x14ac:dyDescent="0.25">
      <c r="D71" s="676" t="s">
        <v>12</v>
      </c>
      <c r="E71" s="676"/>
      <c r="F71" s="312">
        <f>F68-K70-C68</f>
        <v>1631087.67</v>
      </c>
      <c r="I71" s="102"/>
      <c r="J71" s="103"/>
      <c r="P71" s="34"/>
    </row>
    <row r="72" spans="1:17" ht="18.75" x14ac:dyDescent="0.3">
      <c r="D72" s="700" t="s">
        <v>95</v>
      </c>
      <c r="E72" s="700"/>
      <c r="F72" s="111">
        <v>-1884975.46</v>
      </c>
      <c r="I72" s="677" t="s">
        <v>13</v>
      </c>
      <c r="J72" s="678"/>
      <c r="K72" s="679">
        <f>F74+F75+F76</f>
        <v>1777829.89</v>
      </c>
      <c r="L72" s="67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681">
        <f>-C4</f>
        <v>-1792817.68</v>
      </c>
      <c r="L74" s="68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59" t="s">
        <v>18</v>
      </c>
      <c r="E76" s="660"/>
      <c r="F76" s="113">
        <v>2112071.92</v>
      </c>
      <c r="I76" s="661" t="s">
        <v>854</v>
      </c>
      <c r="J76" s="662"/>
      <c r="K76" s="663">
        <f>K72+K74</f>
        <v>-14987.790000000037</v>
      </c>
      <c r="L76" s="66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topLeftCell="H1" workbookViewId="0">
      <pane ySplit="2" topLeftCell="A47" activePane="bottomLeft" state="frozen"/>
      <selection pane="bottomLeft" activeCell="M37" sqref="M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15.75" x14ac:dyDescent="0.25">
      <c r="A41" s="590">
        <v>44674</v>
      </c>
      <c r="B41" s="355" t="s">
        <v>705</v>
      </c>
      <c r="C41" s="96">
        <v>62762.55</v>
      </c>
      <c r="D41" s="585">
        <v>44706</v>
      </c>
      <c r="E41" s="586">
        <v>50646.16</v>
      </c>
      <c r="F41" s="111">
        <f t="shared" si="0"/>
        <v>12116.39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253"/>
      <c r="E42" s="69"/>
      <c r="F42" s="111">
        <f t="shared" si="0"/>
        <v>46744.6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1589360.89</v>
      </c>
      <c r="F89" s="153">
        <f>SUM(F3:F88)</f>
        <v>295614.57000000007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10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11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48" t="s">
        <v>594</v>
      </c>
      <c r="J93" s="749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50"/>
      <c r="J94" s="75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/>
      <c r="I103"/>
      <c r="J103" s="194"/>
      <c r="N103"/>
    </row>
    <row r="104" spans="1:14" x14ac:dyDescent="0.25">
      <c r="A104" s="510"/>
      <c r="B104" s="511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/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/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/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/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56">
        <f>SUM(D106:D129)</f>
        <v>759581.99999999988</v>
      </c>
      <c r="D130" s="757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62" t="s">
        <v>752</v>
      </c>
      <c r="G2" s="763"/>
      <c r="H2" s="764"/>
    </row>
    <row r="3" spans="2:8" ht="27.75" customHeight="1" thickBot="1" x14ac:dyDescent="0.3">
      <c r="B3" s="759" t="s">
        <v>748</v>
      </c>
      <c r="C3" s="760"/>
      <c r="D3" s="761"/>
      <c r="F3" s="765"/>
      <c r="G3" s="766"/>
      <c r="H3" s="767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68">
        <f>SUM(H5:H10)</f>
        <v>334337</v>
      </c>
      <c r="H11" s="769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72" t="s">
        <v>750</v>
      </c>
      <c r="D15" s="770">
        <f>D11-D13</f>
        <v>-69877</v>
      </c>
    </row>
    <row r="16" spans="2:8" ht="18.75" customHeight="1" thickBot="1" x14ac:dyDescent="0.3">
      <c r="C16" s="773"/>
      <c r="D16" s="771"/>
    </row>
    <row r="17" spans="3:4" ht="18.75" x14ac:dyDescent="0.3">
      <c r="C17" s="758" t="s">
        <v>753</v>
      </c>
      <c r="D17" s="758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7" sqref="F57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48"/>
      <c r="C1" s="714" t="s">
        <v>754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2" t="s">
        <v>0</v>
      </c>
      <c r="C3" s="653"/>
      <c r="D3" s="10"/>
      <c r="E3" s="556"/>
      <c r="F3" s="11"/>
      <c r="H3" s="654" t="s">
        <v>26</v>
      </c>
      <c r="I3" s="654"/>
      <c r="K3" s="165"/>
      <c r="L3" s="13"/>
      <c r="M3" s="14"/>
      <c r="P3" s="691" t="s">
        <v>6</v>
      </c>
      <c r="R3" s="71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55" t="s">
        <v>2</v>
      </c>
      <c r="F4" s="656"/>
      <c r="H4" s="657" t="s">
        <v>3</v>
      </c>
      <c r="I4" s="658"/>
      <c r="J4" s="559"/>
      <c r="K4" s="565"/>
      <c r="L4" s="566"/>
      <c r="M4" s="21" t="s">
        <v>4</v>
      </c>
      <c r="N4" s="22" t="s">
        <v>5</v>
      </c>
      <c r="P4" s="692"/>
      <c r="Q4" s="322" t="s">
        <v>217</v>
      </c>
      <c r="R4" s="713"/>
      <c r="U4" s="34"/>
      <c r="V4" s="128"/>
      <c r="W4" s="774"/>
      <c r="X4" s="774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74"/>
      <c r="X5" s="774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75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75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07"/>
      <c r="X21" s="707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08"/>
      <c r="X23" s="708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08"/>
      <c r="X24" s="708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09"/>
      <c r="X25" s="709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09"/>
      <c r="X26" s="709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02"/>
      <c r="X27" s="703"/>
      <c r="Y27" s="704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03"/>
      <c r="X28" s="703"/>
      <c r="Y28" s="704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693">
        <f>SUM(M5:M40)</f>
        <v>1509924.1</v>
      </c>
      <c r="N41" s="693">
        <f>SUM(N5:N40)</f>
        <v>1012291</v>
      </c>
      <c r="P41" s="506">
        <f>SUM(P5:P40)</f>
        <v>4043205.8900000006</v>
      </c>
      <c r="Q41" s="752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694"/>
      <c r="N42" s="694"/>
      <c r="P42" s="34"/>
      <c r="Q42" s="753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54">
        <f>M41+N41</f>
        <v>2522215.1</v>
      </c>
      <c r="N45" s="755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70" t="s">
        <v>11</v>
      </c>
      <c r="I63" s="671"/>
      <c r="J63" s="562"/>
      <c r="K63" s="777">
        <f>I61+L61</f>
        <v>340912.75</v>
      </c>
      <c r="L63" s="778"/>
      <c r="M63" s="272"/>
      <c r="N63" s="272"/>
      <c r="P63" s="34"/>
      <c r="Q63" s="13"/>
    </row>
    <row r="64" spans="1:17" x14ac:dyDescent="0.25">
      <c r="D64" s="676" t="s">
        <v>12</v>
      </c>
      <c r="E64" s="676"/>
      <c r="F64" s="312">
        <f>F61-K63-C61</f>
        <v>1458827.53</v>
      </c>
      <c r="I64" s="102"/>
      <c r="J64" s="563"/>
    </row>
    <row r="65" spans="2:17" ht="18.75" x14ac:dyDescent="0.3">
      <c r="D65" s="700" t="s">
        <v>95</v>
      </c>
      <c r="E65" s="700"/>
      <c r="F65" s="111">
        <v>-1572197.3</v>
      </c>
      <c r="I65" s="677" t="s">
        <v>13</v>
      </c>
      <c r="J65" s="678"/>
      <c r="K65" s="679">
        <f>F67+F68+F69</f>
        <v>2392765.5300000003</v>
      </c>
      <c r="L65" s="679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776">
        <f>-C4</f>
        <v>-2112071.92</v>
      </c>
      <c r="L67" s="67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59" t="s">
        <v>18</v>
      </c>
      <c r="E69" s="660"/>
      <c r="F69" s="113">
        <v>2546982.16</v>
      </c>
      <c r="I69" s="661" t="s">
        <v>198</v>
      </c>
      <c r="J69" s="662"/>
      <c r="K69" s="663">
        <f>K65+K67</f>
        <v>280693.61000000034</v>
      </c>
      <c r="L69" s="66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D22" workbookViewId="0">
      <selection activeCell="O78" sqref="O7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412"/>
      <c r="E3" s="111"/>
      <c r="F3" s="410">
        <f>C3-E3</f>
        <v>58580.5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412"/>
      <c r="E4" s="111"/>
      <c r="F4" s="547">
        <f t="shared" ref="F4:F48" si="0">C4-E4</f>
        <v>8932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412"/>
      <c r="E5" s="111"/>
      <c r="F5" s="547">
        <f t="shared" si="0"/>
        <v>51784.4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412"/>
      <c r="E6" s="111"/>
      <c r="F6" s="547">
        <f t="shared" si="0"/>
        <v>15291.4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412"/>
      <c r="E7" s="111"/>
      <c r="F7" s="547">
        <f t="shared" si="0"/>
        <v>66691.399999999994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412"/>
      <c r="E8" s="111"/>
      <c r="F8" s="547">
        <f t="shared" si="0"/>
        <v>70251.75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412"/>
      <c r="E9" s="111"/>
      <c r="F9" s="547">
        <f t="shared" si="0"/>
        <v>13507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412"/>
      <c r="E10" s="111"/>
      <c r="F10" s="547">
        <f t="shared" si="0"/>
        <v>494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412"/>
      <c r="E11" s="111"/>
      <c r="F11" s="547">
        <f t="shared" si="0"/>
        <v>66113.67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412"/>
      <c r="E12" s="111"/>
      <c r="F12" s="547">
        <f t="shared" si="0"/>
        <v>907.2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412"/>
      <c r="E13" s="111"/>
      <c r="F13" s="547">
        <f t="shared" si="0"/>
        <v>1956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412"/>
      <c r="E14" s="111"/>
      <c r="F14" s="547">
        <f t="shared" si="0"/>
        <v>48025.599999999999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412"/>
      <c r="E15" s="111"/>
      <c r="F15" s="547">
        <f t="shared" si="0"/>
        <v>133204.96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412"/>
      <c r="E16" s="111"/>
      <c r="F16" s="547">
        <f t="shared" si="0"/>
        <v>19133.36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792</v>
      </c>
      <c r="C18" s="111">
        <v>1128</v>
      </c>
      <c r="D18" s="412"/>
      <c r="E18" s="111"/>
      <c r="F18" s="547">
        <f t="shared" si="0"/>
        <v>1128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799</v>
      </c>
      <c r="C19" s="111">
        <v>3087.2</v>
      </c>
      <c r="D19" s="412"/>
      <c r="E19" s="111"/>
      <c r="F19" s="547">
        <f t="shared" si="0"/>
        <v>3087.2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625124.87</v>
      </c>
      <c r="F70" s="153">
        <f>SUM(F3:F69)</f>
        <v>947072.4299999997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10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11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48" t="s">
        <v>594</v>
      </c>
      <c r="J74" s="749"/>
    </row>
    <row r="75" spans="1:14" ht="19.5" thickBot="1" x14ac:dyDescent="0.35">
      <c r="A75" s="456"/>
      <c r="B75" s="517"/>
      <c r="C75" s="518"/>
      <c r="D75" s="519"/>
      <c r="E75" s="520"/>
      <c r="I75" s="750"/>
      <c r="J75" s="751"/>
    </row>
    <row r="76" spans="1:14" x14ac:dyDescent="0.25">
      <c r="A76" s="456"/>
      <c r="B76" s="442"/>
      <c r="F76"/>
      <c r="I76"/>
      <c r="J76" s="194"/>
      <c r="N76"/>
    </row>
    <row r="77" spans="1:14" x14ac:dyDescent="0.25">
      <c r="A77" s="456"/>
      <c r="B77" s="442"/>
      <c r="F77"/>
      <c r="I77"/>
      <c r="J77" s="194"/>
      <c r="N77"/>
    </row>
    <row r="78" spans="1:14" x14ac:dyDescent="0.25">
      <c r="A78" s="510"/>
      <c r="B78" s="511"/>
      <c r="C78" s="129"/>
      <c r="F78"/>
      <c r="I78"/>
      <c r="J78" s="194"/>
      <c r="N78"/>
    </row>
    <row r="79" spans="1:14" x14ac:dyDescent="0.25">
      <c r="A79" s="510"/>
      <c r="B79" s="511"/>
      <c r="C79" s="129"/>
      <c r="F79"/>
      <c r="I79"/>
      <c r="J79" s="194"/>
      <c r="N79"/>
    </row>
    <row r="80" spans="1:14" ht="15.75" x14ac:dyDescent="0.25">
      <c r="A80" s="512"/>
      <c r="B80" s="513"/>
      <c r="C80" s="233"/>
      <c r="F80"/>
      <c r="I80"/>
      <c r="J80" s="194"/>
      <c r="N80"/>
    </row>
    <row r="81" spans="1:14" ht="15.75" x14ac:dyDescent="0.25">
      <c r="A81" s="512"/>
      <c r="B81" s="513"/>
      <c r="C81" s="233"/>
      <c r="F81"/>
      <c r="I81"/>
      <c r="J81" s="194"/>
      <c r="N81"/>
    </row>
    <row r="82" spans="1:14" ht="15.75" x14ac:dyDescent="0.25">
      <c r="A82" s="512"/>
      <c r="B82" s="513"/>
      <c r="C82" s="233"/>
      <c r="F82"/>
      <c r="I82"/>
      <c r="J82" s="194"/>
      <c r="N82"/>
    </row>
    <row r="83" spans="1:14" ht="15.75" x14ac:dyDescent="0.25">
      <c r="A83" s="512"/>
      <c r="B83" s="513"/>
      <c r="C83" s="233"/>
      <c r="F83"/>
      <c r="I83"/>
      <c r="J83" s="194"/>
      <c r="N83"/>
    </row>
    <row r="84" spans="1:14" ht="15.75" x14ac:dyDescent="0.25">
      <c r="A84" s="512"/>
      <c r="B84" s="513"/>
      <c r="C84" s="233"/>
      <c r="F84"/>
      <c r="I84"/>
      <c r="J84" s="194"/>
      <c r="N84"/>
    </row>
    <row r="85" spans="1:14" x14ac:dyDescent="0.25">
      <c r="A85" s="510"/>
      <c r="B85" s="511"/>
      <c r="C85" s="129"/>
      <c r="E85"/>
      <c r="F85"/>
      <c r="I85"/>
      <c r="J85" s="194"/>
      <c r="M85"/>
      <c r="N85"/>
    </row>
    <row r="86" spans="1:14" x14ac:dyDescent="0.25">
      <c r="A86" s="456"/>
      <c r="B86" s="442"/>
      <c r="E86"/>
      <c r="F86"/>
      <c r="I86"/>
      <c r="J86" s="194"/>
      <c r="M86"/>
      <c r="N86"/>
    </row>
    <row r="87" spans="1:14" x14ac:dyDescent="0.25">
      <c r="A87" s="456"/>
      <c r="B87" s="442"/>
      <c r="E87"/>
      <c r="F87"/>
      <c r="I87"/>
      <c r="J87" s="194"/>
      <c r="M87"/>
      <c r="N87"/>
    </row>
    <row r="88" spans="1:14" x14ac:dyDescent="0.25">
      <c r="A88" s="456"/>
      <c r="B88" s="442"/>
      <c r="E88"/>
      <c r="F88"/>
      <c r="I88"/>
      <c r="J88" s="194"/>
      <c r="M88"/>
      <c r="N88"/>
    </row>
    <row r="89" spans="1:14" x14ac:dyDescent="0.25">
      <c r="A89" s="456"/>
      <c r="B89" s="442"/>
      <c r="E89"/>
      <c r="F89"/>
      <c r="I89"/>
      <c r="J89" s="194"/>
      <c r="M89"/>
      <c r="N89"/>
    </row>
    <row r="90" spans="1:14" x14ac:dyDescent="0.25">
      <c r="A90" s="456"/>
      <c r="B90" s="442"/>
      <c r="E90"/>
      <c r="F90"/>
      <c r="I90"/>
      <c r="J90" s="194"/>
      <c r="M90"/>
      <c r="N90"/>
    </row>
    <row r="91" spans="1:14" x14ac:dyDescent="0.25">
      <c r="B91" s="442"/>
      <c r="E91"/>
      <c r="J91" s="194"/>
      <c r="M91"/>
    </row>
    <row r="92" spans="1:14" x14ac:dyDescent="0.25">
      <c r="B92" s="442"/>
      <c r="E92"/>
      <c r="J92" s="194"/>
      <c r="M92"/>
    </row>
    <row r="93" spans="1:14" x14ac:dyDescent="0.25">
      <c r="B93" s="442"/>
      <c r="E93"/>
      <c r="J93" s="194"/>
      <c r="M93"/>
    </row>
    <row r="94" spans="1:14" x14ac:dyDescent="0.25">
      <c r="B94" s="442"/>
      <c r="E94"/>
      <c r="J94" s="194"/>
      <c r="M94"/>
    </row>
    <row r="95" spans="1:14" x14ac:dyDescent="0.25">
      <c r="B95" s="442"/>
      <c r="E95"/>
      <c r="J95" s="194"/>
      <c r="M95"/>
    </row>
    <row r="96" spans="1:14" x14ac:dyDescent="0.25">
      <c r="B96" s="442"/>
      <c r="E96"/>
      <c r="J96" s="194"/>
      <c r="M96"/>
    </row>
    <row r="97" spans="2:13" x14ac:dyDescent="0.25">
      <c r="B97" s="442"/>
      <c r="E97"/>
      <c r="J97" s="194"/>
      <c r="M97"/>
    </row>
    <row r="98" spans="2:13" x14ac:dyDescent="0.25">
      <c r="B98" s="442"/>
      <c r="E98"/>
      <c r="J98" s="194"/>
      <c r="M98"/>
    </row>
    <row r="99" spans="2:13" x14ac:dyDescent="0.25">
      <c r="B99" s="442"/>
      <c r="E99"/>
      <c r="J99" s="194"/>
      <c r="M99"/>
    </row>
    <row r="100" spans="2:13" x14ac:dyDescent="0.25">
      <c r="B100" s="442"/>
      <c r="J100" s="194"/>
    </row>
    <row r="101" spans="2:13" x14ac:dyDescent="0.25">
      <c r="B101" s="442"/>
      <c r="J101" s="194"/>
    </row>
    <row r="102" spans="2:13" x14ac:dyDescent="0.25">
      <c r="B102" s="442"/>
      <c r="J102" s="194"/>
    </row>
    <row r="103" spans="2:13" x14ac:dyDescent="0.25">
      <c r="B103" s="442"/>
      <c r="J103" s="194"/>
    </row>
    <row r="104" spans="2:13" x14ac:dyDescent="0.25">
      <c r="B104" s="442"/>
      <c r="J104" s="194"/>
    </row>
    <row r="105" spans="2:13" x14ac:dyDescent="0.25">
      <c r="B105" s="442"/>
      <c r="J105" s="194"/>
    </row>
    <row r="106" spans="2:13" ht="18.75" x14ac:dyDescent="0.3">
      <c r="C106" s="154"/>
      <c r="K106" s="154"/>
    </row>
  </sheetData>
  <sortState ref="A19:C26">
    <sortCondition ref="A19:A26"/>
  </sortState>
  <mergeCells count="2">
    <mergeCell ref="F71:F72"/>
    <mergeCell ref="I74:J75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F2:J12"/>
  <sheetViews>
    <sheetView workbookViewId="0">
      <selection activeCell="G21" sqref="G21"/>
    </sheetView>
  </sheetViews>
  <sheetFormatPr baseColWidth="10" defaultRowHeight="15" x14ac:dyDescent="0.25"/>
  <cols>
    <col min="8" max="8" width="26.5703125" customWidth="1"/>
    <col min="10" max="10" width="11.42578125" style="3"/>
  </cols>
  <sheetData>
    <row r="2" spans="6:8" ht="16.5" thickBot="1" x14ac:dyDescent="0.3">
      <c r="F2" s="454"/>
      <c r="G2" s="246"/>
      <c r="H2" s="111"/>
    </row>
    <row r="3" spans="6:8" ht="21" x14ac:dyDescent="0.25">
      <c r="F3" s="781" t="s">
        <v>806</v>
      </c>
      <c r="G3" s="782"/>
      <c r="H3" s="782"/>
    </row>
    <row r="4" spans="6:8" ht="18.75" x14ac:dyDescent="0.3">
      <c r="F4" s="454"/>
      <c r="G4" s="783" t="s">
        <v>807</v>
      </c>
      <c r="H4" s="784"/>
    </row>
    <row r="5" spans="6:8" ht="29.25" customHeight="1" x14ac:dyDescent="0.25">
      <c r="F5" s="454">
        <v>44699</v>
      </c>
      <c r="G5" s="246" t="s">
        <v>796</v>
      </c>
      <c r="H5" s="591">
        <v>73144.72</v>
      </c>
    </row>
    <row r="6" spans="6:8" ht="29.25" customHeight="1" x14ac:dyDescent="0.25">
      <c r="F6" s="454">
        <v>44700</v>
      </c>
      <c r="G6" s="583" t="s">
        <v>805</v>
      </c>
      <c r="H6" s="591">
        <v>54053.32</v>
      </c>
    </row>
    <row r="7" spans="6:8" ht="29.25" customHeight="1" x14ac:dyDescent="0.25">
      <c r="F7" s="454">
        <v>44701</v>
      </c>
      <c r="G7" s="246" t="s">
        <v>801</v>
      </c>
      <c r="H7" s="591">
        <v>101400.66</v>
      </c>
    </row>
    <row r="8" spans="6:8" ht="29.25" customHeight="1" x14ac:dyDescent="0.25">
      <c r="F8" s="454">
        <v>44702</v>
      </c>
      <c r="G8" s="246" t="s">
        <v>802</v>
      </c>
      <c r="H8" s="591">
        <v>185753.4</v>
      </c>
    </row>
    <row r="9" spans="6:8" ht="29.25" customHeight="1" x14ac:dyDescent="0.25">
      <c r="F9" s="454">
        <v>44705</v>
      </c>
      <c r="G9" s="246" t="s">
        <v>803</v>
      </c>
      <c r="H9" s="591">
        <v>72323.33</v>
      </c>
    </row>
    <row r="10" spans="6:8" ht="29.25" customHeight="1" x14ac:dyDescent="0.25">
      <c r="F10" s="454">
        <v>44706</v>
      </c>
      <c r="G10" s="246" t="s">
        <v>804</v>
      </c>
      <c r="H10" s="591">
        <v>138449.44</v>
      </c>
    </row>
    <row r="11" spans="6:8" ht="18.75" customHeight="1" x14ac:dyDescent="0.25">
      <c r="H11" s="779">
        <f t="shared" ref="H11" si="0">SUM(H5:H10)</f>
        <v>625124.87</v>
      </c>
    </row>
    <row r="12" spans="6:8" ht="18.75" customHeight="1" x14ac:dyDescent="0.25">
      <c r="H12" s="780"/>
    </row>
  </sheetData>
  <mergeCells count="3">
    <mergeCell ref="H11:H12"/>
    <mergeCell ref="F3:H3"/>
    <mergeCell ref="G4:H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8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8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48"/>
      <c r="C1" s="650" t="s">
        <v>208</v>
      </c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25" ht="16.5" thickBot="1" x14ac:dyDescent="0.3">
      <c r="B2" s="6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2" t="s">
        <v>0</v>
      </c>
      <c r="C3" s="653"/>
      <c r="D3" s="10"/>
      <c r="E3" s="11"/>
      <c r="F3" s="11"/>
      <c r="H3" s="654" t="s">
        <v>26</v>
      </c>
      <c r="I3" s="654"/>
      <c r="K3" s="165"/>
      <c r="L3" s="13"/>
      <c r="M3" s="14"/>
      <c r="P3" s="69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55" t="s">
        <v>2</v>
      </c>
      <c r="F4" s="656"/>
      <c r="H4" s="657" t="s">
        <v>3</v>
      </c>
      <c r="I4" s="658"/>
      <c r="J4" s="19"/>
      <c r="K4" s="166"/>
      <c r="L4" s="20"/>
      <c r="M4" s="21" t="s">
        <v>4</v>
      </c>
      <c r="N4" s="22" t="s">
        <v>5</v>
      </c>
      <c r="P4" s="692"/>
      <c r="Q4" s="286" t="s">
        <v>209</v>
      </c>
      <c r="W4" s="701" t="s">
        <v>124</v>
      </c>
      <c r="X4" s="70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01"/>
      <c r="X5" s="70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0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0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07"/>
      <c r="X21" s="70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08"/>
      <c r="X23" s="70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08"/>
      <c r="X24" s="70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09"/>
      <c r="X25" s="70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09"/>
      <c r="X26" s="70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02"/>
      <c r="X27" s="703"/>
      <c r="Y27" s="70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03"/>
      <c r="X28" s="703"/>
      <c r="Y28" s="70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93">
        <f>SUM(M5:M35)</f>
        <v>321168.83</v>
      </c>
      <c r="N36" s="695">
        <f>SUM(N5:N35)</f>
        <v>467016</v>
      </c>
      <c r="O36" s="276"/>
      <c r="P36" s="277">
        <v>0</v>
      </c>
      <c r="Q36" s="69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94"/>
      <c r="N37" s="696"/>
      <c r="O37" s="276"/>
      <c r="P37" s="277">
        <v>0</v>
      </c>
      <c r="Q37" s="69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0" t="s">
        <v>11</v>
      </c>
      <c r="I52" s="671"/>
      <c r="J52" s="100"/>
      <c r="K52" s="672">
        <f>I50+L50</f>
        <v>71911.59</v>
      </c>
      <c r="L52" s="699"/>
      <c r="M52" s="272"/>
      <c r="N52" s="272"/>
      <c r="P52" s="34"/>
      <c r="Q52" s="13"/>
    </row>
    <row r="53" spans="1:17" ht="16.5" thickBot="1" x14ac:dyDescent="0.3">
      <c r="D53" s="676" t="s">
        <v>12</v>
      </c>
      <c r="E53" s="676"/>
      <c r="F53" s="312">
        <f>F50-K52-C50</f>
        <v>-25952.549999999814</v>
      </c>
      <c r="I53" s="102"/>
      <c r="J53" s="103"/>
    </row>
    <row r="54" spans="1:17" ht="18.75" x14ac:dyDescent="0.3">
      <c r="D54" s="700" t="s">
        <v>95</v>
      </c>
      <c r="E54" s="700"/>
      <c r="F54" s="111">
        <v>-706888.38</v>
      </c>
      <c r="I54" s="677" t="s">
        <v>13</v>
      </c>
      <c r="J54" s="678"/>
      <c r="K54" s="679">
        <f>F56+F57+F58</f>
        <v>1308778.3500000003</v>
      </c>
      <c r="L54" s="679"/>
      <c r="M54" s="685" t="s">
        <v>211</v>
      </c>
      <c r="N54" s="686"/>
      <c r="O54" s="686"/>
      <c r="P54" s="686"/>
      <c r="Q54" s="68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88"/>
      <c r="N55" s="689"/>
      <c r="O55" s="689"/>
      <c r="P55" s="689"/>
      <c r="Q55" s="69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81">
        <f>-C4</f>
        <v>-567389.35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59" t="s">
        <v>18</v>
      </c>
      <c r="E58" s="660"/>
      <c r="F58" s="113">
        <v>2142307.62</v>
      </c>
      <c r="I58" s="661" t="s">
        <v>198</v>
      </c>
      <c r="J58" s="662"/>
      <c r="K58" s="663">
        <f>K54+K56</f>
        <v>741389.00000000035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1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1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48"/>
      <c r="C1" s="650" t="s">
        <v>208</v>
      </c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25" ht="16.5" thickBot="1" x14ac:dyDescent="0.3">
      <c r="B2" s="6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2" t="s">
        <v>0</v>
      </c>
      <c r="C3" s="653"/>
      <c r="D3" s="10"/>
      <c r="E3" s="11"/>
      <c r="F3" s="11"/>
      <c r="H3" s="654" t="s">
        <v>26</v>
      </c>
      <c r="I3" s="654"/>
      <c r="K3" s="165"/>
      <c r="L3" s="13"/>
      <c r="M3" s="14"/>
      <c r="P3" s="691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55" t="s">
        <v>2</v>
      </c>
      <c r="F4" s="656"/>
      <c r="H4" s="657" t="s">
        <v>3</v>
      </c>
      <c r="I4" s="658"/>
      <c r="J4" s="19"/>
      <c r="K4" s="166"/>
      <c r="L4" s="20"/>
      <c r="M4" s="21" t="s">
        <v>4</v>
      </c>
      <c r="N4" s="22" t="s">
        <v>5</v>
      </c>
      <c r="P4" s="692"/>
      <c r="Q4" s="322" t="s">
        <v>217</v>
      </c>
      <c r="R4" s="713"/>
      <c r="W4" s="701" t="s">
        <v>124</v>
      </c>
      <c r="X4" s="70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01"/>
      <c r="X5" s="70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0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0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07"/>
      <c r="X21" s="70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08"/>
      <c r="X23" s="70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08"/>
      <c r="X24" s="70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09"/>
      <c r="X25" s="70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09"/>
      <c r="X26" s="70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02"/>
      <c r="X27" s="703"/>
      <c r="Y27" s="70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03"/>
      <c r="X28" s="703"/>
      <c r="Y28" s="70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93">
        <f>SUM(M5:M35)</f>
        <v>1077791.3</v>
      </c>
      <c r="N36" s="695">
        <f>SUM(N5:N35)</f>
        <v>936398</v>
      </c>
      <c r="O36" s="276"/>
      <c r="P36" s="277">
        <v>0</v>
      </c>
      <c r="Q36" s="69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94"/>
      <c r="N37" s="696"/>
      <c r="O37" s="276"/>
      <c r="P37" s="277">
        <v>0</v>
      </c>
      <c r="Q37" s="69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0" t="s">
        <v>11</v>
      </c>
      <c r="I52" s="671"/>
      <c r="J52" s="100"/>
      <c r="K52" s="672">
        <f>I50+L50</f>
        <v>90750.75</v>
      </c>
      <c r="L52" s="699"/>
      <c r="M52" s="272"/>
      <c r="N52" s="272"/>
      <c r="P52" s="34"/>
      <c r="Q52" s="13"/>
    </row>
    <row r="53" spans="1:17" ht="16.5" thickBot="1" x14ac:dyDescent="0.3">
      <c r="D53" s="676" t="s">
        <v>12</v>
      </c>
      <c r="E53" s="676"/>
      <c r="F53" s="312">
        <f>F50-K52-C50</f>
        <v>1739855.03</v>
      </c>
      <c r="I53" s="102"/>
      <c r="J53" s="103"/>
    </row>
    <row r="54" spans="1:17" ht="18.75" x14ac:dyDescent="0.3">
      <c r="D54" s="700" t="s">
        <v>95</v>
      </c>
      <c r="E54" s="700"/>
      <c r="F54" s="111">
        <v>-1567070.66</v>
      </c>
      <c r="I54" s="677" t="s">
        <v>13</v>
      </c>
      <c r="J54" s="678"/>
      <c r="K54" s="679">
        <f>F56+F57+F58</f>
        <v>703192.8600000001</v>
      </c>
      <c r="L54" s="679"/>
      <c r="M54" s="685" t="s">
        <v>211</v>
      </c>
      <c r="N54" s="686"/>
      <c r="O54" s="686"/>
      <c r="P54" s="686"/>
      <c r="Q54" s="68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88"/>
      <c r="N55" s="689"/>
      <c r="O55" s="689"/>
      <c r="P55" s="689"/>
      <c r="Q55" s="69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81">
        <f>-C4</f>
        <v>-567389.35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59" t="s">
        <v>18</v>
      </c>
      <c r="E58" s="660"/>
      <c r="F58" s="113">
        <v>754143.23</v>
      </c>
      <c r="I58" s="661" t="s">
        <v>198</v>
      </c>
      <c r="J58" s="662"/>
      <c r="K58" s="663">
        <f>K54+K56</f>
        <v>135803.51000000013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1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1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48"/>
      <c r="C1" s="714" t="s">
        <v>316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2" t="s">
        <v>0</v>
      </c>
      <c r="C3" s="653"/>
      <c r="D3" s="10"/>
      <c r="E3" s="11"/>
      <c r="F3" s="11"/>
      <c r="H3" s="654" t="s">
        <v>26</v>
      </c>
      <c r="I3" s="654"/>
      <c r="K3" s="165"/>
      <c r="L3" s="13"/>
      <c r="M3" s="14"/>
      <c r="P3" s="691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55" t="s">
        <v>2</v>
      </c>
      <c r="F4" s="656"/>
      <c r="H4" s="657" t="s">
        <v>3</v>
      </c>
      <c r="I4" s="658"/>
      <c r="J4" s="19"/>
      <c r="K4" s="166"/>
      <c r="L4" s="20"/>
      <c r="M4" s="21" t="s">
        <v>4</v>
      </c>
      <c r="N4" s="22" t="s">
        <v>5</v>
      </c>
      <c r="P4" s="692"/>
      <c r="Q4" s="322" t="s">
        <v>217</v>
      </c>
      <c r="R4" s="713"/>
      <c r="W4" s="701" t="s">
        <v>124</v>
      </c>
      <c r="X4" s="70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01"/>
      <c r="X5" s="70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0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0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07"/>
      <c r="X21" s="70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08"/>
      <c r="X23" s="70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08"/>
      <c r="X24" s="70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09"/>
      <c r="X25" s="70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09"/>
      <c r="X26" s="70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02"/>
      <c r="X27" s="703"/>
      <c r="Y27" s="70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03"/>
      <c r="X28" s="703"/>
      <c r="Y28" s="70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93">
        <f>SUM(M5:M35)</f>
        <v>1818445.73</v>
      </c>
      <c r="N36" s="695">
        <f>SUM(N5:N35)</f>
        <v>739014</v>
      </c>
      <c r="O36" s="276"/>
      <c r="P36" s="277">
        <v>0</v>
      </c>
      <c r="Q36" s="69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94"/>
      <c r="N37" s="696"/>
      <c r="O37" s="276"/>
      <c r="P37" s="277">
        <v>0</v>
      </c>
      <c r="Q37" s="69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0" t="s">
        <v>11</v>
      </c>
      <c r="I52" s="671"/>
      <c r="J52" s="100"/>
      <c r="K52" s="672">
        <f>I50+L50</f>
        <v>158798.12</v>
      </c>
      <c r="L52" s="699"/>
      <c r="M52" s="272"/>
      <c r="N52" s="272"/>
      <c r="P52" s="34"/>
      <c r="Q52" s="13"/>
    </row>
    <row r="53" spans="1:17" x14ac:dyDescent="0.25">
      <c r="D53" s="676" t="s">
        <v>12</v>
      </c>
      <c r="E53" s="676"/>
      <c r="F53" s="312">
        <f>F50-K52-C50</f>
        <v>2078470.75</v>
      </c>
      <c r="I53" s="102"/>
      <c r="J53" s="103"/>
    </row>
    <row r="54" spans="1:17" ht="18.75" x14ac:dyDescent="0.3">
      <c r="D54" s="700" t="s">
        <v>95</v>
      </c>
      <c r="E54" s="700"/>
      <c r="F54" s="111">
        <v>-1448401.2</v>
      </c>
      <c r="I54" s="677" t="s">
        <v>13</v>
      </c>
      <c r="J54" s="678"/>
      <c r="K54" s="679">
        <f>F56+F57+F58</f>
        <v>1025960.7</v>
      </c>
      <c r="L54" s="67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81">
        <f>-C4</f>
        <v>-754143.23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59" t="s">
        <v>18</v>
      </c>
      <c r="E58" s="660"/>
      <c r="F58" s="113">
        <v>1149740.4099999999</v>
      </c>
      <c r="I58" s="661" t="s">
        <v>198</v>
      </c>
      <c r="J58" s="662"/>
      <c r="K58" s="663">
        <f>K54+K56</f>
        <v>271817.46999999997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16" t="s">
        <v>413</v>
      </c>
      <c r="C43" s="717"/>
      <c r="D43" s="717"/>
      <c r="E43" s="71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19"/>
      <c r="C44" s="720"/>
      <c r="D44" s="720"/>
      <c r="E44" s="72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22"/>
      <c r="C45" s="723"/>
      <c r="D45" s="723"/>
      <c r="E45" s="72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31" t="s">
        <v>593</v>
      </c>
      <c r="C47" s="73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33"/>
      <c r="C48" s="734"/>
      <c r="D48" s="253"/>
      <c r="E48" s="69"/>
      <c r="F48" s="137">
        <f t="shared" si="2"/>
        <v>0</v>
      </c>
      <c r="I48" s="348"/>
      <c r="J48" s="725" t="s">
        <v>414</v>
      </c>
      <c r="K48" s="726"/>
      <c r="L48" s="72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28"/>
      <c r="K49" s="729"/>
      <c r="L49" s="73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35" t="s">
        <v>594</v>
      </c>
      <c r="J50" s="73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35"/>
      <c r="J51" s="73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35"/>
      <c r="J52" s="73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35"/>
      <c r="J53" s="73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35"/>
      <c r="J54" s="73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35"/>
      <c r="J55" s="73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35"/>
      <c r="J56" s="73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35"/>
      <c r="J57" s="73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35"/>
      <c r="J58" s="73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35"/>
      <c r="J59" s="73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35"/>
      <c r="J60" s="73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35"/>
      <c r="J61" s="73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35"/>
      <c r="J62" s="73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35"/>
      <c r="J63" s="73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35"/>
      <c r="J64" s="73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35"/>
      <c r="J65" s="73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35"/>
      <c r="J66" s="73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35"/>
      <c r="J67" s="73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35"/>
      <c r="J68" s="73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35"/>
      <c r="J69" s="73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35"/>
      <c r="J70" s="73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35"/>
      <c r="J71" s="73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35"/>
      <c r="J72" s="73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35"/>
      <c r="J73" s="73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35"/>
      <c r="J74" s="73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35"/>
      <c r="J75" s="73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35"/>
      <c r="J76" s="73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35"/>
      <c r="J77" s="73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37"/>
      <c r="J78" s="73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1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1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48"/>
      <c r="C1" s="714" t="s">
        <v>646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2" t="s">
        <v>0</v>
      </c>
      <c r="C3" s="653"/>
      <c r="D3" s="10"/>
      <c r="E3" s="11"/>
      <c r="F3" s="11"/>
      <c r="H3" s="654" t="s">
        <v>26</v>
      </c>
      <c r="I3" s="654"/>
      <c r="K3" s="165"/>
      <c r="L3" s="13"/>
      <c r="M3" s="14"/>
      <c r="P3" s="691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55" t="s">
        <v>2</v>
      </c>
      <c r="F4" s="656"/>
      <c r="H4" s="657" t="s">
        <v>3</v>
      </c>
      <c r="I4" s="658"/>
      <c r="J4" s="19"/>
      <c r="K4" s="166"/>
      <c r="L4" s="20"/>
      <c r="M4" s="21" t="s">
        <v>4</v>
      </c>
      <c r="N4" s="22" t="s">
        <v>5</v>
      </c>
      <c r="P4" s="692"/>
      <c r="Q4" s="322" t="s">
        <v>217</v>
      </c>
      <c r="R4" s="713"/>
      <c r="W4" s="701" t="s">
        <v>124</v>
      </c>
      <c r="X4" s="70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01"/>
      <c r="X5" s="70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0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0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07"/>
      <c r="X21" s="70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08"/>
      <c r="X23" s="70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08"/>
      <c r="X24" s="70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09"/>
      <c r="X25" s="70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09"/>
      <c r="X26" s="70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02"/>
      <c r="X27" s="703"/>
      <c r="Y27" s="70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03"/>
      <c r="X28" s="703"/>
      <c r="Y28" s="70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93">
        <f>SUM(M5:M35)</f>
        <v>2143864.4900000002</v>
      </c>
      <c r="N36" s="695">
        <f>SUM(N5:N35)</f>
        <v>791108</v>
      </c>
      <c r="O36" s="276"/>
      <c r="P36" s="277">
        <v>0</v>
      </c>
      <c r="Q36" s="73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94"/>
      <c r="N37" s="696"/>
      <c r="O37" s="276"/>
      <c r="P37" s="277">
        <v>0</v>
      </c>
      <c r="Q37" s="74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41">
        <f>M36+N36</f>
        <v>2934972.49</v>
      </c>
      <c r="N39" s="74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0" t="s">
        <v>11</v>
      </c>
      <c r="I52" s="671"/>
      <c r="J52" s="100"/>
      <c r="K52" s="672">
        <f>I50+L50</f>
        <v>197471.8</v>
      </c>
      <c r="L52" s="699"/>
      <c r="M52" s="272"/>
      <c r="N52" s="272"/>
      <c r="P52" s="34"/>
      <c r="Q52" s="13"/>
    </row>
    <row r="53" spans="1:17" x14ac:dyDescent="0.25">
      <c r="D53" s="676" t="s">
        <v>12</v>
      </c>
      <c r="E53" s="676"/>
      <c r="F53" s="312">
        <f>F50-K52-C50</f>
        <v>2057786.11</v>
      </c>
      <c r="I53" s="102"/>
      <c r="J53" s="103"/>
    </row>
    <row r="54" spans="1:17" ht="18.75" x14ac:dyDescent="0.3">
      <c r="D54" s="700" t="s">
        <v>95</v>
      </c>
      <c r="E54" s="700"/>
      <c r="F54" s="111">
        <v>-1702928.14</v>
      </c>
      <c r="I54" s="677" t="s">
        <v>13</v>
      </c>
      <c r="J54" s="678"/>
      <c r="K54" s="679">
        <f>F56+F57+F58</f>
        <v>1147965.3400000003</v>
      </c>
      <c r="L54" s="67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81">
        <f>-C4</f>
        <v>-1149740.4099999999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59" t="s">
        <v>18</v>
      </c>
      <c r="E58" s="660"/>
      <c r="F58" s="113">
        <v>1266568.45</v>
      </c>
      <c r="I58" s="661" t="s">
        <v>97</v>
      </c>
      <c r="J58" s="662"/>
      <c r="K58" s="663">
        <f>K54+K56</f>
        <v>-1775.0699999995995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PAGOS REMISIONES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2022-05-26T16:36:39Z</cp:lastPrinted>
  <dcterms:created xsi:type="dcterms:W3CDTF">2021-11-04T19:08:42Z</dcterms:created>
  <dcterms:modified xsi:type="dcterms:W3CDTF">2022-06-07T20:18:07Z</dcterms:modified>
</cp:coreProperties>
</file>