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8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2" l="1"/>
  <c r="M32" i="12"/>
  <c r="T33" i="12"/>
  <c r="N31" i="12"/>
  <c r="M31" i="12"/>
  <c r="N29" i="12"/>
  <c r="M30" i="12"/>
  <c r="M29" i="12"/>
  <c r="M28" i="12" l="1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<sst xmlns="http://schemas.openxmlformats.org/spreadsheetml/2006/main" count="935" uniqueCount="460">
  <si>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</si>
  <si>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</si>
  <si>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</si>
  <si>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</si>
  <si>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</si>
  <si>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</si>
  <si>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</si>
  <si>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</si>
  <si>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</si>
  <si>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</si>
  <si>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</si>
  <si>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</si>
  <si>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</si>
  <si>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</si>
  <si>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</si>
  <si>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</si>
  <si>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</si>
  <si>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</si>
  <si>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</si>
  <si>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</si>
  <si>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</si>
  <si>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</si>
  <si>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</si>
  <si>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</si>
  <si>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</si>
  <si>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</si>
  <si>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</si>
  <si>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</si>
  <si>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</si>
  <si>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</si>
  <si>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</si>
  <si>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</si>
  <si>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</si>
  <si>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</si>
  <si>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</si>
  <si>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</si>
  <si>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</si>
  <si>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</si>
  <si>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</si>
  <si>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</si>
  <si>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</si>
  <si>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</si>
  <si>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</si>
  <si>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</si>
  <si>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</si>
  <si>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</si>
  <si>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</si>
  <si>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</si>
  <si>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</si>
  <si>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</si>
  <si>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</si>
  <si>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</si>
  <si>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</si>
  <si>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</si>
  <si>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</si>
  <si>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</si>
  <si>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</si>
  <si>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</si>
  <si>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</si>
  <si>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</si>
  <si>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</si>
  <si>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</si>
  <si>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</si>
  <si>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</si>
  <si>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</si>
  <si>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</si>
  <si>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</si>
  <si>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</si>
  <si>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</si>
  <si>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</si>
  <si>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</si>
  <si>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</si>
  <si>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</si>
  <si>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</si>
  <si>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</si>
  <si>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</si>
  <si>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</si>
  <si>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</si>
  <si>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</si>
  <si>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</si>
  <si>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</si>
  <si>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</si>
  <si>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</si>
  <si>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</si>
  <si>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</si>
  <si>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</si>
  <si>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</si>
  <si>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</si>
  <si>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</si>
  <si>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</si>
  <si>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</si>
  <si>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</si>
  <si>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</si>
  <si>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</si>
  <si>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</si>
  <si>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</si>
  <si>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</si>
  <si>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</si>
  <si>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</si>
  <si>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</si>
  <si>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</si>
  <si>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</si>
  <si>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</si>
  <si>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</si>
  <si>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</si>
  <si>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</si>
  <si>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</si>
  <si>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</si>
  <si>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</si>
  <si>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</si>
  <si>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</si>
  <si>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</si>
  <si>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</si>
  <si>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</si>
  <si>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</si>
  <si>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</si>
  <si>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</si>
  <si>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</si>
  <si>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</si>
  <si>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</si>
  <si>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</si>
  <si>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</si>
  <si>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</si>
  <si>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</si>
  <si>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</si>
  <si>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</si>
  <si>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</si>
  <si>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</si>
  <si>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</si>
  <si>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</si>
  <si>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</si>
  <si>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</si>
  <si>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</si>
  <si>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</si>
  <si>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</si>
  <si>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</si>
  <si>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</si>
  <si>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</si>
  <si>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</si>
  <si>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</si>
  <si>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</si>
  <si>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</si>
  <si>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</si>
  <si>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</si>
  <si>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</si>
  <si>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</si>
  <si>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</si>
  <si>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</si>
  <si>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</si>
  <si>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</si>
  <si>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</si>
  <si>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</si>
  <si>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</si>
  <si>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</si>
  <si>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</si>
  <si>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</si>
  <si>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</si>
  <si>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</si>
  <si>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</si>
  <si>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</si>
  <si>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</si>
  <si>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</si>
  <si>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</si>
  <si>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</si>
  <si>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</si>
  <si>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</si>
  <si>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</si>
  <si>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</si>
  <si>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</si>
  <si>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</si>
  <si>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</si>
  <si>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</si>
  <si>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</si>
  <si>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</si>
  <si>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</si>
  <si>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</si>
  <si>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</si>
  <si>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</si>
  <si>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</si>
  <si>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</si>
  <si>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</si>
  <si>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</si>
  <si>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</si>
  <si>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</si>
  <si>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</si>
  <si>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</si>
  <si>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</si>
  <si>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</si>
  <si>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</si>
  <si>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</si>
  <si>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</si>
  <si>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</si>
  <si>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</si>
  <si>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</si>
  <si>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</si>
  <si>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</si>
  <si>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</si>
  <si>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</si>
  <si>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</si>
  <si>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</si>
  <si>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</si>
  <si>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</si>
  <si>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</si>
  <si>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</si>
  <si>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</si>
  <si>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</si>
  <si>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</si>
  <si>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</si>
  <si>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</si>
  <si>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</si>
  <si>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</si>
  <si>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</si>
  <si>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</si>
  <si>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</si>
  <si>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</si>
  <si>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</si>
  <si>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</si>
  <si>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</si>
  <si>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</si>
  <si>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</si>
  <si>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</si>
  <si>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</si>
  <si>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</si>
  <si>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</si>
  <si>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</si>
  <si>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</si>
  <si>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</si>
  <si>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</si>
  <si>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</si>
  <si>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</si>
  <si>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</si>
  <si>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</si>
  <si>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</si>
  <si>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</si>
  <si>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</si>
  <si>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</si>
  <si>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</si>
  <si>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</si>
  <si>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</si>
  <si>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</si>
  <si>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</si>
  <si>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</si>
  <si>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</si>
  <si>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</si>
  <si>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</si>
  <si>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</si>
  <si>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</si>
  <si>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</si>
  <si>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</si>
  <si>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</si>
  <si>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</si>
  <si>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</si>
  <si>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</si>
  <si>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</si>
  <si>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</si>
  <si>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</si>
  <si>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</si>
  <si>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</si>
  <si>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</si>
  <si>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</si>
  <si>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</si>
  <si>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</si>
  <si>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</si>
  <si>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</si>
  <si>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</si>
  <si>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</si>
  <si>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</si>
  <si>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</si>
  <si>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</si>
  <si>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</si>
  <si>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</si>
  <si>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</si>
  <si>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</si>
  <si>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</si>
  <si>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</si>
  <si>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</si>
  <si>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</si>
  <si>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</si>
  <si>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</si>
  <si>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</si>
  <si>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</si>
  <si>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</si>
  <si>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</si>
  <si>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</si>
  <si>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</si>
  <si>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</si>
  <si>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</si>
  <si>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</si>
  <si>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</si>
  <si>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</si>
  <si>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</si>
  <si>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</si>
  <si>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</si>
  <si>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</si>
  <si>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</si>
  <si>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</si>
  <si>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</si>
  <si>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</si>
  <si>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</si>
  <si>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</si>
  <si>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</si>
  <si>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</si>
  <si>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</si>
  <si>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</si>
  <si>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</si>
  <si>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</si>
  <si>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</si>
  <si>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</si>
  <si>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</si>
  <si>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</si>
  <si>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</si>
  <si>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</si>
  <si>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</si>
  <si>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</si>
  <si>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</si>
  <si>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</si>
  <si>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</si>
  <si>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</si>
  <si>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</si>
  <si>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</si>
  <si>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</si>
  <si>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</si>
  <si>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</si>
  <si>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</si>
  <si>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</si>
  <si>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</si>
  <si>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</si>
  <si>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</si>
  <si>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</si>
  <si>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</si>
  <si>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</si>
  <si>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</si>
  <si>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</si>
  <si>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</si>
  <si>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</si>
  <si>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</si>
  <si>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</si>
  <si>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</si>
  <si>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</si>
  <si>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</si>
  <si>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</si>
  <si>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</si>
  <si>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</si>
  <si>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</si>
  <si>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</si>
  <si>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</si>
  <si>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</si>
  <si>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</si>
  <si>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</si>
  <si>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</si>
  <si>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</si>
  <si>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</si>
  <si>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</si>
  <si>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</si>
  <si>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</si>
  <si>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</si>
  <si>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</si>
  <si>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</si>
  <si>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</si>
  <si>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</si>
  <si>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</si>
  <si>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</si>
  <si>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</si>
  <si>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</si>
  <si>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</si>
  <si>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</si>
  <si>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</si>
  <si>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</si>
  <si>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</si>
  <si>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</si>
  <si>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</si>
  <si>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</si>
  <si>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</si>
  <si>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</si>
  <si>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</si>
  <si>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</si>
  <si>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</si>
  <si>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</si>
  <si>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</si>
  <si>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</si>
  <si>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</si>
  <si>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</si>
  <si>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</si>
  <si>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</si>
  <si>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</si>
  <si>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</si>
  <si>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</si>
  <si>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</si>
  <si>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</si>
  <si>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</si>
  <si>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</si>
  <si>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</si>
  <si>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</si>
  <si>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</si>
  <si>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</si>
  <si>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</si>
  <si>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</si>
  <si>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</si>
  <si>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</si>
  <si>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</si>
  <si>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</si>
  <si>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</si>
  <si>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</si>
  <si>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</si>
  <si>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</si>
  <si>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</si>
  <si>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</si>
  <si>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</si>
  <si>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</si>
  <si>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</si>
  <si>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</si>
  <si>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</si>
  <si>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</si>
  <si>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</si>
  <si>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</si>
  <si>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</si>
  <si>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</si>
  <si>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</si>
  <si>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</si>
  <si>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</si>
  <si>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</si>
  <si>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</si>
  <si>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</si>
  <si>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</si>
  <si>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</si>
  <si>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</si>
  <si>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</si>
  <si>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</si>
  <si>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</si>
  <si>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</si>
  <si>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</si>
  <si>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</si>
  <si>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</si>
  <si>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</si>
  <si>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</si>
  <si>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</si>
  <si>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</si>
  <si>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</si>
  <si>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</si>
  <si>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</si>
  <si>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</si>
  <si>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</si>
  <si>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</si>
  <si>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</si>
  <si>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</si>
  <si>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</si>
  <si>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</si>
  <si>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</si>
  <si>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</si>
  <si>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</si>
  <si>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</si>
  <si>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</si>
  <si>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</si>
  <si>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Odelpa</t>
  </si>
  <si>
    <t>CHORIZO-QUESOS-POLLO</t>
  </si>
  <si>
    <t>Odelpa Y zav</t>
  </si>
  <si>
    <t>POLLO-CHISTORRA-QUESOS</t>
  </si>
  <si>
    <t>NOMINA #9</t>
  </si>
  <si>
    <t>SEMANA # 9</t>
  </si>
  <si>
    <t>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</si>
</sst>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99CCFF"/>
      <color rgb="FF0000FF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50"/>
      <c r="C1" s="452" t="s">
        <v>25</v>
      </c>
      <c r="D1" s="453"/>
      <c r="E1" s="453"/>
      <c r="F1" s="453"/>
      <c r="G1" s="453"/>
      <c r="H1" s="453"/>
      <c r="I1" s="453"/>
      <c r="J1" s="453"/>
      <c r="K1" s="453"/>
      <c r="L1" s="453"/>
      <c r="M1" s="453"/>
    </row>
    <row r="2" spans="1:19" ht="16.5" thickBot="1" x14ac:dyDescent="0.3">
      <c r="B2" s="451"/>
      <c r="C2" s="3"/>
      <c r="H2" s="5"/>
      <c r="I2" s="6"/>
      <c r="J2" s="7"/>
      <c r="L2" s="8"/>
      <c r="M2" s="6"/>
      <c r="N2" s="9"/>
    </row>
    <row r="3" spans="1:19" ht="21.75" thickBot="1" x14ac:dyDescent="0.35">
      <c r="B3" s="454" t="s">
        <v>0</v>
      </c>
      <c r="C3" s="455"/>
      <c r="D3" s="10"/>
      <c r="E3" s="11"/>
      <c r="F3" s="11"/>
      <c r="H3" s="456" t="s">
        <v>26</v>
      </c>
      <c r="I3" s="45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57" t="s">
        <v>2</v>
      </c>
      <c r="F4" s="458"/>
      <c r="H4" s="459" t="s">
        <v>3</v>
      </c>
      <c r="I4" s="460"/>
      <c r="J4" s="19"/>
      <c r="K4" s="166"/>
      <c r="L4" s="20"/>
      <c r="M4" s="21" t="s">
        <v>4</v>
      </c>
      <c r="N4" s="22" t="s">
        <v>5</v>
      </c>
      <c r="P4" s="466" t="s">
        <v>6</v>
      </c>
      <c r="Q4" s="46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68">
        <f>SUM(M5:M38)</f>
        <v>247061</v>
      </c>
      <c r="N39" s="47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69"/>
      <c r="N40" s="47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72" t="s">
        <v>11</v>
      </c>
      <c r="I52" s="473"/>
      <c r="J52" s="100"/>
      <c r="K52" s="474">
        <f>I50+L50</f>
        <v>53873.49</v>
      </c>
      <c r="L52" s="475"/>
      <c r="M52" s="476">
        <f>N39+M39</f>
        <v>419924</v>
      </c>
      <c r="N52" s="477"/>
      <c r="P52" s="34"/>
      <c r="Q52" s="9"/>
    </row>
    <row r="53" spans="1:17" ht="15.75" x14ac:dyDescent="0.25">
      <c r="D53" s="478" t="s">
        <v>12</v>
      </c>
      <c r="E53" s="47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78" t="s">
        <v>95</v>
      </c>
      <c r="E54" s="478"/>
      <c r="F54" s="96">
        <v>-549976.4</v>
      </c>
      <c r="I54" s="479" t="s">
        <v>13</v>
      </c>
      <c r="J54" s="480"/>
      <c r="K54" s="481">
        <f>F56+F57+F58</f>
        <v>-24577.400000000023</v>
      </c>
      <c r="L54" s="48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83">
        <f>-C4</f>
        <v>0</v>
      </c>
      <c r="L56" s="48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61" t="s">
        <v>18</v>
      </c>
      <c r="E58" s="462"/>
      <c r="F58" s="113">
        <v>567389.35</v>
      </c>
      <c r="I58" s="463" t="s">
        <v>97</v>
      </c>
      <c r="J58" s="464"/>
      <c r="K58" s="465">
        <f>K54+K56</f>
        <v>-24577.400000000023</v>
      </c>
      <c r="L58" s="46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43" t="s">
        <v>320</v>
      </c>
      <c r="D1" s="543"/>
      <c r="E1" s="544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45" t="s">
        <v>316</v>
      </c>
      <c r="C4" s="546"/>
      <c r="D4" s="546"/>
      <c r="E4" s="546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47" t="s">
        <v>317</v>
      </c>
      <c r="C6" s="548"/>
      <c r="D6" s="548"/>
      <c r="E6" s="548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49" t="s">
        <v>315</v>
      </c>
      <c r="F8" s="551">
        <f>SUM(F4:F7)</f>
        <v>1281104.8799999999</v>
      </c>
    </row>
    <row r="9" spans="2:6" ht="16.5" thickBot="1" x14ac:dyDescent="0.3">
      <c r="B9" s="388"/>
      <c r="C9" s="381"/>
      <c r="D9" s="382"/>
      <c r="E9" s="550"/>
      <c r="F9" s="552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53" t="s">
        <v>318</v>
      </c>
      <c r="C13" s="554"/>
      <c r="D13" s="554"/>
      <c r="E13" s="554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53" t="s">
        <v>319</v>
      </c>
      <c r="C15" s="554"/>
      <c r="D15" s="554"/>
      <c r="E15" s="554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55" t="s">
        <v>315</v>
      </c>
      <c r="F17" s="557">
        <f>SUM(F13:F16)</f>
        <v>261497.74</v>
      </c>
    </row>
    <row r="18" spans="2:6" ht="16.5" thickBot="1" x14ac:dyDescent="0.3">
      <c r="B18" s="388"/>
      <c r="C18" s="381"/>
      <c r="D18" s="382"/>
      <c r="E18" s="556"/>
      <c r="F18" s="558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37" t="s">
        <v>321</v>
      </c>
      <c r="C22" s="538"/>
      <c r="D22" s="538"/>
      <c r="E22" s="538"/>
      <c r="F22" s="541">
        <v>12020</v>
      </c>
    </row>
    <row r="23" spans="2:6" ht="15.75" thickBot="1" x14ac:dyDescent="0.3">
      <c r="B23" s="539"/>
      <c r="C23" s="540"/>
      <c r="D23" s="540"/>
      <c r="E23" s="540"/>
      <c r="F23" s="542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8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8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50"/>
      <c r="C1" s="452" t="s">
        <v>208</v>
      </c>
      <c r="D1" s="453"/>
      <c r="E1" s="453"/>
      <c r="F1" s="453"/>
      <c r="G1" s="453"/>
      <c r="H1" s="453"/>
      <c r="I1" s="453"/>
      <c r="J1" s="453"/>
      <c r="K1" s="453"/>
      <c r="L1" s="453"/>
      <c r="M1" s="453"/>
    </row>
    <row r="2" spans="1:25" ht="16.5" thickBot="1" x14ac:dyDescent="0.3">
      <c r="B2" s="4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4" t="s">
        <v>0</v>
      </c>
      <c r="C3" s="455"/>
      <c r="D3" s="10"/>
      <c r="E3" s="11"/>
      <c r="F3" s="11"/>
      <c r="H3" s="456" t="s">
        <v>26</v>
      </c>
      <c r="I3" s="456"/>
      <c r="K3" s="165"/>
      <c r="L3" s="13"/>
      <c r="M3" s="14"/>
      <c r="P3" s="49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57" t="s">
        <v>2</v>
      </c>
      <c r="F4" s="458"/>
      <c r="H4" s="459" t="s">
        <v>3</v>
      </c>
      <c r="I4" s="460"/>
      <c r="J4" s="19"/>
      <c r="K4" s="166"/>
      <c r="L4" s="20"/>
      <c r="M4" s="21" t="s">
        <v>4</v>
      </c>
      <c r="N4" s="22" t="s">
        <v>5</v>
      </c>
      <c r="P4" s="494"/>
      <c r="Q4" s="286" t="s">
        <v>209</v>
      </c>
      <c r="W4" s="503" t="s">
        <v>124</v>
      </c>
      <c r="X4" s="50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03"/>
      <c r="X5" s="50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0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0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09"/>
      <c r="X21" s="50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10"/>
      <c r="X23" s="51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10"/>
      <c r="X24" s="51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11"/>
      <c r="X25" s="51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11"/>
      <c r="X26" s="51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04"/>
      <c r="X27" s="505"/>
      <c r="Y27" s="50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05"/>
      <c r="X28" s="505"/>
      <c r="Y28" s="50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95">
        <f>SUM(M5:M35)</f>
        <v>321168.83</v>
      </c>
      <c r="N36" s="497">
        <f>SUM(N5:N35)</f>
        <v>467016</v>
      </c>
      <c r="O36" s="276"/>
      <c r="P36" s="277">
        <v>0</v>
      </c>
      <c r="Q36" s="49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96"/>
      <c r="N37" s="498"/>
      <c r="O37" s="276"/>
      <c r="P37" s="277">
        <v>0</v>
      </c>
      <c r="Q37" s="50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72" t="s">
        <v>11</v>
      </c>
      <c r="I52" s="473"/>
      <c r="J52" s="100"/>
      <c r="K52" s="474">
        <f>I50+L50</f>
        <v>71911.59</v>
      </c>
      <c r="L52" s="501"/>
      <c r="M52" s="272"/>
      <c r="N52" s="272"/>
      <c r="P52" s="34"/>
      <c r="Q52" s="13"/>
    </row>
    <row r="53" spans="1:17" ht="16.5" thickBot="1" x14ac:dyDescent="0.3">
      <c r="D53" s="478" t="s">
        <v>12</v>
      </c>
      <c r="E53" s="478"/>
      <c r="F53" s="313">
        <f>F50-K52-C50</f>
        <v>-25952.549999999814</v>
      </c>
      <c r="I53" s="102"/>
      <c r="J53" s="103"/>
    </row>
    <row r="54" spans="1:17" ht="18.75" x14ac:dyDescent="0.3">
      <c r="D54" s="502" t="s">
        <v>95</v>
      </c>
      <c r="E54" s="502"/>
      <c r="F54" s="111">
        <v>-706888.38</v>
      </c>
      <c r="I54" s="479" t="s">
        <v>13</v>
      </c>
      <c r="J54" s="480"/>
      <c r="K54" s="481">
        <f>F56+F57+F58</f>
        <v>1308778.3500000003</v>
      </c>
      <c r="L54" s="481"/>
      <c r="M54" s="487" t="s">
        <v>211</v>
      </c>
      <c r="N54" s="488"/>
      <c r="O54" s="488"/>
      <c r="P54" s="488"/>
      <c r="Q54" s="489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90"/>
      <c r="N55" s="491"/>
      <c r="O55" s="491"/>
      <c r="P55" s="491"/>
      <c r="Q55" s="49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83">
        <f>-C4</f>
        <v>-567389.35</v>
      </c>
      <c r="L56" s="48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61" t="s">
        <v>18</v>
      </c>
      <c r="E58" s="462"/>
      <c r="F58" s="113">
        <v>2142307.62</v>
      </c>
      <c r="I58" s="463" t="s">
        <v>198</v>
      </c>
      <c r="J58" s="464"/>
      <c r="K58" s="465">
        <f>K54+K56</f>
        <v>741389.00000000035</v>
      </c>
      <c r="L58" s="4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1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1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50"/>
      <c r="C1" s="452" t="s">
        <v>208</v>
      </c>
      <c r="D1" s="453"/>
      <c r="E1" s="453"/>
      <c r="F1" s="453"/>
      <c r="G1" s="453"/>
      <c r="H1" s="453"/>
      <c r="I1" s="453"/>
      <c r="J1" s="453"/>
      <c r="K1" s="453"/>
      <c r="L1" s="453"/>
      <c r="M1" s="453"/>
    </row>
    <row r="2" spans="1:25" ht="16.5" thickBot="1" x14ac:dyDescent="0.3">
      <c r="B2" s="4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4" t="s">
        <v>0</v>
      </c>
      <c r="C3" s="455"/>
      <c r="D3" s="10"/>
      <c r="E3" s="11"/>
      <c r="F3" s="11"/>
      <c r="H3" s="456" t="s">
        <v>26</v>
      </c>
      <c r="I3" s="456"/>
      <c r="K3" s="165"/>
      <c r="L3" s="13"/>
      <c r="M3" s="14"/>
      <c r="P3" s="493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57" t="s">
        <v>2</v>
      </c>
      <c r="F4" s="458"/>
      <c r="H4" s="459" t="s">
        <v>3</v>
      </c>
      <c r="I4" s="460"/>
      <c r="J4" s="19"/>
      <c r="K4" s="166"/>
      <c r="L4" s="20"/>
      <c r="M4" s="21" t="s">
        <v>4</v>
      </c>
      <c r="N4" s="22" t="s">
        <v>5</v>
      </c>
      <c r="P4" s="494"/>
      <c r="Q4" s="323" t="s">
        <v>217</v>
      </c>
      <c r="R4" s="515"/>
      <c r="W4" s="503" t="s">
        <v>124</v>
      </c>
      <c r="X4" s="50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03"/>
      <c r="X5" s="50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0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0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09"/>
      <c r="X21" s="50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10"/>
      <c r="X23" s="51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10"/>
      <c r="X24" s="51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11"/>
      <c r="X25" s="51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11"/>
      <c r="X26" s="51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04"/>
      <c r="X27" s="505"/>
      <c r="Y27" s="50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05"/>
      <c r="X28" s="505"/>
      <c r="Y28" s="50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5">
        <f>SUM(M5:M35)</f>
        <v>1077791.3</v>
      </c>
      <c r="N36" s="497">
        <f>SUM(N5:N35)</f>
        <v>936398</v>
      </c>
      <c r="O36" s="276"/>
      <c r="P36" s="277">
        <v>0</v>
      </c>
      <c r="Q36" s="49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96"/>
      <c r="N37" s="498"/>
      <c r="O37" s="276"/>
      <c r="P37" s="277">
        <v>0</v>
      </c>
      <c r="Q37" s="50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72" t="s">
        <v>11</v>
      </c>
      <c r="I52" s="473"/>
      <c r="J52" s="100"/>
      <c r="K52" s="474">
        <f>I50+L50</f>
        <v>90750.75</v>
      </c>
      <c r="L52" s="501"/>
      <c r="M52" s="272"/>
      <c r="N52" s="272"/>
      <c r="P52" s="34"/>
      <c r="Q52" s="13"/>
    </row>
    <row r="53" spans="1:17" ht="16.5" thickBot="1" x14ac:dyDescent="0.3">
      <c r="D53" s="478" t="s">
        <v>12</v>
      </c>
      <c r="E53" s="478"/>
      <c r="F53" s="313">
        <f>F50-K52-C50</f>
        <v>1739855.03</v>
      </c>
      <c r="I53" s="102"/>
      <c r="J53" s="103"/>
    </row>
    <row r="54" spans="1:17" ht="18.75" x14ac:dyDescent="0.3">
      <c r="D54" s="502" t="s">
        <v>95</v>
      </c>
      <c r="E54" s="502"/>
      <c r="F54" s="111">
        <v>-1567070.66</v>
      </c>
      <c r="I54" s="479" t="s">
        <v>13</v>
      </c>
      <c r="J54" s="480"/>
      <c r="K54" s="481">
        <f>F56+F57+F58</f>
        <v>703192.8600000001</v>
      </c>
      <c r="L54" s="481"/>
      <c r="M54" s="487" t="s">
        <v>211</v>
      </c>
      <c r="N54" s="488"/>
      <c r="O54" s="488"/>
      <c r="P54" s="488"/>
      <c r="Q54" s="489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90"/>
      <c r="N55" s="491"/>
      <c r="O55" s="491"/>
      <c r="P55" s="491"/>
      <c r="Q55" s="49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83">
        <f>-C4</f>
        <v>-567389.35</v>
      </c>
      <c r="L56" s="48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61" t="s">
        <v>18</v>
      </c>
      <c r="E58" s="462"/>
      <c r="F58" s="113">
        <v>754143.23</v>
      </c>
      <c r="I58" s="463" t="s">
        <v>198</v>
      </c>
      <c r="J58" s="464"/>
      <c r="K58" s="465">
        <f>K54+K56</f>
        <v>135803.51000000013</v>
      </c>
      <c r="L58" s="4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1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1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50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4" t="s">
        <v>0</v>
      </c>
      <c r="C3" s="455"/>
      <c r="D3" s="10"/>
      <c r="E3" s="11"/>
      <c r="F3" s="11"/>
      <c r="H3" s="456" t="s">
        <v>26</v>
      </c>
      <c r="I3" s="456"/>
      <c r="K3" s="165"/>
      <c r="L3" s="13"/>
      <c r="M3" s="14"/>
      <c r="P3" s="493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57" t="s">
        <v>2</v>
      </c>
      <c r="F4" s="458"/>
      <c r="H4" s="459" t="s">
        <v>3</v>
      </c>
      <c r="I4" s="460"/>
      <c r="J4" s="19"/>
      <c r="K4" s="166"/>
      <c r="L4" s="20"/>
      <c r="M4" s="21" t="s">
        <v>4</v>
      </c>
      <c r="N4" s="22" t="s">
        <v>5</v>
      </c>
      <c r="P4" s="494"/>
      <c r="Q4" s="323" t="s">
        <v>217</v>
      </c>
      <c r="R4" s="515"/>
      <c r="W4" s="503" t="s">
        <v>124</v>
      </c>
      <c r="X4" s="50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503"/>
      <c r="X5" s="50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0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0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509"/>
      <c r="X21" s="50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10"/>
      <c r="X23" s="51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10"/>
      <c r="X24" s="51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11"/>
      <c r="X25" s="51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11"/>
      <c r="X26" s="51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04"/>
      <c r="X27" s="505"/>
      <c r="Y27" s="50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05"/>
      <c r="X28" s="505"/>
      <c r="Y28" s="50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95">
        <f>SUM(M5:M35)</f>
        <v>1818445.73</v>
      </c>
      <c r="N36" s="497">
        <f>SUM(N5:N35)</f>
        <v>739014</v>
      </c>
      <c r="O36" s="276"/>
      <c r="P36" s="277">
        <v>0</v>
      </c>
      <c r="Q36" s="49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96"/>
      <c r="N37" s="498"/>
      <c r="O37" s="276"/>
      <c r="P37" s="277">
        <v>0</v>
      </c>
      <c r="Q37" s="50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72" t="s">
        <v>11</v>
      </c>
      <c r="I52" s="473"/>
      <c r="J52" s="100"/>
      <c r="K52" s="474">
        <f>I50+L50</f>
        <v>144994.20000000001</v>
      </c>
      <c r="L52" s="501"/>
      <c r="M52" s="272"/>
      <c r="N52" s="272"/>
      <c r="P52" s="34"/>
      <c r="Q52" s="13"/>
    </row>
    <row r="53" spans="1:17" x14ac:dyDescent="0.25">
      <c r="D53" s="478" t="s">
        <v>12</v>
      </c>
      <c r="E53" s="478"/>
      <c r="F53" s="313">
        <f>F50-K52-C50</f>
        <v>2135426.1199999996</v>
      </c>
      <c r="I53" s="102"/>
      <c r="J53" s="103"/>
    </row>
    <row r="54" spans="1:17" ht="18.75" x14ac:dyDescent="0.3">
      <c r="D54" s="502" t="s">
        <v>95</v>
      </c>
      <c r="E54" s="502"/>
      <c r="F54" s="111">
        <v>-1448401.2</v>
      </c>
      <c r="I54" s="479" t="s">
        <v>13</v>
      </c>
      <c r="J54" s="480"/>
      <c r="K54" s="481">
        <f>F56+F57+F58</f>
        <v>1082916.0699999996</v>
      </c>
      <c r="L54" s="48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83">
        <f>-C4</f>
        <v>-754143.23</v>
      </c>
      <c r="L56" s="48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61" t="s">
        <v>18</v>
      </c>
      <c r="E58" s="462"/>
      <c r="F58" s="113">
        <v>1149740.4099999999</v>
      </c>
      <c r="I58" s="463" t="s">
        <v>198</v>
      </c>
      <c r="J58" s="464"/>
      <c r="K58" s="465">
        <f>K54+K56</f>
        <v>328772.83999999962</v>
      </c>
      <c r="L58" s="4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8" t="s">
        <v>420</v>
      </c>
      <c r="C43" s="519"/>
      <c r="D43" s="519"/>
      <c r="E43" s="52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21"/>
      <c r="C44" s="522"/>
      <c r="D44" s="522"/>
      <c r="E44" s="52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24"/>
      <c r="C45" s="525"/>
      <c r="D45" s="525"/>
      <c r="E45" s="52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7" t="s">
        <v>421</v>
      </c>
      <c r="K48" s="528"/>
      <c r="L48" s="52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30"/>
      <c r="K49" s="531"/>
      <c r="L49" s="53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A15" workbookViewId="0">
      <selection activeCell="F33" sqref="F3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50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51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4" t="s">
        <v>0</v>
      </c>
      <c r="C3" s="455"/>
      <c r="D3" s="10"/>
      <c r="E3" s="11"/>
      <c r="F3" s="11"/>
      <c r="H3" s="456" t="s">
        <v>26</v>
      </c>
      <c r="I3" s="456"/>
      <c r="K3" s="165"/>
      <c r="L3" s="13"/>
      <c r="M3" s="14"/>
      <c r="P3" s="493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57" t="s">
        <v>2</v>
      </c>
      <c r="F4" s="458"/>
      <c r="H4" s="459" t="s">
        <v>3</v>
      </c>
      <c r="I4" s="460"/>
      <c r="J4" s="19"/>
      <c r="K4" s="166"/>
      <c r="L4" s="20"/>
      <c r="M4" s="21" t="s">
        <v>4</v>
      </c>
      <c r="N4" s="22" t="s">
        <v>5</v>
      </c>
      <c r="P4" s="494"/>
      <c r="Q4" s="323" t="s">
        <v>217</v>
      </c>
      <c r="R4" s="515"/>
      <c r="W4" s="503" t="s">
        <v>124</v>
      </c>
      <c r="X4" s="50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503"/>
      <c r="X5" s="50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2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0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0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41">
        <v>-1515</v>
      </c>
      <c r="R21" s="407">
        <v>18072</v>
      </c>
      <c r="S21" s="147"/>
      <c r="W21" s="509"/>
      <c r="X21" s="50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10"/>
      <c r="X23" s="51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10"/>
      <c r="X24" s="51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11"/>
      <c r="X25" s="51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11"/>
      <c r="X26" s="51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04"/>
      <c r="X27" s="505"/>
      <c r="Y27" s="50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05"/>
      <c r="X28" s="505"/>
      <c r="Y28" s="50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3">
        <f>7491+411</f>
        <v>7902</v>
      </c>
      <c r="O29" s="446" t="s">
        <v>455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8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454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3">
        <v>26626</v>
      </c>
      <c r="O30" s="447" t="s">
        <v>453</v>
      </c>
      <c r="P30" s="34">
        <f t="shared" si="0"/>
        <v>842352.21</v>
      </c>
      <c r="Q30" s="326">
        <v>0</v>
      </c>
      <c r="R30" s="445">
        <v>92514</v>
      </c>
      <c r="T30" s="448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456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457</v>
      </c>
      <c r="L31" s="63">
        <v>16621.14</v>
      </c>
      <c r="M31" s="32">
        <f>998+41741</f>
        <v>42739</v>
      </c>
      <c r="N31" s="443">
        <f>10137+26711</f>
        <v>36848</v>
      </c>
      <c r="O31" s="446" t="s">
        <v>455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8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459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8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9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4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5">
        <f>SUM(M5:M35)</f>
        <v>2143864.4900000002</v>
      </c>
      <c r="N36" s="497">
        <f>SUM(N5:N35)</f>
        <v>791108</v>
      </c>
      <c r="O36" s="276"/>
      <c r="P36" s="277">
        <v>0</v>
      </c>
      <c r="Q36" s="53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96"/>
      <c r="N37" s="498"/>
      <c r="O37" s="276"/>
      <c r="P37" s="277">
        <v>0</v>
      </c>
      <c r="Q37" s="53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35">
        <f>M36+N36</f>
        <v>2934972.49</v>
      </c>
      <c r="N39" s="53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458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72" t="s">
        <v>11</v>
      </c>
      <c r="I52" s="473"/>
      <c r="J52" s="100"/>
      <c r="K52" s="474">
        <f>I50+L50</f>
        <v>180192.62</v>
      </c>
      <c r="L52" s="501"/>
      <c r="M52" s="272"/>
      <c r="N52" s="272"/>
      <c r="P52" s="34"/>
      <c r="Q52" s="13"/>
    </row>
    <row r="53" spans="1:17" x14ac:dyDescent="0.25">
      <c r="D53" s="478" t="s">
        <v>12</v>
      </c>
      <c r="E53" s="478"/>
      <c r="F53" s="313">
        <f>F50-K52-C50</f>
        <v>2717217.48</v>
      </c>
      <c r="I53" s="102"/>
      <c r="J53" s="103"/>
    </row>
    <row r="54" spans="1:17" ht="18.75" x14ac:dyDescent="0.3">
      <c r="D54" s="502" t="s">
        <v>95</v>
      </c>
      <c r="E54" s="502"/>
      <c r="F54" s="111">
        <v>0</v>
      </c>
      <c r="I54" s="479" t="s">
        <v>13</v>
      </c>
      <c r="J54" s="480"/>
      <c r="K54" s="481">
        <f>F56+F57+F58</f>
        <v>3983785.9299999997</v>
      </c>
      <c r="L54" s="48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83">
        <f>-C4</f>
        <v>-1149740.4099999999</v>
      </c>
      <c r="L56" s="48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61" t="s">
        <v>18</v>
      </c>
      <c r="E58" s="462"/>
      <c r="F58" s="113">
        <v>1266568.45</v>
      </c>
      <c r="I58" s="463" t="s">
        <v>198</v>
      </c>
      <c r="J58" s="464"/>
      <c r="K58" s="465">
        <f>K54+K56</f>
        <v>2834045.5199999996</v>
      </c>
      <c r="L58" s="46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2022-03-11T14:01:58Z</dcterms:modified>
</cp:coreProperties>
</file>