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5  MAYO  2022\"/>
    </mc:Choice>
  </mc:AlternateContent>
  <bookViews>
    <workbookView xWindow="0" yWindow="0" windowWidth="16365" windowHeight="10305" firstSheet="3" activeTab="4"/>
  </bookViews>
  <sheets>
    <sheet name="CANALES  ENERO  2022   " sheetId="1" r:id="rId1"/>
    <sheet name="CANALES    FEBRERO   2022    " sheetId="2" r:id="rId2"/>
    <sheet name="CANALES    MARZO    2022   " sheetId="3" r:id="rId3"/>
    <sheet name="   CANALES   DE   ABRIL   2022 " sheetId="5" r:id="rId4"/>
    <sheet name="CANALES  DE   MAYO  2022" sheetId="4" r:id="rId5"/>
    <sheet name="Hoja2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4" i="4"/>
  <c r="X38" i="5" l="1"/>
  <c r="I27" i="5" l="1"/>
  <c r="I26" i="5" l="1"/>
  <c r="V263" i="4" l="1"/>
  <c r="S263" i="4"/>
  <c r="Q263" i="4"/>
  <c r="L263" i="4"/>
  <c r="N262" i="4"/>
  <c r="E262" i="4"/>
  <c r="N261" i="4"/>
  <c r="E261" i="4"/>
  <c r="N260" i="4"/>
  <c r="E260" i="4"/>
  <c r="E259" i="4"/>
  <c r="N258" i="4"/>
  <c r="J258" i="4"/>
  <c r="E258" i="4"/>
  <c r="N257" i="4"/>
  <c r="J257" i="4"/>
  <c r="E257" i="4"/>
  <c r="N256" i="4"/>
  <c r="J256" i="4"/>
  <c r="E256" i="4"/>
  <c r="N255" i="4"/>
  <c r="J255" i="4"/>
  <c r="E255" i="4"/>
  <c r="N254" i="4"/>
  <c r="J254" i="4"/>
  <c r="E254" i="4"/>
  <c r="N253" i="4"/>
  <c r="J253" i="4"/>
  <c r="E253" i="4"/>
  <c r="N252" i="4"/>
  <c r="J252" i="4"/>
  <c r="E252" i="4"/>
  <c r="N251" i="4"/>
  <c r="J251" i="4"/>
  <c r="E251" i="4"/>
  <c r="N250" i="4"/>
  <c r="J250" i="4"/>
  <c r="E250" i="4"/>
  <c r="N249" i="4"/>
  <c r="J249" i="4"/>
  <c r="E249" i="4"/>
  <c r="N248" i="4"/>
  <c r="J248" i="4"/>
  <c r="E248" i="4"/>
  <c r="N247" i="4"/>
  <c r="J247" i="4"/>
  <c r="E247" i="4"/>
  <c r="N246" i="4"/>
  <c r="J246" i="4"/>
  <c r="E246" i="4"/>
  <c r="N245" i="4"/>
  <c r="J245" i="4"/>
  <c r="E245" i="4"/>
  <c r="N244" i="4"/>
  <c r="J244" i="4"/>
  <c r="E244" i="4"/>
  <c r="N243" i="4"/>
  <c r="J243" i="4"/>
  <c r="E243" i="4"/>
  <c r="N242" i="4"/>
  <c r="J242" i="4"/>
  <c r="E242" i="4"/>
  <c r="N241" i="4"/>
  <c r="J241" i="4"/>
  <c r="E241" i="4"/>
  <c r="N240" i="4"/>
  <c r="J240" i="4"/>
  <c r="E240" i="4"/>
  <c r="N239" i="4"/>
  <c r="J239" i="4"/>
  <c r="E239" i="4"/>
  <c r="N238" i="4"/>
  <c r="J238" i="4"/>
  <c r="E238" i="4"/>
  <c r="N237" i="4"/>
  <c r="J237" i="4"/>
  <c r="E237" i="4"/>
  <c r="N236" i="4"/>
  <c r="J236" i="4"/>
  <c r="E236" i="4"/>
  <c r="N235" i="4"/>
  <c r="J235" i="4"/>
  <c r="E235" i="4"/>
  <c r="N234" i="4"/>
  <c r="J234" i="4"/>
  <c r="E234" i="4"/>
  <c r="N233" i="4"/>
  <c r="J233" i="4"/>
  <c r="E233" i="4"/>
  <c r="N232" i="4"/>
  <c r="J232" i="4"/>
  <c r="E232" i="4"/>
  <c r="N231" i="4"/>
  <c r="J231" i="4"/>
  <c r="E231" i="4"/>
  <c r="N230" i="4"/>
  <c r="J230" i="4"/>
  <c r="E230" i="4"/>
  <c r="N229" i="4"/>
  <c r="J229" i="4"/>
  <c r="E229" i="4"/>
  <c r="N228" i="4"/>
  <c r="J228" i="4"/>
  <c r="E228" i="4"/>
  <c r="N227" i="4"/>
  <c r="J227" i="4"/>
  <c r="E227" i="4"/>
  <c r="N226" i="4"/>
  <c r="J226" i="4"/>
  <c r="E226" i="4"/>
  <c r="N225" i="4"/>
  <c r="J225" i="4"/>
  <c r="E225" i="4"/>
  <c r="N224" i="4"/>
  <c r="J224" i="4"/>
  <c r="E224" i="4"/>
  <c r="N223" i="4"/>
  <c r="J223" i="4"/>
  <c r="E223" i="4"/>
  <c r="N222" i="4"/>
  <c r="J222" i="4"/>
  <c r="E222" i="4"/>
  <c r="N221" i="4"/>
  <c r="J221" i="4"/>
  <c r="E221" i="4"/>
  <c r="N220" i="4"/>
  <c r="J220" i="4"/>
  <c r="E220" i="4"/>
  <c r="N219" i="4"/>
  <c r="J219" i="4"/>
  <c r="E219" i="4"/>
  <c r="N218" i="4"/>
  <c r="J218" i="4"/>
  <c r="E218" i="4"/>
  <c r="N217" i="4"/>
  <c r="J217" i="4"/>
  <c r="E217" i="4"/>
  <c r="N216" i="4"/>
  <c r="J216" i="4"/>
  <c r="E216" i="4"/>
  <c r="N215" i="4"/>
  <c r="J215" i="4"/>
  <c r="E215" i="4"/>
  <c r="N214" i="4"/>
  <c r="J214" i="4"/>
  <c r="E214" i="4"/>
  <c r="N213" i="4"/>
  <c r="J213" i="4"/>
  <c r="E213" i="4"/>
  <c r="N212" i="4"/>
  <c r="J212" i="4"/>
  <c r="E212" i="4"/>
  <c r="N211" i="4"/>
  <c r="J211" i="4"/>
  <c r="E211" i="4"/>
  <c r="N210" i="4"/>
  <c r="J210" i="4"/>
  <c r="E210" i="4"/>
  <c r="N209" i="4"/>
  <c r="J209" i="4"/>
  <c r="E209" i="4"/>
  <c r="N208" i="4"/>
  <c r="J208" i="4"/>
  <c r="E208" i="4"/>
  <c r="N207" i="4"/>
  <c r="J207" i="4"/>
  <c r="E207" i="4"/>
  <c r="N206" i="4"/>
  <c r="J206" i="4"/>
  <c r="E206" i="4"/>
  <c r="N205" i="4"/>
  <c r="J205" i="4"/>
  <c r="E205" i="4"/>
  <c r="N204" i="4"/>
  <c r="J204" i="4"/>
  <c r="E204" i="4"/>
  <c r="N203" i="4"/>
  <c r="J203" i="4"/>
  <c r="E203" i="4"/>
  <c r="N202" i="4"/>
  <c r="J202" i="4"/>
  <c r="E202" i="4"/>
  <c r="N201" i="4"/>
  <c r="J201" i="4"/>
  <c r="E201" i="4"/>
  <c r="N200" i="4"/>
  <c r="J200" i="4"/>
  <c r="E200" i="4"/>
  <c r="N199" i="4"/>
  <c r="J199" i="4"/>
  <c r="E199" i="4"/>
  <c r="N198" i="4"/>
  <c r="J198" i="4"/>
  <c r="E198" i="4"/>
  <c r="N197" i="4"/>
  <c r="J197" i="4"/>
  <c r="E197" i="4"/>
  <c r="N196" i="4"/>
  <c r="J196" i="4"/>
  <c r="E196" i="4"/>
  <c r="N195" i="4"/>
  <c r="J195" i="4"/>
  <c r="E195" i="4"/>
  <c r="N194" i="4"/>
  <c r="J194" i="4"/>
  <c r="E194" i="4"/>
  <c r="N193" i="4"/>
  <c r="J193" i="4"/>
  <c r="E193" i="4"/>
  <c r="N192" i="4"/>
  <c r="J192" i="4"/>
  <c r="E192" i="4"/>
  <c r="N191" i="4"/>
  <c r="J191" i="4"/>
  <c r="E191" i="4"/>
  <c r="N190" i="4"/>
  <c r="J190" i="4"/>
  <c r="E190" i="4"/>
  <c r="N189" i="4"/>
  <c r="J189" i="4"/>
  <c r="E189" i="4"/>
  <c r="N188" i="4"/>
  <c r="J188" i="4"/>
  <c r="E188" i="4"/>
  <c r="N187" i="4"/>
  <c r="J187" i="4"/>
  <c r="E187" i="4"/>
  <c r="N186" i="4"/>
  <c r="J186" i="4"/>
  <c r="E186" i="4"/>
  <c r="N185" i="4"/>
  <c r="J185" i="4"/>
  <c r="E185" i="4"/>
  <c r="N184" i="4"/>
  <c r="J184" i="4"/>
  <c r="E184" i="4"/>
  <c r="N183" i="4"/>
  <c r="J183" i="4"/>
  <c r="E183" i="4"/>
  <c r="N182" i="4"/>
  <c r="J182" i="4"/>
  <c r="E182" i="4"/>
  <c r="N181" i="4"/>
  <c r="J181" i="4"/>
  <c r="E181" i="4"/>
  <c r="N180" i="4"/>
  <c r="J180" i="4"/>
  <c r="E180" i="4"/>
  <c r="N179" i="4"/>
  <c r="J179" i="4"/>
  <c r="E179" i="4"/>
  <c r="N178" i="4"/>
  <c r="J178" i="4"/>
  <c r="E178" i="4"/>
  <c r="N177" i="4"/>
  <c r="J177" i="4"/>
  <c r="E177" i="4"/>
  <c r="N176" i="4"/>
  <c r="J176" i="4"/>
  <c r="E176" i="4"/>
  <c r="N175" i="4"/>
  <c r="J175" i="4"/>
  <c r="E175" i="4"/>
  <c r="N174" i="4"/>
  <c r="J174" i="4"/>
  <c r="E174" i="4"/>
  <c r="N173" i="4"/>
  <c r="J173" i="4"/>
  <c r="E173" i="4"/>
  <c r="N172" i="4"/>
  <c r="J172" i="4"/>
  <c r="E172" i="4"/>
  <c r="N171" i="4"/>
  <c r="J171" i="4"/>
  <c r="E171" i="4"/>
  <c r="N170" i="4"/>
  <c r="J170" i="4"/>
  <c r="E170" i="4"/>
  <c r="N169" i="4"/>
  <c r="J169" i="4"/>
  <c r="E169" i="4"/>
  <c r="N168" i="4"/>
  <c r="J168" i="4"/>
  <c r="E168" i="4"/>
  <c r="N167" i="4"/>
  <c r="J167" i="4"/>
  <c r="E167" i="4"/>
  <c r="N166" i="4"/>
  <c r="J166" i="4"/>
  <c r="E166" i="4"/>
  <c r="N165" i="4"/>
  <c r="J165" i="4"/>
  <c r="E165" i="4"/>
  <c r="N164" i="4"/>
  <c r="J164" i="4"/>
  <c r="E164" i="4"/>
  <c r="N163" i="4"/>
  <c r="J163" i="4"/>
  <c r="E163" i="4"/>
  <c r="N162" i="4"/>
  <c r="J162" i="4"/>
  <c r="E162" i="4"/>
  <c r="N161" i="4"/>
  <c r="J161" i="4"/>
  <c r="E161" i="4"/>
  <c r="N160" i="4"/>
  <c r="J160" i="4"/>
  <c r="E160" i="4"/>
  <c r="N159" i="4"/>
  <c r="J159" i="4"/>
  <c r="E159" i="4"/>
  <c r="N158" i="4"/>
  <c r="J158" i="4"/>
  <c r="E158" i="4"/>
  <c r="N157" i="4"/>
  <c r="J157" i="4"/>
  <c r="E157" i="4"/>
  <c r="N156" i="4"/>
  <c r="J156" i="4"/>
  <c r="E156" i="4"/>
  <c r="N155" i="4"/>
  <c r="J155" i="4"/>
  <c r="E155" i="4"/>
  <c r="N154" i="4"/>
  <c r="J154" i="4"/>
  <c r="E154" i="4"/>
  <c r="N153" i="4"/>
  <c r="J153" i="4"/>
  <c r="E153" i="4"/>
  <c r="N152" i="4"/>
  <c r="J152" i="4"/>
  <c r="E152" i="4"/>
  <c r="N151" i="4"/>
  <c r="J151" i="4"/>
  <c r="E151" i="4"/>
  <c r="N150" i="4"/>
  <c r="J150" i="4"/>
  <c r="E150" i="4"/>
  <c r="N149" i="4"/>
  <c r="J149" i="4"/>
  <c r="E149" i="4"/>
  <c r="N148" i="4"/>
  <c r="J148" i="4"/>
  <c r="E148" i="4"/>
  <c r="N147" i="4"/>
  <c r="J147" i="4"/>
  <c r="E147" i="4"/>
  <c r="N146" i="4"/>
  <c r="J146" i="4"/>
  <c r="E146" i="4"/>
  <c r="N145" i="4"/>
  <c r="J145" i="4"/>
  <c r="E145" i="4"/>
  <c r="N144" i="4"/>
  <c r="J144" i="4"/>
  <c r="E144" i="4"/>
  <c r="N143" i="4"/>
  <c r="J143" i="4"/>
  <c r="E143" i="4"/>
  <c r="N142" i="4"/>
  <c r="J142" i="4"/>
  <c r="E142" i="4"/>
  <c r="N141" i="4"/>
  <c r="J141" i="4"/>
  <c r="E141" i="4"/>
  <c r="N140" i="4"/>
  <c r="J140" i="4"/>
  <c r="E140" i="4"/>
  <c r="N139" i="4"/>
  <c r="J139" i="4"/>
  <c r="E139" i="4"/>
  <c r="N138" i="4"/>
  <c r="J138" i="4"/>
  <c r="E138" i="4"/>
  <c r="N137" i="4"/>
  <c r="J137" i="4"/>
  <c r="E137" i="4"/>
  <c r="N136" i="4"/>
  <c r="J136" i="4"/>
  <c r="E136" i="4"/>
  <c r="N135" i="4"/>
  <c r="J135" i="4"/>
  <c r="E135" i="4"/>
  <c r="N134" i="4"/>
  <c r="J134" i="4"/>
  <c r="E134" i="4"/>
  <c r="N133" i="4"/>
  <c r="J133" i="4"/>
  <c r="E133" i="4"/>
  <c r="N132" i="4"/>
  <c r="J132" i="4"/>
  <c r="E132" i="4"/>
  <c r="N131" i="4"/>
  <c r="J131" i="4"/>
  <c r="E131" i="4"/>
  <c r="N130" i="4"/>
  <c r="J130" i="4"/>
  <c r="E130" i="4"/>
  <c r="N129" i="4"/>
  <c r="J129" i="4"/>
  <c r="E129" i="4"/>
  <c r="N128" i="4"/>
  <c r="J128" i="4"/>
  <c r="E128" i="4"/>
  <c r="N127" i="4"/>
  <c r="J127" i="4"/>
  <c r="E127" i="4"/>
  <c r="N126" i="4"/>
  <c r="J126" i="4"/>
  <c r="E126" i="4"/>
  <c r="N125" i="4"/>
  <c r="J125" i="4"/>
  <c r="E125" i="4"/>
  <c r="N124" i="4"/>
  <c r="J124" i="4"/>
  <c r="E124" i="4"/>
  <c r="N123" i="4"/>
  <c r="J123" i="4"/>
  <c r="E123" i="4"/>
  <c r="N122" i="4"/>
  <c r="J122" i="4"/>
  <c r="E122" i="4"/>
  <c r="N121" i="4"/>
  <c r="J121" i="4"/>
  <c r="E121" i="4"/>
  <c r="N120" i="4"/>
  <c r="J120" i="4"/>
  <c r="E120" i="4"/>
  <c r="N119" i="4"/>
  <c r="J119" i="4"/>
  <c r="E119" i="4"/>
  <c r="N118" i="4"/>
  <c r="J118" i="4"/>
  <c r="E118" i="4"/>
  <c r="N117" i="4"/>
  <c r="J117" i="4"/>
  <c r="E117" i="4"/>
  <c r="N116" i="4"/>
  <c r="J116" i="4"/>
  <c r="E116" i="4"/>
  <c r="N115" i="4"/>
  <c r="J115" i="4"/>
  <c r="E115" i="4"/>
  <c r="N114" i="4"/>
  <c r="J114" i="4"/>
  <c r="E114" i="4"/>
  <c r="N113" i="4"/>
  <c r="J113" i="4"/>
  <c r="E113" i="4"/>
  <c r="N112" i="4"/>
  <c r="J112" i="4"/>
  <c r="E112" i="4"/>
  <c r="N111" i="4"/>
  <c r="J111" i="4"/>
  <c r="E111" i="4"/>
  <c r="N110" i="4"/>
  <c r="J110" i="4"/>
  <c r="E110" i="4"/>
  <c r="N109" i="4"/>
  <c r="J109" i="4"/>
  <c r="E109" i="4"/>
  <c r="N108" i="4"/>
  <c r="J108" i="4"/>
  <c r="E108" i="4"/>
  <c r="N107" i="4"/>
  <c r="J107" i="4"/>
  <c r="E107" i="4"/>
  <c r="N106" i="4"/>
  <c r="J106" i="4"/>
  <c r="E106" i="4"/>
  <c r="N105" i="4"/>
  <c r="J105" i="4"/>
  <c r="E105" i="4"/>
  <c r="N104" i="4"/>
  <c r="J104" i="4"/>
  <c r="E104" i="4"/>
  <c r="N103" i="4"/>
  <c r="J103" i="4"/>
  <c r="E103" i="4"/>
  <c r="N102" i="4"/>
  <c r="J102" i="4"/>
  <c r="E102" i="4"/>
  <c r="N101" i="4"/>
  <c r="J101" i="4"/>
  <c r="E101" i="4"/>
  <c r="N100" i="4"/>
  <c r="J100" i="4"/>
  <c r="E100" i="4"/>
  <c r="N99" i="4"/>
  <c r="J99" i="4"/>
  <c r="E99" i="4"/>
  <c r="N98" i="4"/>
  <c r="J98" i="4"/>
  <c r="E98" i="4"/>
  <c r="N97" i="4"/>
  <c r="J97" i="4"/>
  <c r="E97" i="4"/>
  <c r="N96" i="4"/>
  <c r="J96" i="4"/>
  <c r="E96" i="4"/>
  <c r="N95" i="4"/>
  <c r="J95" i="4"/>
  <c r="E95" i="4"/>
  <c r="N94" i="4"/>
  <c r="J94" i="4"/>
  <c r="E94" i="4"/>
  <c r="N93" i="4"/>
  <c r="J93" i="4"/>
  <c r="E93" i="4"/>
  <c r="N92" i="4"/>
  <c r="J92" i="4"/>
  <c r="E92" i="4"/>
  <c r="N91" i="4"/>
  <c r="J91" i="4"/>
  <c r="E91" i="4"/>
  <c r="N90" i="4"/>
  <c r="J90" i="4"/>
  <c r="E90" i="4"/>
  <c r="N89" i="4"/>
  <c r="J89" i="4"/>
  <c r="E89" i="4"/>
  <c r="N88" i="4"/>
  <c r="J88" i="4"/>
  <c r="E88" i="4"/>
  <c r="N87" i="4"/>
  <c r="J87" i="4"/>
  <c r="E87" i="4"/>
  <c r="N86" i="4"/>
  <c r="J86" i="4"/>
  <c r="E86" i="4"/>
  <c r="N85" i="4"/>
  <c r="J85" i="4"/>
  <c r="E85" i="4"/>
  <c r="N84" i="4"/>
  <c r="J84" i="4"/>
  <c r="E84" i="4"/>
  <c r="N83" i="4"/>
  <c r="J83" i="4"/>
  <c r="E83" i="4"/>
  <c r="N82" i="4"/>
  <c r="J82" i="4"/>
  <c r="E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N63" i="4"/>
  <c r="J63" i="4"/>
  <c r="N62" i="4"/>
  <c r="J62" i="4"/>
  <c r="N61" i="4"/>
  <c r="J61" i="4"/>
  <c r="N60" i="4"/>
  <c r="J60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E53" i="4"/>
  <c r="N52" i="4"/>
  <c r="J52" i="4"/>
  <c r="E52" i="4"/>
  <c r="N51" i="4"/>
  <c r="J51" i="4"/>
  <c r="E51" i="4"/>
  <c r="N50" i="4"/>
  <c r="J50" i="4"/>
  <c r="E50" i="4"/>
  <c r="N49" i="4"/>
  <c r="J49" i="4"/>
  <c r="E49" i="4"/>
  <c r="N48" i="4"/>
  <c r="J48" i="4"/>
  <c r="E48" i="4"/>
  <c r="N47" i="4"/>
  <c r="J47" i="4"/>
  <c r="E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N36" i="4"/>
  <c r="J36" i="4"/>
  <c r="N35" i="4"/>
  <c r="J35" i="4"/>
  <c r="N34" i="4"/>
  <c r="J34" i="4"/>
  <c r="N33" i="4"/>
  <c r="J33" i="4"/>
  <c r="N32" i="4"/>
  <c r="J32" i="4"/>
  <c r="N31" i="4"/>
  <c r="J31" i="4"/>
  <c r="N30" i="4"/>
  <c r="J30" i="4"/>
  <c r="N29" i="4"/>
  <c r="J29" i="4"/>
  <c r="N28" i="4"/>
  <c r="J28" i="4"/>
  <c r="N27" i="4"/>
  <c r="J27" i="4"/>
  <c r="N26" i="4"/>
  <c r="J26" i="4"/>
  <c r="N25" i="4"/>
  <c r="J25" i="4"/>
  <c r="N24" i="4"/>
  <c r="N23" i="4"/>
  <c r="N22" i="4"/>
  <c r="J22" i="4"/>
  <c r="N21" i="4"/>
  <c r="J21" i="4"/>
  <c r="N20" i="4"/>
  <c r="J20" i="4"/>
  <c r="N19" i="4"/>
  <c r="J19" i="4"/>
  <c r="N18" i="4"/>
  <c r="J18" i="4"/>
  <c r="I259" i="4"/>
  <c r="N259" i="4" s="1"/>
  <c r="N16" i="4"/>
  <c r="J16" i="4"/>
  <c r="N15" i="4"/>
  <c r="J15" i="4"/>
  <c r="N14" i="4"/>
  <c r="J14" i="4"/>
  <c r="N13" i="4"/>
  <c r="J13" i="4"/>
  <c r="N12" i="4"/>
  <c r="J12" i="4"/>
  <c r="N11" i="4"/>
  <c r="J11" i="4"/>
  <c r="N10" i="4"/>
  <c r="J10" i="4"/>
  <c r="N9" i="4"/>
  <c r="J9" i="4"/>
  <c r="N8" i="4"/>
  <c r="J8" i="4"/>
  <c r="N7" i="4"/>
  <c r="J7" i="4"/>
  <c r="N6" i="4"/>
  <c r="J6" i="4"/>
  <c r="N5" i="4"/>
  <c r="J5" i="4"/>
  <c r="N4" i="4"/>
  <c r="J4" i="4"/>
  <c r="J17" i="4" l="1"/>
  <c r="J23" i="4"/>
  <c r="J24" i="4"/>
  <c r="N17" i="4"/>
  <c r="N263" i="4" s="1"/>
  <c r="N266" i="4" s="1"/>
  <c r="I19" i="5"/>
  <c r="I24" i="5" l="1"/>
  <c r="I23" i="5"/>
  <c r="I17" i="5" l="1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" i="5"/>
  <c r="I33" i="3" l="1"/>
  <c r="I29" i="3"/>
  <c r="V263" i="5" l="1"/>
  <c r="S263" i="5"/>
  <c r="Q263" i="5"/>
  <c r="L263" i="5"/>
  <c r="N262" i="5"/>
  <c r="E262" i="5"/>
  <c r="N261" i="5"/>
  <c r="E261" i="5"/>
  <c r="N260" i="5"/>
  <c r="E260" i="5"/>
  <c r="E259" i="5"/>
  <c r="N258" i="5"/>
  <c r="J258" i="5"/>
  <c r="E258" i="5"/>
  <c r="N257" i="5"/>
  <c r="J257" i="5"/>
  <c r="E257" i="5"/>
  <c r="N256" i="5"/>
  <c r="J256" i="5"/>
  <c r="E256" i="5"/>
  <c r="N255" i="5"/>
  <c r="J255" i="5"/>
  <c r="E255" i="5"/>
  <c r="N254" i="5"/>
  <c r="J254" i="5"/>
  <c r="E254" i="5"/>
  <c r="N253" i="5"/>
  <c r="J253" i="5"/>
  <c r="E253" i="5"/>
  <c r="N252" i="5"/>
  <c r="J252" i="5"/>
  <c r="E252" i="5"/>
  <c r="N251" i="5"/>
  <c r="J251" i="5"/>
  <c r="E251" i="5"/>
  <c r="N250" i="5"/>
  <c r="J250" i="5"/>
  <c r="E250" i="5"/>
  <c r="N249" i="5"/>
  <c r="J249" i="5"/>
  <c r="E249" i="5"/>
  <c r="N248" i="5"/>
  <c r="J248" i="5"/>
  <c r="E248" i="5"/>
  <c r="N247" i="5"/>
  <c r="J247" i="5"/>
  <c r="E247" i="5"/>
  <c r="N246" i="5"/>
  <c r="J246" i="5"/>
  <c r="E246" i="5"/>
  <c r="N245" i="5"/>
  <c r="J245" i="5"/>
  <c r="E245" i="5"/>
  <c r="N244" i="5"/>
  <c r="J244" i="5"/>
  <c r="E244" i="5"/>
  <c r="N243" i="5"/>
  <c r="J243" i="5"/>
  <c r="E243" i="5"/>
  <c r="N242" i="5"/>
  <c r="J242" i="5"/>
  <c r="E242" i="5"/>
  <c r="N241" i="5"/>
  <c r="J241" i="5"/>
  <c r="E241" i="5"/>
  <c r="N240" i="5"/>
  <c r="J240" i="5"/>
  <c r="E240" i="5"/>
  <c r="N239" i="5"/>
  <c r="J239" i="5"/>
  <c r="E239" i="5"/>
  <c r="N238" i="5"/>
  <c r="J238" i="5"/>
  <c r="E238" i="5"/>
  <c r="N237" i="5"/>
  <c r="J237" i="5"/>
  <c r="E237" i="5"/>
  <c r="N236" i="5"/>
  <c r="J236" i="5"/>
  <c r="E236" i="5"/>
  <c r="N235" i="5"/>
  <c r="J235" i="5"/>
  <c r="E235" i="5"/>
  <c r="N234" i="5"/>
  <c r="J234" i="5"/>
  <c r="E234" i="5"/>
  <c r="N233" i="5"/>
  <c r="J233" i="5"/>
  <c r="E233" i="5"/>
  <c r="N232" i="5"/>
  <c r="J232" i="5"/>
  <c r="E232" i="5"/>
  <c r="N231" i="5"/>
  <c r="J231" i="5"/>
  <c r="E231" i="5"/>
  <c r="N230" i="5"/>
  <c r="J230" i="5"/>
  <c r="E230" i="5"/>
  <c r="N229" i="5"/>
  <c r="J229" i="5"/>
  <c r="E229" i="5"/>
  <c r="N228" i="5"/>
  <c r="J228" i="5"/>
  <c r="E228" i="5"/>
  <c r="N227" i="5"/>
  <c r="J227" i="5"/>
  <c r="E227" i="5"/>
  <c r="N226" i="5"/>
  <c r="J226" i="5"/>
  <c r="E226" i="5"/>
  <c r="N225" i="5"/>
  <c r="J225" i="5"/>
  <c r="E225" i="5"/>
  <c r="N224" i="5"/>
  <c r="J224" i="5"/>
  <c r="E224" i="5"/>
  <c r="N223" i="5"/>
  <c r="J223" i="5"/>
  <c r="E223" i="5"/>
  <c r="N222" i="5"/>
  <c r="J222" i="5"/>
  <c r="E222" i="5"/>
  <c r="N221" i="5"/>
  <c r="J221" i="5"/>
  <c r="E221" i="5"/>
  <c r="N220" i="5"/>
  <c r="J220" i="5"/>
  <c r="E220" i="5"/>
  <c r="N219" i="5"/>
  <c r="J219" i="5"/>
  <c r="E219" i="5"/>
  <c r="N218" i="5"/>
  <c r="J218" i="5"/>
  <c r="E218" i="5"/>
  <c r="N217" i="5"/>
  <c r="J217" i="5"/>
  <c r="E217" i="5"/>
  <c r="N216" i="5"/>
  <c r="J216" i="5"/>
  <c r="E216" i="5"/>
  <c r="N215" i="5"/>
  <c r="J215" i="5"/>
  <c r="E215" i="5"/>
  <c r="N214" i="5"/>
  <c r="J214" i="5"/>
  <c r="E214" i="5"/>
  <c r="N213" i="5"/>
  <c r="J213" i="5"/>
  <c r="E213" i="5"/>
  <c r="N212" i="5"/>
  <c r="J212" i="5"/>
  <c r="E212" i="5"/>
  <c r="N211" i="5"/>
  <c r="J211" i="5"/>
  <c r="E211" i="5"/>
  <c r="N210" i="5"/>
  <c r="J210" i="5"/>
  <c r="E210" i="5"/>
  <c r="N209" i="5"/>
  <c r="J209" i="5"/>
  <c r="E209" i="5"/>
  <c r="N208" i="5"/>
  <c r="J208" i="5"/>
  <c r="E208" i="5"/>
  <c r="N207" i="5"/>
  <c r="J207" i="5"/>
  <c r="E207" i="5"/>
  <c r="N206" i="5"/>
  <c r="J206" i="5"/>
  <c r="E206" i="5"/>
  <c r="N205" i="5"/>
  <c r="J205" i="5"/>
  <c r="E205" i="5"/>
  <c r="N204" i="5"/>
  <c r="J204" i="5"/>
  <c r="E204" i="5"/>
  <c r="N203" i="5"/>
  <c r="J203" i="5"/>
  <c r="E203" i="5"/>
  <c r="N202" i="5"/>
  <c r="J202" i="5"/>
  <c r="E202" i="5"/>
  <c r="N201" i="5"/>
  <c r="J201" i="5"/>
  <c r="E201" i="5"/>
  <c r="N200" i="5"/>
  <c r="J200" i="5"/>
  <c r="E200" i="5"/>
  <c r="N199" i="5"/>
  <c r="J199" i="5"/>
  <c r="E199" i="5"/>
  <c r="N198" i="5"/>
  <c r="J198" i="5"/>
  <c r="E198" i="5"/>
  <c r="N197" i="5"/>
  <c r="J197" i="5"/>
  <c r="E197" i="5"/>
  <c r="N196" i="5"/>
  <c r="J196" i="5"/>
  <c r="E196" i="5"/>
  <c r="N195" i="5"/>
  <c r="J195" i="5"/>
  <c r="E195" i="5"/>
  <c r="N194" i="5"/>
  <c r="J194" i="5"/>
  <c r="E194" i="5"/>
  <c r="N193" i="5"/>
  <c r="J193" i="5"/>
  <c r="E193" i="5"/>
  <c r="N192" i="5"/>
  <c r="J192" i="5"/>
  <c r="E192" i="5"/>
  <c r="N191" i="5"/>
  <c r="J191" i="5"/>
  <c r="E191" i="5"/>
  <c r="N190" i="5"/>
  <c r="J190" i="5"/>
  <c r="E190" i="5"/>
  <c r="N189" i="5"/>
  <c r="J189" i="5"/>
  <c r="E189" i="5"/>
  <c r="N188" i="5"/>
  <c r="J188" i="5"/>
  <c r="E188" i="5"/>
  <c r="N187" i="5"/>
  <c r="J187" i="5"/>
  <c r="E187" i="5"/>
  <c r="N186" i="5"/>
  <c r="J186" i="5"/>
  <c r="E186" i="5"/>
  <c r="N185" i="5"/>
  <c r="J185" i="5"/>
  <c r="E185" i="5"/>
  <c r="N184" i="5"/>
  <c r="J184" i="5"/>
  <c r="E184" i="5"/>
  <c r="N183" i="5"/>
  <c r="J183" i="5"/>
  <c r="E183" i="5"/>
  <c r="N182" i="5"/>
  <c r="J182" i="5"/>
  <c r="E182" i="5"/>
  <c r="N181" i="5"/>
  <c r="J181" i="5"/>
  <c r="E181" i="5"/>
  <c r="N180" i="5"/>
  <c r="J180" i="5"/>
  <c r="E180" i="5"/>
  <c r="N179" i="5"/>
  <c r="J179" i="5"/>
  <c r="E179" i="5"/>
  <c r="N178" i="5"/>
  <c r="J178" i="5"/>
  <c r="E178" i="5"/>
  <c r="N177" i="5"/>
  <c r="J177" i="5"/>
  <c r="E177" i="5"/>
  <c r="N176" i="5"/>
  <c r="J176" i="5"/>
  <c r="E176" i="5"/>
  <c r="N175" i="5"/>
  <c r="J175" i="5"/>
  <c r="E175" i="5"/>
  <c r="N174" i="5"/>
  <c r="J174" i="5"/>
  <c r="E174" i="5"/>
  <c r="N173" i="5"/>
  <c r="J173" i="5"/>
  <c r="E173" i="5"/>
  <c r="N172" i="5"/>
  <c r="J172" i="5"/>
  <c r="E172" i="5"/>
  <c r="N171" i="5"/>
  <c r="J171" i="5"/>
  <c r="E171" i="5"/>
  <c r="N170" i="5"/>
  <c r="J170" i="5"/>
  <c r="E170" i="5"/>
  <c r="N169" i="5"/>
  <c r="J169" i="5"/>
  <c r="E169" i="5"/>
  <c r="N168" i="5"/>
  <c r="J168" i="5"/>
  <c r="E168" i="5"/>
  <c r="N167" i="5"/>
  <c r="J167" i="5"/>
  <c r="E167" i="5"/>
  <c r="N166" i="5"/>
  <c r="J166" i="5"/>
  <c r="E166" i="5"/>
  <c r="N165" i="5"/>
  <c r="J165" i="5"/>
  <c r="E165" i="5"/>
  <c r="N164" i="5"/>
  <c r="J164" i="5"/>
  <c r="E164" i="5"/>
  <c r="N163" i="5"/>
  <c r="J163" i="5"/>
  <c r="E163" i="5"/>
  <c r="N162" i="5"/>
  <c r="J162" i="5"/>
  <c r="E162" i="5"/>
  <c r="N161" i="5"/>
  <c r="J161" i="5"/>
  <c r="E161" i="5"/>
  <c r="N160" i="5"/>
  <c r="J160" i="5"/>
  <c r="E160" i="5"/>
  <c r="N159" i="5"/>
  <c r="J159" i="5"/>
  <c r="E159" i="5"/>
  <c r="N158" i="5"/>
  <c r="J158" i="5"/>
  <c r="E158" i="5"/>
  <c r="N157" i="5"/>
  <c r="J157" i="5"/>
  <c r="E157" i="5"/>
  <c r="N156" i="5"/>
  <c r="J156" i="5"/>
  <c r="E156" i="5"/>
  <c r="N155" i="5"/>
  <c r="J155" i="5"/>
  <c r="E155" i="5"/>
  <c r="N154" i="5"/>
  <c r="J154" i="5"/>
  <c r="E154" i="5"/>
  <c r="N153" i="5"/>
  <c r="J153" i="5"/>
  <c r="E153" i="5"/>
  <c r="N152" i="5"/>
  <c r="J152" i="5"/>
  <c r="E152" i="5"/>
  <c r="N151" i="5"/>
  <c r="J151" i="5"/>
  <c r="E151" i="5"/>
  <c r="N150" i="5"/>
  <c r="J150" i="5"/>
  <c r="E150" i="5"/>
  <c r="N149" i="5"/>
  <c r="J149" i="5"/>
  <c r="E149" i="5"/>
  <c r="N148" i="5"/>
  <c r="J148" i="5"/>
  <c r="E148" i="5"/>
  <c r="N147" i="5"/>
  <c r="J147" i="5"/>
  <c r="E147" i="5"/>
  <c r="N146" i="5"/>
  <c r="J146" i="5"/>
  <c r="E146" i="5"/>
  <c r="N145" i="5"/>
  <c r="J145" i="5"/>
  <c r="E145" i="5"/>
  <c r="N144" i="5"/>
  <c r="J144" i="5"/>
  <c r="E144" i="5"/>
  <c r="N143" i="5"/>
  <c r="J143" i="5"/>
  <c r="E143" i="5"/>
  <c r="N142" i="5"/>
  <c r="J142" i="5"/>
  <c r="E142" i="5"/>
  <c r="N141" i="5"/>
  <c r="J141" i="5"/>
  <c r="E141" i="5"/>
  <c r="N140" i="5"/>
  <c r="J140" i="5"/>
  <c r="E140" i="5"/>
  <c r="N139" i="5"/>
  <c r="J139" i="5"/>
  <c r="E139" i="5"/>
  <c r="N138" i="5"/>
  <c r="J138" i="5"/>
  <c r="E138" i="5"/>
  <c r="N137" i="5"/>
  <c r="J137" i="5"/>
  <c r="E137" i="5"/>
  <c r="N136" i="5"/>
  <c r="J136" i="5"/>
  <c r="E136" i="5"/>
  <c r="N135" i="5"/>
  <c r="J135" i="5"/>
  <c r="E135" i="5"/>
  <c r="N134" i="5"/>
  <c r="J134" i="5"/>
  <c r="E134" i="5"/>
  <c r="N133" i="5"/>
  <c r="J133" i="5"/>
  <c r="E133" i="5"/>
  <c r="N132" i="5"/>
  <c r="J132" i="5"/>
  <c r="E132" i="5"/>
  <c r="N131" i="5"/>
  <c r="J131" i="5"/>
  <c r="E131" i="5"/>
  <c r="N130" i="5"/>
  <c r="J130" i="5"/>
  <c r="E130" i="5"/>
  <c r="N129" i="5"/>
  <c r="J129" i="5"/>
  <c r="E129" i="5"/>
  <c r="N128" i="5"/>
  <c r="J128" i="5"/>
  <c r="E128" i="5"/>
  <c r="N127" i="5"/>
  <c r="J127" i="5"/>
  <c r="E127" i="5"/>
  <c r="N126" i="5"/>
  <c r="J126" i="5"/>
  <c r="E126" i="5"/>
  <c r="N125" i="5"/>
  <c r="J125" i="5"/>
  <c r="E125" i="5"/>
  <c r="N124" i="5"/>
  <c r="J124" i="5"/>
  <c r="E124" i="5"/>
  <c r="N123" i="5"/>
  <c r="J123" i="5"/>
  <c r="E123" i="5"/>
  <c r="N122" i="5"/>
  <c r="J122" i="5"/>
  <c r="E122" i="5"/>
  <c r="N121" i="5"/>
  <c r="J121" i="5"/>
  <c r="E121" i="5"/>
  <c r="N120" i="5"/>
  <c r="J120" i="5"/>
  <c r="E120" i="5"/>
  <c r="N119" i="5"/>
  <c r="J119" i="5"/>
  <c r="E119" i="5"/>
  <c r="N118" i="5"/>
  <c r="J118" i="5"/>
  <c r="E118" i="5"/>
  <c r="N117" i="5"/>
  <c r="J117" i="5"/>
  <c r="E117" i="5"/>
  <c r="N116" i="5"/>
  <c r="J116" i="5"/>
  <c r="E116" i="5"/>
  <c r="N115" i="5"/>
  <c r="J115" i="5"/>
  <c r="E115" i="5"/>
  <c r="N114" i="5"/>
  <c r="J114" i="5"/>
  <c r="E114" i="5"/>
  <c r="N113" i="5"/>
  <c r="J113" i="5"/>
  <c r="E113" i="5"/>
  <c r="N112" i="5"/>
  <c r="J112" i="5"/>
  <c r="E112" i="5"/>
  <c r="N111" i="5"/>
  <c r="J111" i="5"/>
  <c r="E111" i="5"/>
  <c r="N110" i="5"/>
  <c r="J110" i="5"/>
  <c r="E110" i="5"/>
  <c r="N109" i="5"/>
  <c r="J109" i="5"/>
  <c r="E109" i="5"/>
  <c r="N108" i="5"/>
  <c r="J108" i="5"/>
  <c r="E108" i="5"/>
  <c r="N107" i="5"/>
  <c r="J107" i="5"/>
  <c r="E107" i="5"/>
  <c r="N106" i="5"/>
  <c r="J106" i="5"/>
  <c r="E106" i="5"/>
  <c r="N105" i="5"/>
  <c r="J105" i="5"/>
  <c r="E105" i="5"/>
  <c r="N104" i="5"/>
  <c r="J104" i="5"/>
  <c r="E104" i="5"/>
  <c r="N103" i="5"/>
  <c r="J103" i="5"/>
  <c r="E103" i="5"/>
  <c r="N102" i="5"/>
  <c r="J102" i="5"/>
  <c r="E102" i="5"/>
  <c r="N101" i="5"/>
  <c r="J101" i="5"/>
  <c r="E101" i="5"/>
  <c r="N100" i="5"/>
  <c r="J100" i="5"/>
  <c r="E100" i="5"/>
  <c r="N99" i="5"/>
  <c r="J99" i="5"/>
  <c r="E99" i="5"/>
  <c r="N98" i="5"/>
  <c r="J98" i="5"/>
  <c r="E98" i="5"/>
  <c r="N97" i="5"/>
  <c r="J97" i="5"/>
  <c r="E97" i="5"/>
  <c r="N96" i="5"/>
  <c r="J96" i="5"/>
  <c r="E96" i="5"/>
  <c r="N95" i="5"/>
  <c r="J95" i="5"/>
  <c r="E95" i="5"/>
  <c r="N94" i="5"/>
  <c r="J94" i="5"/>
  <c r="E94" i="5"/>
  <c r="N93" i="5"/>
  <c r="J93" i="5"/>
  <c r="E93" i="5"/>
  <c r="N92" i="5"/>
  <c r="J92" i="5"/>
  <c r="E92" i="5"/>
  <c r="N91" i="5"/>
  <c r="J91" i="5"/>
  <c r="E91" i="5"/>
  <c r="N90" i="5"/>
  <c r="J90" i="5"/>
  <c r="E90" i="5"/>
  <c r="N89" i="5"/>
  <c r="J89" i="5"/>
  <c r="E89" i="5"/>
  <c r="N88" i="5"/>
  <c r="J88" i="5"/>
  <c r="E88" i="5"/>
  <c r="N87" i="5"/>
  <c r="J87" i="5"/>
  <c r="E87" i="5"/>
  <c r="N86" i="5"/>
  <c r="J86" i="5"/>
  <c r="E86" i="5"/>
  <c r="N85" i="5"/>
  <c r="J85" i="5"/>
  <c r="E85" i="5"/>
  <c r="N84" i="5"/>
  <c r="J84" i="5"/>
  <c r="E84" i="5"/>
  <c r="N83" i="5"/>
  <c r="J83" i="5"/>
  <c r="E83" i="5"/>
  <c r="N82" i="5"/>
  <c r="J82" i="5"/>
  <c r="E82" i="5"/>
  <c r="N81" i="5"/>
  <c r="J81" i="5"/>
  <c r="N80" i="5"/>
  <c r="J80" i="5"/>
  <c r="N79" i="5"/>
  <c r="J79" i="5"/>
  <c r="N78" i="5"/>
  <c r="J78" i="5"/>
  <c r="N77" i="5"/>
  <c r="J77" i="5"/>
  <c r="N76" i="5"/>
  <c r="J76" i="5"/>
  <c r="N75" i="5"/>
  <c r="J75" i="5"/>
  <c r="N74" i="5"/>
  <c r="J74" i="5"/>
  <c r="N73" i="5"/>
  <c r="J73" i="5"/>
  <c r="N72" i="5"/>
  <c r="J72" i="5"/>
  <c r="N71" i="5"/>
  <c r="J71" i="5"/>
  <c r="N70" i="5"/>
  <c r="J70" i="5"/>
  <c r="N69" i="5"/>
  <c r="J69" i="5"/>
  <c r="N68" i="5"/>
  <c r="J68" i="5"/>
  <c r="N67" i="5"/>
  <c r="J67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5" i="5"/>
  <c r="J55" i="5"/>
  <c r="N54" i="5"/>
  <c r="J54" i="5"/>
  <c r="N53" i="5"/>
  <c r="J53" i="5"/>
  <c r="E53" i="5"/>
  <c r="N52" i="5"/>
  <c r="J52" i="5"/>
  <c r="E52" i="5"/>
  <c r="N51" i="5"/>
  <c r="J51" i="5"/>
  <c r="E51" i="5"/>
  <c r="N50" i="5"/>
  <c r="J50" i="5"/>
  <c r="E50" i="5"/>
  <c r="N49" i="5"/>
  <c r="J49" i="5"/>
  <c r="E49" i="5"/>
  <c r="N48" i="5"/>
  <c r="J48" i="5"/>
  <c r="E48" i="5"/>
  <c r="N47" i="5"/>
  <c r="J47" i="5"/>
  <c r="E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N39" i="5"/>
  <c r="J39" i="5"/>
  <c r="N38" i="5"/>
  <c r="J38" i="5"/>
  <c r="N37" i="5"/>
  <c r="J37" i="5"/>
  <c r="N36" i="5"/>
  <c r="J36" i="5"/>
  <c r="N35" i="5"/>
  <c r="J35" i="5"/>
  <c r="N34" i="5"/>
  <c r="J34" i="5"/>
  <c r="N33" i="5"/>
  <c r="J33" i="5"/>
  <c r="N32" i="5"/>
  <c r="J32" i="5"/>
  <c r="N31" i="5"/>
  <c r="J31" i="5"/>
  <c r="N30" i="5"/>
  <c r="J30" i="5"/>
  <c r="N29" i="5"/>
  <c r="J29" i="5"/>
  <c r="N28" i="5"/>
  <c r="J28" i="5"/>
  <c r="N27" i="5"/>
  <c r="J27" i="5"/>
  <c r="N26" i="5"/>
  <c r="J26" i="5"/>
  <c r="N25" i="5"/>
  <c r="J25" i="5"/>
  <c r="N24" i="5"/>
  <c r="J24" i="5"/>
  <c r="N23" i="5"/>
  <c r="J23" i="5"/>
  <c r="N22" i="5"/>
  <c r="J22" i="5"/>
  <c r="I259" i="5"/>
  <c r="N259" i="5" s="1"/>
  <c r="N21" i="5"/>
  <c r="J21" i="5"/>
  <c r="N20" i="5"/>
  <c r="J20" i="5"/>
  <c r="N19" i="5"/>
  <c r="J19" i="5"/>
  <c r="N18" i="5"/>
  <c r="J18" i="5"/>
  <c r="N17" i="5"/>
  <c r="J17" i="5"/>
  <c r="N16" i="5"/>
  <c r="J16" i="5"/>
  <c r="N15" i="5"/>
  <c r="J15" i="5"/>
  <c r="N14" i="5"/>
  <c r="J14" i="5"/>
  <c r="N13" i="5"/>
  <c r="J13" i="5"/>
  <c r="N12" i="5"/>
  <c r="J12" i="5"/>
  <c r="N11" i="5"/>
  <c r="J11" i="5"/>
  <c r="N10" i="5"/>
  <c r="J10" i="5"/>
  <c r="N9" i="5"/>
  <c r="J9" i="5"/>
  <c r="N8" i="5"/>
  <c r="J8" i="5"/>
  <c r="N7" i="5"/>
  <c r="J7" i="5"/>
  <c r="N6" i="5"/>
  <c r="J6" i="5"/>
  <c r="N5" i="5"/>
  <c r="J5" i="5"/>
  <c r="N4" i="5"/>
  <c r="J4" i="5"/>
  <c r="N263" i="5" l="1"/>
  <c r="N266" i="5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" i="3"/>
  <c r="I22" i="3" l="1"/>
  <c r="X42" i="3" l="1"/>
  <c r="I26" i="2" l="1"/>
  <c r="I22" i="2"/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60" i="3"/>
  <c r="N261" i="3"/>
  <c r="N262" i="3"/>
  <c r="V263" i="3"/>
  <c r="S263" i="3"/>
  <c r="Q263" i="3"/>
  <c r="L263" i="3"/>
  <c r="E262" i="3"/>
  <c r="E261" i="3"/>
  <c r="E260" i="3"/>
  <c r="I259" i="3"/>
  <c r="N259" i="3" s="1"/>
  <c r="E259" i="3"/>
  <c r="J258" i="3"/>
  <c r="E258" i="3"/>
  <c r="J257" i="3"/>
  <c r="E257" i="3"/>
  <c r="J256" i="3"/>
  <c r="E256" i="3"/>
  <c r="J255" i="3"/>
  <c r="E255" i="3"/>
  <c r="J254" i="3"/>
  <c r="E254" i="3"/>
  <c r="J253" i="3"/>
  <c r="E253" i="3"/>
  <c r="J252" i="3"/>
  <c r="E252" i="3"/>
  <c r="J251" i="3"/>
  <c r="E251" i="3"/>
  <c r="J250" i="3"/>
  <c r="E250" i="3"/>
  <c r="J249" i="3"/>
  <c r="E249" i="3"/>
  <c r="J248" i="3"/>
  <c r="E248" i="3"/>
  <c r="J247" i="3"/>
  <c r="E247" i="3"/>
  <c r="J246" i="3"/>
  <c r="E246" i="3"/>
  <c r="J245" i="3"/>
  <c r="E245" i="3"/>
  <c r="J244" i="3"/>
  <c r="E244" i="3"/>
  <c r="J243" i="3"/>
  <c r="E243" i="3"/>
  <c r="J242" i="3"/>
  <c r="E242" i="3"/>
  <c r="J241" i="3"/>
  <c r="E241" i="3"/>
  <c r="J240" i="3"/>
  <c r="E240" i="3"/>
  <c r="J239" i="3"/>
  <c r="E239" i="3"/>
  <c r="J238" i="3"/>
  <c r="E238" i="3"/>
  <c r="J237" i="3"/>
  <c r="E237" i="3"/>
  <c r="J236" i="3"/>
  <c r="E236" i="3"/>
  <c r="J235" i="3"/>
  <c r="E235" i="3"/>
  <c r="J234" i="3"/>
  <c r="E234" i="3"/>
  <c r="J233" i="3"/>
  <c r="E233" i="3"/>
  <c r="J232" i="3"/>
  <c r="E232" i="3"/>
  <c r="J231" i="3"/>
  <c r="E231" i="3"/>
  <c r="J230" i="3"/>
  <c r="E230" i="3"/>
  <c r="J229" i="3"/>
  <c r="E229" i="3"/>
  <c r="J228" i="3"/>
  <c r="E228" i="3"/>
  <c r="J227" i="3"/>
  <c r="E227" i="3"/>
  <c r="J226" i="3"/>
  <c r="E226" i="3"/>
  <c r="J225" i="3"/>
  <c r="E225" i="3"/>
  <c r="J224" i="3"/>
  <c r="E224" i="3"/>
  <c r="J223" i="3"/>
  <c r="E223" i="3"/>
  <c r="J222" i="3"/>
  <c r="E222" i="3"/>
  <c r="J221" i="3"/>
  <c r="E221" i="3"/>
  <c r="J220" i="3"/>
  <c r="E220" i="3"/>
  <c r="J219" i="3"/>
  <c r="E219" i="3"/>
  <c r="J218" i="3"/>
  <c r="E218" i="3"/>
  <c r="J217" i="3"/>
  <c r="E217" i="3"/>
  <c r="J216" i="3"/>
  <c r="E216" i="3"/>
  <c r="J215" i="3"/>
  <c r="E215" i="3"/>
  <c r="J214" i="3"/>
  <c r="E214" i="3"/>
  <c r="J213" i="3"/>
  <c r="E213" i="3"/>
  <c r="J212" i="3"/>
  <c r="E212" i="3"/>
  <c r="J211" i="3"/>
  <c r="E211" i="3"/>
  <c r="J210" i="3"/>
  <c r="E210" i="3"/>
  <c r="J209" i="3"/>
  <c r="E209" i="3"/>
  <c r="J208" i="3"/>
  <c r="E208" i="3"/>
  <c r="J207" i="3"/>
  <c r="E207" i="3"/>
  <c r="J206" i="3"/>
  <c r="E206" i="3"/>
  <c r="J205" i="3"/>
  <c r="E205" i="3"/>
  <c r="J204" i="3"/>
  <c r="E204" i="3"/>
  <c r="J203" i="3"/>
  <c r="E203" i="3"/>
  <c r="J202" i="3"/>
  <c r="E202" i="3"/>
  <c r="J201" i="3"/>
  <c r="E201" i="3"/>
  <c r="J200" i="3"/>
  <c r="E200" i="3"/>
  <c r="J199" i="3"/>
  <c r="E199" i="3"/>
  <c r="J198" i="3"/>
  <c r="E198" i="3"/>
  <c r="J197" i="3"/>
  <c r="E197" i="3"/>
  <c r="J196" i="3"/>
  <c r="E196" i="3"/>
  <c r="J195" i="3"/>
  <c r="E195" i="3"/>
  <c r="J194" i="3"/>
  <c r="E194" i="3"/>
  <c r="J193" i="3"/>
  <c r="E193" i="3"/>
  <c r="J192" i="3"/>
  <c r="E192" i="3"/>
  <c r="J191" i="3"/>
  <c r="E191" i="3"/>
  <c r="J190" i="3"/>
  <c r="E190" i="3"/>
  <c r="J189" i="3"/>
  <c r="E189" i="3"/>
  <c r="J188" i="3"/>
  <c r="E188" i="3"/>
  <c r="J187" i="3"/>
  <c r="E187" i="3"/>
  <c r="J186" i="3"/>
  <c r="E186" i="3"/>
  <c r="J185" i="3"/>
  <c r="E185" i="3"/>
  <c r="J184" i="3"/>
  <c r="E184" i="3"/>
  <c r="J183" i="3"/>
  <c r="E183" i="3"/>
  <c r="J182" i="3"/>
  <c r="E182" i="3"/>
  <c r="J181" i="3"/>
  <c r="E181" i="3"/>
  <c r="J180" i="3"/>
  <c r="E180" i="3"/>
  <c r="J179" i="3"/>
  <c r="E179" i="3"/>
  <c r="J178" i="3"/>
  <c r="E178" i="3"/>
  <c r="J177" i="3"/>
  <c r="E177" i="3"/>
  <c r="J176" i="3"/>
  <c r="E176" i="3"/>
  <c r="J175" i="3"/>
  <c r="E175" i="3"/>
  <c r="J174" i="3"/>
  <c r="E174" i="3"/>
  <c r="J173" i="3"/>
  <c r="E173" i="3"/>
  <c r="J172" i="3"/>
  <c r="E172" i="3"/>
  <c r="J171" i="3"/>
  <c r="E171" i="3"/>
  <c r="J170" i="3"/>
  <c r="E170" i="3"/>
  <c r="J169" i="3"/>
  <c r="E169" i="3"/>
  <c r="J168" i="3"/>
  <c r="E168" i="3"/>
  <c r="J167" i="3"/>
  <c r="E167" i="3"/>
  <c r="J166" i="3"/>
  <c r="E166" i="3"/>
  <c r="J165" i="3"/>
  <c r="E165" i="3"/>
  <c r="J164" i="3"/>
  <c r="E164" i="3"/>
  <c r="J163" i="3"/>
  <c r="E163" i="3"/>
  <c r="J162" i="3"/>
  <c r="E162" i="3"/>
  <c r="J161" i="3"/>
  <c r="E161" i="3"/>
  <c r="J160" i="3"/>
  <c r="E160" i="3"/>
  <c r="J159" i="3"/>
  <c r="E159" i="3"/>
  <c r="J158" i="3"/>
  <c r="E158" i="3"/>
  <c r="J157" i="3"/>
  <c r="E157" i="3"/>
  <c r="J156" i="3"/>
  <c r="E156" i="3"/>
  <c r="J155" i="3"/>
  <c r="E155" i="3"/>
  <c r="J154" i="3"/>
  <c r="E154" i="3"/>
  <c r="J153" i="3"/>
  <c r="E153" i="3"/>
  <c r="J152" i="3"/>
  <c r="E152" i="3"/>
  <c r="J151" i="3"/>
  <c r="E151" i="3"/>
  <c r="J150" i="3"/>
  <c r="E150" i="3"/>
  <c r="J149" i="3"/>
  <c r="E149" i="3"/>
  <c r="J148" i="3"/>
  <c r="E148" i="3"/>
  <c r="J147" i="3"/>
  <c r="E147" i="3"/>
  <c r="J146" i="3"/>
  <c r="E146" i="3"/>
  <c r="J145" i="3"/>
  <c r="E145" i="3"/>
  <c r="J144" i="3"/>
  <c r="E144" i="3"/>
  <c r="J143" i="3"/>
  <c r="E143" i="3"/>
  <c r="J142" i="3"/>
  <c r="E142" i="3"/>
  <c r="J141" i="3"/>
  <c r="E141" i="3"/>
  <c r="J140" i="3"/>
  <c r="E140" i="3"/>
  <c r="J139" i="3"/>
  <c r="E139" i="3"/>
  <c r="J138" i="3"/>
  <c r="E138" i="3"/>
  <c r="J137" i="3"/>
  <c r="E137" i="3"/>
  <c r="J136" i="3"/>
  <c r="E136" i="3"/>
  <c r="J135" i="3"/>
  <c r="E135" i="3"/>
  <c r="J134" i="3"/>
  <c r="E134" i="3"/>
  <c r="J133" i="3"/>
  <c r="E133" i="3"/>
  <c r="J132" i="3"/>
  <c r="E132" i="3"/>
  <c r="J131" i="3"/>
  <c r="E131" i="3"/>
  <c r="J130" i="3"/>
  <c r="E130" i="3"/>
  <c r="J129" i="3"/>
  <c r="E129" i="3"/>
  <c r="J128" i="3"/>
  <c r="E128" i="3"/>
  <c r="J127" i="3"/>
  <c r="E127" i="3"/>
  <c r="J126" i="3"/>
  <c r="E126" i="3"/>
  <c r="J125" i="3"/>
  <c r="E125" i="3"/>
  <c r="J124" i="3"/>
  <c r="E124" i="3"/>
  <c r="J123" i="3"/>
  <c r="E123" i="3"/>
  <c r="J122" i="3"/>
  <c r="E122" i="3"/>
  <c r="J121" i="3"/>
  <c r="E121" i="3"/>
  <c r="J120" i="3"/>
  <c r="E120" i="3"/>
  <c r="J119" i="3"/>
  <c r="E119" i="3"/>
  <c r="J118" i="3"/>
  <c r="E118" i="3"/>
  <c r="J117" i="3"/>
  <c r="E117" i="3"/>
  <c r="J116" i="3"/>
  <c r="E116" i="3"/>
  <c r="J115" i="3"/>
  <c r="E115" i="3"/>
  <c r="J114" i="3"/>
  <c r="E114" i="3"/>
  <c r="J113" i="3"/>
  <c r="E113" i="3"/>
  <c r="J112" i="3"/>
  <c r="E112" i="3"/>
  <c r="J111" i="3"/>
  <c r="E111" i="3"/>
  <c r="J110" i="3"/>
  <c r="E110" i="3"/>
  <c r="J109" i="3"/>
  <c r="E109" i="3"/>
  <c r="J108" i="3"/>
  <c r="E108" i="3"/>
  <c r="J107" i="3"/>
  <c r="E107" i="3"/>
  <c r="J106" i="3"/>
  <c r="E106" i="3"/>
  <c r="J105" i="3"/>
  <c r="E105" i="3"/>
  <c r="J104" i="3"/>
  <c r="E104" i="3"/>
  <c r="J103" i="3"/>
  <c r="E103" i="3"/>
  <c r="J102" i="3"/>
  <c r="E102" i="3"/>
  <c r="J101" i="3"/>
  <c r="E101" i="3"/>
  <c r="J100" i="3"/>
  <c r="E100" i="3"/>
  <c r="J99" i="3"/>
  <c r="E99" i="3"/>
  <c r="J98" i="3"/>
  <c r="E98" i="3"/>
  <c r="J97" i="3"/>
  <c r="E97" i="3"/>
  <c r="J96" i="3"/>
  <c r="E96" i="3"/>
  <c r="J95" i="3"/>
  <c r="E95" i="3"/>
  <c r="J94" i="3"/>
  <c r="E94" i="3"/>
  <c r="J93" i="3"/>
  <c r="E93" i="3"/>
  <c r="J92" i="3"/>
  <c r="E92" i="3"/>
  <c r="J91" i="3"/>
  <c r="E91" i="3"/>
  <c r="J90" i="3"/>
  <c r="E90" i="3"/>
  <c r="J89" i="3"/>
  <c r="E89" i="3"/>
  <c r="J88" i="3"/>
  <c r="E88" i="3"/>
  <c r="J87" i="3"/>
  <c r="E87" i="3"/>
  <c r="J86" i="3"/>
  <c r="E86" i="3"/>
  <c r="J85" i="3"/>
  <c r="E85" i="3"/>
  <c r="J84" i="3"/>
  <c r="E84" i="3"/>
  <c r="J83" i="3"/>
  <c r="E83" i="3"/>
  <c r="J82" i="3"/>
  <c r="E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E54" i="3"/>
  <c r="J53" i="3"/>
  <c r="E53" i="3"/>
  <c r="J52" i="3"/>
  <c r="E52" i="3"/>
  <c r="J51" i="3"/>
  <c r="E51" i="3"/>
  <c r="J50" i="3"/>
  <c r="E50" i="3"/>
  <c r="J49" i="3"/>
  <c r="E49" i="3"/>
  <c r="J48" i="3"/>
  <c r="E48" i="3"/>
  <c r="J47" i="3"/>
  <c r="E47" i="3"/>
  <c r="J46" i="3"/>
  <c r="E46" i="3"/>
  <c r="J45" i="3"/>
  <c r="E45" i="3"/>
  <c r="J44" i="3"/>
  <c r="E44" i="3"/>
  <c r="J43" i="3"/>
  <c r="E43" i="3"/>
  <c r="J42" i="3"/>
  <c r="E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N4" i="3"/>
  <c r="J4" i="3"/>
  <c r="N263" i="3" l="1"/>
  <c r="N266" i="3" s="1"/>
  <c r="N63" i="2"/>
  <c r="N64" i="2"/>
  <c r="N65" i="2"/>
  <c r="N66" i="2"/>
  <c r="N67" i="2"/>
  <c r="J63" i="2"/>
  <c r="J64" i="2"/>
  <c r="J65" i="2"/>
  <c r="J66" i="2"/>
  <c r="J67" i="2"/>
  <c r="N59" i="1" l="1"/>
  <c r="J59" i="1"/>
  <c r="N58" i="1"/>
  <c r="J58" i="1"/>
  <c r="I25" i="1" l="1"/>
  <c r="N56" i="1" l="1"/>
  <c r="N57" i="1"/>
  <c r="J56" i="1" l="1"/>
  <c r="J57" i="1"/>
  <c r="J60" i="1"/>
  <c r="X32" i="1"/>
  <c r="V263" i="2" l="1"/>
  <c r="S263" i="2"/>
  <c r="Q263" i="2"/>
  <c r="L263" i="2"/>
  <c r="N262" i="2"/>
  <c r="E262" i="2"/>
  <c r="N261" i="2"/>
  <c r="E261" i="2"/>
  <c r="N260" i="2"/>
  <c r="E260" i="2"/>
  <c r="E259" i="2"/>
  <c r="N258" i="2"/>
  <c r="J258" i="2"/>
  <c r="E258" i="2"/>
  <c r="N257" i="2"/>
  <c r="J257" i="2"/>
  <c r="E257" i="2"/>
  <c r="N256" i="2"/>
  <c r="J256" i="2"/>
  <c r="E256" i="2"/>
  <c r="N255" i="2"/>
  <c r="J255" i="2"/>
  <c r="E255" i="2"/>
  <c r="N254" i="2"/>
  <c r="J254" i="2"/>
  <c r="E254" i="2"/>
  <c r="N253" i="2"/>
  <c r="J253" i="2"/>
  <c r="E253" i="2"/>
  <c r="N252" i="2"/>
  <c r="J252" i="2"/>
  <c r="E252" i="2"/>
  <c r="N251" i="2"/>
  <c r="J251" i="2"/>
  <c r="E251" i="2"/>
  <c r="N250" i="2"/>
  <c r="J250" i="2"/>
  <c r="E250" i="2"/>
  <c r="N249" i="2"/>
  <c r="J249" i="2"/>
  <c r="E249" i="2"/>
  <c r="N248" i="2"/>
  <c r="J248" i="2"/>
  <c r="E248" i="2"/>
  <c r="N247" i="2"/>
  <c r="J247" i="2"/>
  <c r="E247" i="2"/>
  <c r="N246" i="2"/>
  <c r="J246" i="2"/>
  <c r="E246" i="2"/>
  <c r="N245" i="2"/>
  <c r="J245" i="2"/>
  <c r="E245" i="2"/>
  <c r="N244" i="2"/>
  <c r="J244" i="2"/>
  <c r="E244" i="2"/>
  <c r="N243" i="2"/>
  <c r="J243" i="2"/>
  <c r="E243" i="2"/>
  <c r="N242" i="2"/>
  <c r="J242" i="2"/>
  <c r="E242" i="2"/>
  <c r="N241" i="2"/>
  <c r="J241" i="2"/>
  <c r="E241" i="2"/>
  <c r="N240" i="2"/>
  <c r="J240" i="2"/>
  <c r="E240" i="2"/>
  <c r="N239" i="2"/>
  <c r="J239" i="2"/>
  <c r="E239" i="2"/>
  <c r="N238" i="2"/>
  <c r="J238" i="2"/>
  <c r="E238" i="2"/>
  <c r="N237" i="2"/>
  <c r="J237" i="2"/>
  <c r="E237" i="2"/>
  <c r="N236" i="2"/>
  <c r="J236" i="2"/>
  <c r="E236" i="2"/>
  <c r="N235" i="2"/>
  <c r="J235" i="2"/>
  <c r="E235" i="2"/>
  <c r="N234" i="2"/>
  <c r="J234" i="2"/>
  <c r="E234" i="2"/>
  <c r="N233" i="2"/>
  <c r="J233" i="2"/>
  <c r="E233" i="2"/>
  <c r="N232" i="2"/>
  <c r="J232" i="2"/>
  <c r="E232" i="2"/>
  <c r="N231" i="2"/>
  <c r="J231" i="2"/>
  <c r="E231" i="2"/>
  <c r="N230" i="2"/>
  <c r="J230" i="2"/>
  <c r="E230" i="2"/>
  <c r="N229" i="2"/>
  <c r="J229" i="2"/>
  <c r="E229" i="2"/>
  <c r="N228" i="2"/>
  <c r="J228" i="2"/>
  <c r="E228" i="2"/>
  <c r="N227" i="2"/>
  <c r="J227" i="2"/>
  <c r="E227" i="2"/>
  <c r="N226" i="2"/>
  <c r="J226" i="2"/>
  <c r="E226" i="2"/>
  <c r="N225" i="2"/>
  <c r="J225" i="2"/>
  <c r="E225" i="2"/>
  <c r="N224" i="2"/>
  <c r="J224" i="2"/>
  <c r="E224" i="2"/>
  <c r="N223" i="2"/>
  <c r="J223" i="2"/>
  <c r="E223" i="2"/>
  <c r="N222" i="2"/>
  <c r="J222" i="2"/>
  <c r="E222" i="2"/>
  <c r="N221" i="2"/>
  <c r="J221" i="2"/>
  <c r="E221" i="2"/>
  <c r="N220" i="2"/>
  <c r="J220" i="2"/>
  <c r="E220" i="2"/>
  <c r="N219" i="2"/>
  <c r="J219" i="2"/>
  <c r="E219" i="2"/>
  <c r="N218" i="2"/>
  <c r="J218" i="2"/>
  <c r="E218" i="2"/>
  <c r="N217" i="2"/>
  <c r="J217" i="2"/>
  <c r="E217" i="2"/>
  <c r="N216" i="2"/>
  <c r="J216" i="2"/>
  <c r="E216" i="2"/>
  <c r="N215" i="2"/>
  <c r="J215" i="2"/>
  <c r="E215" i="2"/>
  <c r="N214" i="2"/>
  <c r="J214" i="2"/>
  <c r="E214" i="2"/>
  <c r="N213" i="2"/>
  <c r="J213" i="2"/>
  <c r="E213" i="2"/>
  <c r="N212" i="2"/>
  <c r="J212" i="2"/>
  <c r="E212" i="2"/>
  <c r="N211" i="2"/>
  <c r="J211" i="2"/>
  <c r="E211" i="2"/>
  <c r="N210" i="2"/>
  <c r="J210" i="2"/>
  <c r="E210" i="2"/>
  <c r="N209" i="2"/>
  <c r="J209" i="2"/>
  <c r="E209" i="2"/>
  <c r="N208" i="2"/>
  <c r="J208" i="2"/>
  <c r="E208" i="2"/>
  <c r="N207" i="2"/>
  <c r="J207" i="2"/>
  <c r="E207" i="2"/>
  <c r="N206" i="2"/>
  <c r="J206" i="2"/>
  <c r="E206" i="2"/>
  <c r="N205" i="2"/>
  <c r="J205" i="2"/>
  <c r="E205" i="2"/>
  <c r="N204" i="2"/>
  <c r="J204" i="2"/>
  <c r="E204" i="2"/>
  <c r="N203" i="2"/>
  <c r="J203" i="2"/>
  <c r="E203" i="2"/>
  <c r="N202" i="2"/>
  <c r="J202" i="2"/>
  <c r="E202" i="2"/>
  <c r="N201" i="2"/>
  <c r="J201" i="2"/>
  <c r="E201" i="2"/>
  <c r="N200" i="2"/>
  <c r="J200" i="2"/>
  <c r="E200" i="2"/>
  <c r="N199" i="2"/>
  <c r="J199" i="2"/>
  <c r="E199" i="2"/>
  <c r="N198" i="2"/>
  <c r="J198" i="2"/>
  <c r="E198" i="2"/>
  <c r="N197" i="2"/>
  <c r="J197" i="2"/>
  <c r="E197" i="2"/>
  <c r="N196" i="2"/>
  <c r="J196" i="2"/>
  <c r="E196" i="2"/>
  <c r="N195" i="2"/>
  <c r="J195" i="2"/>
  <c r="E195" i="2"/>
  <c r="N194" i="2"/>
  <c r="J194" i="2"/>
  <c r="E194" i="2"/>
  <c r="N193" i="2"/>
  <c r="J193" i="2"/>
  <c r="E193" i="2"/>
  <c r="N192" i="2"/>
  <c r="J192" i="2"/>
  <c r="E192" i="2"/>
  <c r="N191" i="2"/>
  <c r="J191" i="2"/>
  <c r="E191" i="2"/>
  <c r="N190" i="2"/>
  <c r="J190" i="2"/>
  <c r="E190" i="2"/>
  <c r="N189" i="2"/>
  <c r="J189" i="2"/>
  <c r="E189" i="2"/>
  <c r="N188" i="2"/>
  <c r="J188" i="2"/>
  <c r="E188" i="2"/>
  <c r="N187" i="2"/>
  <c r="J187" i="2"/>
  <c r="E187" i="2"/>
  <c r="N186" i="2"/>
  <c r="J186" i="2"/>
  <c r="E186" i="2"/>
  <c r="N185" i="2"/>
  <c r="J185" i="2"/>
  <c r="E185" i="2"/>
  <c r="N184" i="2"/>
  <c r="J184" i="2"/>
  <c r="E184" i="2"/>
  <c r="N183" i="2"/>
  <c r="J183" i="2"/>
  <c r="E183" i="2"/>
  <c r="N182" i="2"/>
  <c r="J182" i="2"/>
  <c r="E182" i="2"/>
  <c r="N181" i="2"/>
  <c r="J181" i="2"/>
  <c r="E181" i="2"/>
  <c r="N180" i="2"/>
  <c r="J180" i="2"/>
  <c r="E180" i="2"/>
  <c r="N179" i="2"/>
  <c r="J179" i="2"/>
  <c r="E179" i="2"/>
  <c r="N178" i="2"/>
  <c r="J178" i="2"/>
  <c r="E178" i="2"/>
  <c r="N177" i="2"/>
  <c r="J177" i="2"/>
  <c r="E177" i="2"/>
  <c r="N176" i="2"/>
  <c r="J176" i="2"/>
  <c r="E176" i="2"/>
  <c r="N175" i="2"/>
  <c r="J175" i="2"/>
  <c r="E175" i="2"/>
  <c r="N174" i="2"/>
  <c r="J174" i="2"/>
  <c r="E174" i="2"/>
  <c r="N173" i="2"/>
  <c r="J173" i="2"/>
  <c r="E173" i="2"/>
  <c r="N172" i="2"/>
  <c r="J172" i="2"/>
  <c r="E172" i="2"/>
  <c r="N171" i="2"/>
  <c r="J171" i="2"/>
  <c r="E171" i="2"/>
  <c r="N170" i="2"/>
  <c r="J170" i="2"/>
  <c r="E170" i="2"/>
  <c r="N169" i="2"/>
  <c r="J169" i="2"/>
  <c r="E169" i="2"/>
  <c r="N168" i="2"/>
  <c r="J168" i="2"/>
  <c r="E168" i="2"/>
  <c r="N167" i="2"/>
  <c r="J167" i="2"/>
  <c r="E167" i="2"/>
  <c r="N166" i="2"/>
  <c r="J166" i="2"/>
  <c r="E166" i="2"/>
  <c r="N165" i="2"/>
  <c r="J165" i="2"/>
  <c r="E165" i="2"/>
  <c r="N164" i="2"/>
  <c r="J164" i="2"/>
  <c r="E164" i="2"/>
  <c r="N163" i="2"/>
  <c r="J163" i="2"/>
  <c r="E163" i="2"/>
  <c r="N162" i="2"/>
  <c r="J162" i="2"/>
  <c r="E162" i="2"/>
  <c r="N161" i="2"/>
  <c r="J161" i="2"/>
  <c r="E161" i="2"/>
  <c r="N160" i="2"/>
  <c r="J160" i="2"/>
  <c r="E160" i="2"/>
  <c r="N159" i="2"/>
  <c r="J159" i="2"/>
  <c r="E159" i="2"/>
  <c r="N158" i="2"/>
  <c r="J158" i="2"/>
  <c r="E158" i="2"/>
  <c r="N157" i="2"/>
  <c r="J157" i="2"/>
  <c r="E157" i="2"/>
  <c r="N156" i="2"/>
  <c r="J156" i="2"/>
  <c r="E156" i="2"/>
  <c r="N155" i="2"/>
  <c r="J155" i="2"/>
  <c r="E155" i="2"/>
  <c r="N154" i="2"/>
  <c r="J154" i="2"/>
  <c r="E154" i="2"/>
  <c r="N153" i="2"/>
  <c r="J153" i="2"/>
  <c r="E153" i="2"/>
  <c r="N152" i="2"/>
  <c r="J152" i="2"/>
  <c r="E152" i="2"/>
  <c r="N151" i="2"/>
  <c r="J151" i="2"/>
  <c r="E151" i="2"/>
  <c r="N150" i="2"/>
  <c r="J150" i="2"/>
  <c r="E150" i="2"/>
  <c r="N149" i="2"/>
  <c r="J149" i="2"/>
  <c r="E149" i="2"/>
  <c r="N148" i="2"/>
  <c r="J148" i="2"/>
  <c r="E148" i="2"/>
  <c r="N147" i="2"/>
  <c r="J147" i="2"/>
  <c r="E147" i="2"/>
  <c r="N146" i="2"/>
  <c r="J146" i="2"/>
  <c r="E146" i="2"/>
  <c r="N145" i="2"/>
  <c r="J145" i="2"/>
  <c r="E145" i="2"/>
  <c r="N144" i="2"/>
  <c r="J144" i="2"/>
  <c r="E144" i="2"/>
  <c r="N143" i="2"/>
  <c r="J143" i="2"/>
  <c r="E143" i="2"/>
  <c r="N142" i="2"/>
  <c r="J142" i="2"/>
  <c r="E142" i="2"/>
  <c r="N141" i="2"/>
  <c r="J141" i="2"/>
  <c r="E141" i="2"/>
  <c r="N140" i="2"/>
  <c r="J140" i="2"/>
  <c r="E140" i="2"/>
  <c r="N139" i="2"/>
  <c r="J139" i="2"/>
  <c r="E139" i="2"/>
  <c r="N138" i="2"/>
  <c r="J138" i="2"/>
  <c r="E138" i="2"/>
  <c r="N137" i="2"/>
  <c r="J137" i="2"/>
  <c r="E137" i="2"/>
  <c r="N136" i="2"/>
  <c r="J136" i="2"/>
  <c r="E136" i="2"/>
  <c r="N135" i="2"/>
  <c r="J135" i="2"/>
  <c r="E135" i="2"/>
  <c r="N134" i="2"/>
  <c r="J134" i="2"/>
  <c r="E134" i="2"/>
  <c r="N133" i="2"/>
  <c r="J133" i="2"/>
  <c r="E133" i="2"/>
  <c r="N132" i="2"/>
  <c r="J132" i="2"/>
  <c r="E132" i="2"/>
  <c r="N131" i="2"/>
  <c r="J131" i="2"/>
  <c r="E131" i="2"/>
  <c r="N130" i="2"/>
  <c r="J130" i="2"/>
  <c r="E130" i="2"/>
  <c r="N129" i="2"/>
  <c r="J129" i="2"/>
  <c r="E129" i="2"/>
  <c r="N128" i="2"/>
  <c r="J128" i="2"/>
  <c r="E128" i="2"/>
  <c r="N127" i="2"/>
  <c r="J127" i="2"/>
  <c r="E127" i="2"/>
  <c r="N126" i="2"/>
  <c r="J126" i="2"/>
  <c r="E126" i="2"/>
  <c r="N125" i="2"/>
  <c r="J125" i="2"/>
  <c r="E125" i="2"/>
  <c r="N124" i="2"/>
  <c r="J124" i="2"/>
  <c r="E124" i="2"/>
  <c r="N123" i="2"/>
  <c r="J123" i="2"/>
  <c r="E123" i="2"/>
  <c r="N122" i="2"/>
  <c r="J122" i="2"/>
  <c r="E122" i="2"/>
  <c r="N121" i="2"/>
  <c r="J121" i="2"/>
  <c r="E121" i="2"/>
  <c r="N120" i="2"/>
  <c r="J120" i="2"/>
  <c r="E120" i="2"/>
  <c r="N119" i="2"/>
  <c r="J119" i="2"/>
  <c r="E119" i="2"/>
  <c r="N118" i="2"/>
  <c r="J118" i="2"/>
  <c r="E118" i="2"/>
  <c r="N117" i="2"/>
  <c r="J117" i="2"/>
  <c r="E117" i="2"/>
  <c r="N116" i="2"/>
  <c r="J116" i="2"/>
  <c r="E116" i="2"/>
  <c r="N115" i="2"/>
  <c r="J115" i="2"/>
  <c r="E115" i="2"/>
  <c r="N114" i="2"/>
  <c r="J114" i="2"/>
  <c r="E114" i="2"/>
  <c r="N113" i="2"/>
  <c r="J113" i="2"/>
  <c r="E113" i="2"/>
  <c r="N112" i="2"/>
  <c r="J112" i="2"/>
  <c r="E112" i="2"/>
  <c r="N111" i="2"/>
  <c r="J111" i="2"/>
  <c r="E111" i="2"/>
  <c r="N110" i="2"/>
  <c r="J110" i="2"/>
  <c r="E110" i="2"/>
  <c r="N109" i="2"/>
  <c r="J109" i="2"/>
  <c r="E109" i="2"/>
  <c r="N108" i="2"/>
  <c r="J108" i="2"/>
  <c r="E108" i="2"/>
  <c r="N107" i="2"/>
  <c r="J107" i="2"/>
  <c r="E107" i="2"/>
  <c r="N106" i="2"/>
  <c r="J106" i="2"/>
  <c r="E106" i="2"/>
  <c r="N105" i="2"/>
  <c r="J105" i="2"/>
  <c r="E105" i="2"/>
  <c r="N104" i="2"/>
  <c r="J104" i="2"/>
  <c r="E104" i="2"/>
  <c r="N103" i="2"/>
  <c r="J103" i="2"/>
  <c r="E103" i="2"/>
  <c r="N102" i="2"/>
  <c r="J102" i="2"/>
  <c r="E102" i="2"/>
  <c r="N101" i="2"/>
  <c r="J101" i="2"/>
  <c r="E101" i="2"/>
  <c r="N100" i="2"/>
  <c r="J100" i="2"/>
  <c r="E100" i="2"/>
  <c r="N99" i="2"/>
  <c r="J99" i="2"/>
  <c r="E99" i="2"/>
  <c r="N98" i="2"/>
  <c r="J98" i="2"/>
  <c r="E98" i="2"/>
  <c r="N97" i="2"/>
  <c r="J97" i="2"/>
  <c r="E97" i="2"/>
  <c r="N96" i="2"/>
  <c r="J96" i="2"/>
  <c r="E96" i="2"/>
  <c r="N95" i="2"/>
  <c r="J95" i="2"/>
  <c r="E95" i="2"/>
  <c r="N94" i="2"/>
  <c r="J94" i="2"/>
  <c r="E94" i="2"/>
  <c r="N93" i="2"/>
  <c r="J93" i="2"/>
  <c r="E93" i="2"/>
  <c r="N92" i="2"/>
  <c r="J92" i="2"/>
  <c r="E92" i="2"/>
  <c r="N91" i="2"/>
  <c r="J91" i="2"/>
  <c r="E91" i="2"/>
  <c r="N90" i="2"/>
  <c r="J90" i="2"/>
  <c r="E90" i="2"/>
  <c r="N89" i="2"/>
  <c r="J89" i="2"/>
  <c r="E89" i="2"/>
  <c r="N88" i="2"/>
  <c r="J88" i="2"/>
  <c r="E88" i="2"/>
  <c r="N87" i="2"/>
  <c r="J87" i="2"/>
  <c r="E87" i="2"/>
  <c r="N86" i="2"/>
  <c r="J86" i="2"/>
  <c r="E86" i="2"/>
  <c r="N85" i="2"/>
  <c r="J85" i="2"/>
  <c r="E85" i="2"/>
  <c r="N84" i="2"/>
  <c r="J84" i="2"/>
  <c r="E84" i="2"/>
  <c r="N83" i="2"/>
  <c r="J83" i="2"/>
  <c r="E83" i="2"/>
  <c r="N82" i="2"/>
  <c r="J82" i="2"/>
  <c r="E82" i="2"/>
  <c r="N81" i="2"/>
  <c r="J81" i="2"/>
  <c r="N80" i="2"/>
  <c r="J80" i="2"/>
  <c r="N79" i="2"/>
  <c r="J79" i="2"/>
  <c r="N78" i="2"/>
  <c r="J78" i="2"/>
  <c r="N77" i="2"/>
  <c r="J77" i="2"/>
  <c r="N76" i="2"/>
  <c r="J76" i="2"/>
  <c r="N75" i="2"/>
  <c r="J75" i="2"/>
  <c r="N74" i="2"/>
  <c r="J74" i="2"/>
  <c r="N73" i="2"/>
  <c r="J73" i="2"/>
  <c r="N72" i="2"/>
  <c r="J72" i="2"/>
  <c r="N71" i="2"/>
  <c r="J71" i="2"/>
  <c r="N70" i="2"/>
  <c r="J70" i="2"/>
  <c r="N69" i="2"/>
  <c r="J69" i="2"/>
  <c r="N68" i="2"/>
  <c r="J68" i="2"/>
  <c r="N62" i="2"/>
  <c r="J62" i="2"/>
  <c r="N61" i="2"/>
  <c r="J61" i="2"/>
  <c r="N60" i="2"/>
  <c r="J60" i="2"/>
  <c r="N59" i="2"/>
  <c r="J59" i="2"/>
  <c r="N58" i="2"/>
  <c r="J58" i="2"/>
  <c r="N57" i="2"/>
  <c r="J57" i="2"/>
  <c r="N56" i="2"/>
  <c r="J56" i="2"/>
  <c r="N55" i="2"/>
  <c r="J55" i="2"/>
  <c r="N54" i="2"/>
  <c r="J54" i="2"/>
  <c r="E54" i="2"/>
  <c r="N53" i="2"/>
  <c r="J53" i="2"/>
  <c r="E53" i="2"/>
  <c r="N52" i="2"/>
  <c r="J52" i="2"/>
  <c r="E52" i="2"/>
  <c r="N51" i="2"/>
  <c r="J51" i="2"/>
  <c r="E51" i="2"/>
  <c r="N50" i="2"/>
  <c r="J50" i="2"/>
  <c r="E50" i="2"/>
  <c r="N49" i="2"/>
  <c r="J49" i="2"/>
  <c r="E49" i="2"/>
  <c r="N48" i="2"/>
  <c r="J48" i="2"/>
  <c r="E48" i="2"/>
  <c r="N47" i="2"/>
  <c r="J47" i="2"/>
  <c r="E47" i="2"/>
  <c r="N46" i="2"/>
  <c r="J46" i="2"/>
  <c r="E46" i="2"/>
  <c r="N45" i="2"/>
  <c r="J45" i="2"/>
  <c r="E45" i="2"/>
  <c r="N44" i="2"/>
  <c r="J44" i="2"/>
  <c r="E44" i="2"/>
  <c r="N43" i="2"/>
  <c r="J43" i="2"/>
  <c r="E43" i="2"/>
  <c r="N42" i="2"/>
  <c r="J42" i="2"/>
  <c r="E42" i="2"/>
  <c r="N41" i="2"/>
  <c r="J41" i="2"/>
  <c r="N40" i="2"/>
  <c r="J40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N32" i="2"/>
  <c r="J32" i="2"/>
  <c r="N31" i="2"/>
  <c r="J31" i="2"/>
  <c r="N30" i="2"/>
  <c r="J30" i="2"/>
  <c r="N29" i="2"/>
  <c r="J29" i="2"/>
  <c r="N28" i="2"/>
  <c r="J28" i="2"/>
  <c r="N27" i="2"/>
  <c r="J27" i="2"/>
  <c r="N26" i="2"/>
  <c r="J26" i="2"/>
  <c r="N25" i="2"/>
  <c r="J25" i="2"/>
  <c r="N24" i="2"/>
  <c r="J24" i="2"/>
  <c r="N23" i="2"/>
  <c r="J23" i="2"/>
  <c r="N22" i="2"/>
  <c r="J22" i="2"/>
  <c r="N21" i="2"/>
  <c r="J21" i="2"/>
  <c r="N20" i="2"/>
  <c r="J20" i="2"/>
  <c r="N19" i="2"/>
  <c r="J19" i="2"/>
  <c r="N18" i="2"/>
  <c r="J18" i="2"/>
  <c r="N17" i="2"/>
  <c r="J17" i="2"/>
  <c r="N16" i="2"/>
  <c r="J16" i="2"/>
  <c r="N15" i="2"/>
  <c r="J15" i="2"/>
  <c r="N14" i="2"/>
  <c r="J14" i="2"/>
  <c r="N13" i="2"/>
  <c r="J13" i="2"/>
  <c r="N12" i="2"/>
  <c r="J12" i="2"/>
  <c r="N11" i="2"/>
  <c r="J11" i="2"/>
  <c r="N10" i="2"/>
  <c r="N9" i="2"/>
  <c r="J9" i="2"/>
  <c r="J8" i="2"/>
  <c r="N7" i="2"/>
  <c r="J7" i="2"/>
  <c r="N6" i="2"/>
  <c r="J6" i="2"/>
  <c r="I259" i="2"/>
  <c r="N259" i="2" s="1"/>
  <c r="N5" i="2"/>
  <c r="J5" i="2"/>
  <c r="N4" i="2"/>
  <c r="J4" i="2"/>
  <c r="N8" i="2" l="1"/>
  <c r="N263" i="2" s="1"/>
  <c r="N266" i="2" s="1"/>
  <c r="J10" i="2"/>
  <c r="I10" i="1"/>
  <c r="I8" i="1" l="1"/>
  <c r="I6" i="1"/>
  <c r="N5" i="1"/>
  <c r="J18" i="1" l="1"/>
  <c r="V266" i="1" l="1"/>
  <c r="S266" i="1"/>
  <c r="Q266" i="1"/>
  <c r="L266" i="1"/>
  <c r="N265" i="1"/>
  <c r="E265" i="1"/>
  <c r="N264" i="1"/>
  <c r="E264" i="1"/>
  <c r="N263" i="1"/>
  <c r="E263" i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E84" i="1"/>
  <c r="N83" i="1"/>
  <c r="J83" i="1"/>
  <c r="E83" i="1"/>
  <c r="N82" i="1"/>
  <c r="J82" i="1"/>
  <c r="E82" i="1"/>
  <c r="N81" i="1"/>
  <c r="J81" i="1"/>
  <c r="E81" i="1"/>
  <c r="N80" i="1"/>
  <c r="J80" i="1"/>
  <c r="E80" i="1"/>
  <c r="N79" i="1"/>
  <c r="J79" i="1"/>
  <c r="E79" i="1"/>
  <c r="N78" i="1"/>
  <c r="J78" i="1"/>
  <c r="E78" i="1"/>
  <c r="N77" i="1"/>
  <c r="J77" i="1"/>
  <c r="E77" i="1"/>
  <c r="N76" i="1"/>
  <c r="J76" i="1"/>
  <c r="E76" i="1"/>
  <c r="N75" i="1"/>
  <c r="J75" i="1"/>
  <c r="E75" i="1"/>
  <c r="N74" i="1"/>
  <c r="J74" i="1"/>
  <c r="E74" i="1"/>
  <c r="N73" i="1"/>
  <c r="J73" i="1"/>
  <c r="E73" i="1"/>
  <c r="N72" i="1"/>
  <c r="J72" i="1"/>
  <c r="E72" i="1"/>
  <c r="N71" i="1"/>
  <c r="J71" i="1"/>
  <c r="E71" i="1"/>
  <c r="N70" i="1"/>
  <c r="J70" i="1"/>
  <c r="E70" i="1"/>
  <c r="N69" i="1"/>
  <c r="J69" i="1"/>
  <c r="E69" i="1"/>
  <c r="N68" i="1"/>
  <c r="J68" i="1"/>
  <c r="E68" i="1"/>
  <c r="N67" i="1"/>
  <c r="J67" i="1"/>
  <c r="N66" i="1"/>
  <c r="J66" i="1"/>
  <c r="E66" i="1"/>
  <c r="N65" i="1"/>
  <c r="J65" i="1"/>
  <c r="E65" i="1"/>
  <c r="N64" i="1"/>
  <c r="J64" i="1"/>
  <c r="E64" i="1"/>
  <c r="N63" i="1"/>
  <c r="J63" i="1"/>
  <c r="E63" i="1"/>
  <c r="N62" i="1"/>
  <c r="J62" i="1"/>
  <c r="E62" i="1"/>
  <c r="N61" i="1"/>
  <c r="J61" i="1"/>
  <c r="E61" i="1"/>
  <c r="N60" i="1"/>
  <c r="E60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J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J5" i="1"/>
  <c r="N4" i="1"/>
  <c r="J4" i="1"/>
  <c r="I262" i="1"/>
  <c r="N262" i="1" s="1"/>
  <c r="N266" i="1" l="1"/>
  <c r="N269" i="1" s="1"/>
</calcChain>
</file>

<file path=xl/sharedStrings.xml><?xml version="1.0" encoding="utf-8"?>
<sst xmlns="http://schemas.openxmlformats.org/spreadsheetml/2006/main" count="1327" uniqueCount="462">
  <si>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</si>
  <si>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</si>
  <si>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</si>
  <si>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</si>
  <si>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</si>
  <si>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</si>
  <si>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</si>
  <si>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</si>
  <si>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</si>
  <si>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</si>
  <si>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</si>
  <si>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</si>
  <si>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</si>
  <si>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</si>
  <si>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</si>
  <si>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</si>
  <si>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</si>
  <si>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</si>
  <si>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</t>
  </si>
  <si>
    <t xml:space="preserve">FACTURA </t>
  </si>
  <si>
    <t>AGROPECUARIA EL TOPETE  250</t>
  </si>
  <si>
    <t xml:space="preserve">PORCICOLA SOTO </t>
  </si>
  <si>
    <t>PORCICOLA SAN BERNARDO</t>
  </si>
  <si>
    <t>RES</t>
  </si>
  <si>
    <t>PATA</t>
  </si>
  <si>
    <t xml:space="preserve"> </t>
  </si>
  <si>
    <t>TOTAL EN Kg</t>
  </si>
  <si>
    <t>SUB TOTAL 2</t>
  </si>
  <si>
    <t>GRAN TOTAL</t>
  </si>
  <si>
    <t>ENTRADAS DEL MES DE      E N E R O               2 0 2 2</t>
  </si>
  <si>
    <t>AGROPECUARIA EL TOPETE    250</t>
  </si>
  <si>
    <t>CANALES 200</t>
  </si>
  <si>
    <t>CANALES  50</t>
  </si>
  <si>
    <t>AGROPECUARIA EL TOPETE  247</t>
  </si>
  <si>
    <t>AGROPECUARIA EL TOPETE   250-1</t>
  </si>
  <si>
    <t>CANALES 200-1</t>
  </si>
  <si>
    <t>AGROPECUARIA EL TOPETE</t>
  </si>
  <si>
    <t>CANALES 50</t>
  </si>
  <si>
    <t>AGROPECUARIA EL TOPETE  249</t>
  </si>
  <si>
    <t xml:space="preserve">AGROPECUARIA LA CHEMITA </t>
  </si>
  <si>
    <t>CANALES  200-1</t>
  </si>
  <si>
    <t>MIGUEL HERRERA</t>
  </si>
  <si>
    <t>FOLIO CENTRAL 6908</t>
  </si>
  <si>
    <t>JOSE LUIS OLVERA</t>
  </si>
  <si>
    <t>TRIPAS</t>
  </si>
  <si>
    <t>FOLIO 10595</t>
  </si>
  <si>
    <t>A1019</t>
  </si>
  <si>
    <t>AGROPECUARIA EL TOPETE   249</t>
  </si>
  <si>
    <t>CANALES 199</t>
  </si>
  <si>
    <t xml:space="preserve">AGROPECUARIA EL TOPETE   250 </t>
  </si>
  <si>
    <t xml:space="preserve">AGROPECUARIA EL TOPETE </t>
  </si>
  <si>
    <t>AGROPECUARIA EL TOPETE  248</t>
  </si>
  <si>
    <t>CANALES  198</t>
  </si>
  <si>
    <t>ABASTECEDORA ROEL  (  A L B I C I A )</t>
  </si>
  <si>
    <t>Combos pernil</t>
  </si>
  <si>
    <t>FOLIO 10616</t>
  </si>
  <si>
    <t>X</t>
  </si>
  <si>
    <t>FOLIO 10621</t>
  </si>
  <si>
    <t>A-1021</t>
  </si>
  <si>
    <t>Transferencia S</t>
  </si>
  <si>
    <t>19770--4622--184</t>
  </si>
  <si>
    <t>Transferencia B</t>
  </si>
  <si>
    <t>19770--10485</t>
  </si>
  <si>
    <t>Transferencai B</t>
  </si>
  <si>
    <t>19782--10487--NC-503</t>
  </si>
  <si>
    <t>19782--3125</t>
  </si>
  <si>
    <t>19791--10496--NC-504</t>
  </si>
  <si>
    <t xml:space="preserve">Transferencia b </t>
  </si>
  <si>
    <t>19791--10495</t>
  </si>
  <si>
    <t>AGROPECUARIA EL TOPETE   250</t>
  </si>
  <si>
    <t xml:space="preserve">CANALES  200  </t>
  </si>
  <si>
    <t>CANALES     50</t>
  </si>
  <si>
    <t>CANALES  200</t>
  </si>
  <si>
    <t xml:space="preserve">AGROPECUARIA EL TOPETE  </t>
  </si>
  <si>
    <t>CANALES  199-3</t>
  </si>
  <si>
    <t>AGROPECUARIA EL TOPETE  198</t>
  </si>
  <si>
    <t>PORSICOLA SOTO</t>
  </si>
  <si>
    <t>FOLIO 10627</t>
  </si>
  <si>
    <t>A-1022</t>
  </si>
  <si>
    <t>19795--10500-NC-505</t>
  </si>
  <si>
    <t>19795--6654</t>
  </si>
  <si>
    <t>19812--10505</t>
  </si>
  <si>
    <t>19812--10506</t>
  </si>
  <si>
    <t>19818--10518</t>
  </si>
  <si>
    <t>19818--10517</t>
  </si>
  <si>
    <t>19825--10526</t>
  </si>
  <si>
    <t>19833--10530</t>
  </si>
  <si>
    <t>19825--10528</t>
  </si>
  <si>
    <t>0870 Y.</t>
  </si>
  <si>
    <t>0899 Y</t>
  </si>
  <si>
    <t>CANALES 49-2</t>
  </si>
  <si>
    <t>0911 Y</t>
  </si>
  <si>
    <t>0922 Y</t>
  </si>
  <si>
    <t>0973 Y</t>
  </si>
  <si>
    <t>0975 Y</t>
  </si>
  <si>
    <t>0985 Y</t>
  </si>
  <si>
    <t>0013 Z</t>
  </si>
  <si>
    <t>0019 Z</t>
  </si>
  <si>
    <t>0025 Z</t>
  </si>
  <si>
    <t>0048 Z</t>
  </si>
  <si>
    <t>0060 Z</t>
  </si>
  <si>
    <t>0073 Z</t>
  </si>
  <si>
    <t>0085 Z</t>
  </si>
  <si>
    <t>945 Y-10,470 kg--949 Y--11,370 kg--957 Y--990 kg--0010 Z--837.2 kg 259pzas</t>
  </si>
  <si>
    <t>ENTRADAS DEL MES DE      F E B R E R O               2 0 2 2</t>
  </si>
  <si>
    <t>PORCICOLA SOTO</t>
  </si>
  <si>
    <t xml:space="preserve">DISTRIBUIDORA PEPE FILETE </t>
  </si>
  <si>
    <t>CANALES  100</t>
  </si>
  <si>
    <t>P-488</t>
  </si>
  <si>
    <t>FOLIO CENTRAL 6923</t>
  </si>
  <si>
    <t>FOLIO CENTRAL 6913</t>
  </si>
  <si>
    <t>DISTRIBUIDORA PEPE FILETE DE PUEBLA</t>
  </si>
  <si>
    <t>JAMON S/H</t>
  </si>
  <si>
    <t>FOLIO 10635</t>
  </si>
  <si>
    <t>19851--10544</t>
  </si>
  <si>
    <t>19851--10542</t>
  </si>
  <si>
    <t>19856--10548</t>
  </si>
  <si>
    <t>19856--4639</t>
  </si>
  <si>
    <t>xxxxxx</t>
  </si>
  <si>
    <t>19861--10557</t>
  </si>
  <si>
    <t>19872--10565</t>
  </si>
  <si>
    <t>19861--4641</t>
  </si>
  <si>
    <t>19888--10576</t>
  </si>
  <si>
    <t>19895--10580</t>
  </si>
  <si>
    <t>19895--10581</t>
  </si>
  <si>
    <t>Transferencia  B</t>
  </si>
  <si>
    <t xml:space="preserve">AGROPECUARIA EL TOPETE   </t>
  </si>
  <si>
    <t>CANALES 249</t>
  </si>
  <si>
    <t>AGROPECUARIA EL TAPETE  250</t>
  </si>
  <si>
    <t>FOLIO CENTRAL 6918</t>
  </si>
  <si>
    <t>FOLIO CENTRAL 6927</t>
  </si>
  <si>
    <t>19934--4655</t>
  </si>
  <si>
    <t>19934--10613</t>
  </si>
  <si>
    <t>19941--4957</t>
  </si>
  <si>
    <t>19952--10625</t>
  </si>
  <si>
    <t>19952--4659</t>
  </si>
  <si>
    <t>19941--10621</t>
  </si>
  <si>
    <t>19923--3167</t>
  </si>
  <si>
    <t>19923--10605</t>
  </si>
  <si>
    <t>19900--10593</t>
  </si>
  <si>
    <t>19900--3161</t>
  </si>
  <si>
    <t>D-3602</t>
  </si>
  <si>
    <t xml:space="preserve">F L E T E S   NORMA LEDO </t>
  </si>
  <si>
    <t>CP-42</t>
  </si>
  <si>
    <t>CP-43</t>
  </si>
  <si>
    <t>CP-44</t>
  </si>
  <si>
    <t>CP-45</t>
  </si>
  <si>
    <t>AGROPECUARIA LA GABY   250</t>
  </si>
  <si>
    <t>AGROPECUARIA EL TOEPTE   250</t>
  </si>
  <si>
    <t>T-5</t>
  </si>
  <si>
    <t>20001--4669</t>
  </si>
  <si>
    <t>Transfer S 28-Feb-21</t>
  </si>
  <si>
    <t>20001--3195</t>
  </si>
  <si>
    <t>PULPA</t>
  </si>
  <si>
    <t>FOLIO 10690</t>
  </si>
  <si>
    <t>CABEZA</t>
  </si>
  <si>
    <t>FOLIO 10657</t>
  </si>
  <si>
    <t>SESOS DE CERDO</t>
  </si>
  <si>
    <t>FOLIO 10662</t>
  </si>
  <si>
    <t xml:space="preserve">Transferencia S </t>
  </si>
  <si>
    <t>FOLIO CENTRAL 6934</t>
  </si>
  <si>
    <t>A-817</t>
  </si>
  <si>
    <t>FOLIO CENTRAL 6940</t>
  </si>
  <si>
    <t>A830</t>
  </si>
  <si>
    <t>19967--10631</t>
  </si>
  <si>
    <t>19967--4661</t>
  </si>
  <si>
    <t>19972--10635</t>
  </si>
  <si>
    <t>19972--3186</t>
  </si>
  <si>
    <t>19977--10640</t>
  </si>
  <si>
    <t>19989--10643</t>
  </si>
  <si>
    <t>19989--4668</t>
  </si>
  <si>
    <t>T-3</t>
  </si>
  <si>
    <t>T-4</t>
  </si>
  <si>
    <t>P-498</t>
  </si>
  <si>
    <t>D-3659</t>
  </si>
  <si>
    <t>0114 Z</t>
  </si>
  <si>
    <t>0124 Z</t>
  </si>
  <si>
    <t>0127 Z</t>
  </si>
  <si>
    <t>0137 Z</t>
  </si>
  <si>
    <t>0145 Z</t>
  </si>
  <si>
    <t>0164 Z</t>
  </si>
  <si>
    <t>0174 Z</t>
  </si>
  <si>
    <t>0190 Z</t>
  </si>
  <si>
    <t>0208 Z</t>
  </si>
  <si>
    <t>0231 Z</t>
  </si>
  <si>
    <t>0240 Z</t>
  </si>
  <si>
    <t>0252 Z</t>
  </si>
  <si>
    <t>0278 Z</t>
  </si>
  <si>
    <t>0298 Z</t>
  </si>
  <si>
    <t>ENTRADAS DEL MES DE      M A R Z O              2 0 2 2</t>
  </si>
  <si>
    <t>AGROPECUARIA LA GABY   251</t>
  </si>
  <si>
    <t>CANALES  201</t>
  </si>
  <si>
    <t>AGROPECUARIA EL TOPETE   251</t>
  </si>
  <si>
    <t xml:space="preserve">AGROPECUARIA LA GABY    </t>
  </si>
  <si>
    <t>T-7</t>
  </si>
  <si>
    <t>T-6</t>
  </si>
  <si>
    <t>T-9</t>
  </si>
  <si>
    <t>T-8</t>
  </si>
  <si>
    <t>T-10</t>
  </si>
  <si>
    <t>20012--10657--NC-513</t>
  </si>
  <si>
    <t>20012--3197</t>
  </si>
  <si>
    <t>20016--8672</t>
  </si>
  <si>
    <t>20016--3200</t>
  </si>
  <si>
    <t>20033--10675--NC-514</t>
  </si>
  <si>
    <t>20033--3207</t>
  </si>
  <si>
    <t>CANELES  140</t>
  </si>
  <si>
    <t>PORCICOLA SAN BERNARDO  249-1</t>
  </si>
  <si>
    <t>AGROPECUARIA EL TOPETE  230</t>
  </si>
  <si>
    <t>CANALES  30</t>
  </si>
  <si>
    <t>AGROPECUARIA LA CHEMITA 250</t>
  </si>
  <si>
    <t xml:space="preserve">PORCICOLA SAN BERNARDO  </t>
  </si>
  <si>
    <t>XXXXX</t>
  </si>
  <si>
    <t>T-15</t>
  </si>
  <si>
    <t>20048--3211</t>
  </si>
  <si>
    <t>20048--10680</t>
  </si>
  <si>
    <t>Transferecnia B</t>
  </si>
  <si>
    <t>20052--3216</t>
  </si>
  <si>
    <t>20052--10688</t>
  </si>
  <si>
    <t>20069--3218</t>
  </si>
  <si>
    <t>20069--8688</t>
  </si>
  <si>
    <t>XXXX</t>
  </si>
  <si>
    <t>AGROPECUARIA LA CHEMITA  248</t>
  </si>
  <si>
    <t>AGROPECUARIA LA CHEMITA   250</t>
  </si>
  <si>
    <t xml:space="preserve">PORCICOLA SAN BERNARDO </t>
  </si>
  <si>
    <t>FOLIO CENTRAL 6946</t>
  </si>
  <si>
    <t>A838</t>
  </si>
  <si>
    <t>T-17</t>
  </si>
  <si>
    <t>T-16</t>
  </si>
  <si>
    <t>T-18</t>
  </si>
  <si>
    <t>FOLIO CENTRAL 6956</t>
  </si>
  <si>
    <t>A851</t>
  </si>
  <si>
    <t>20079--10704</t>
  </si>
  <si>
    <t>20079--3220</t>
  </si>
  <si>
    <t>20086--10710</t>
  </si>
  <si>
    <t>20086--3224</t>
  </si>
  <si>
    <t>20091--10711</t>
  </si>
  <si>
    <t>20091--8696</t>
  </si>
  <si>
    <t>PULPA ESPALDILLA</t>
  </si>
  <si>
    <t>FOLIO 10716</t>
  </si>
  <si>
    <t>PECHO S/G</t>
  </si>
  <si>
    <t>CABEZA DE LOMO</t>
  </si>
  <si>
    <t>FOLIO 10710</t>
  </si>
  <si>
    <t>PORCICOLA SAN BERNARDO  250</t>
  </si>
  <si>
    <t>AGROPECUARIA LA GABY</t>
  </si>
  <si>
    <t>CANALES 51</t>
  </si>
  <si>
    <t>PORCICOLA SAN BERNARDO  251</t>
  </si>
  <si>
    <t>CANALES 201</t>
  </si>
  <si>
    <t>PORCICOLA SAN BERNARDO   250</t>
  </si>
  <si>
    <t>CANALES  51</t>
  </si>
  <si>
    <t>T-23</t>
  </si>
  <si>
    <t>P-508</t>
  </si>
  <si>
    <t>20161--6736</t>
  </si>
  <si>
    <t>20132--10728.</t>
  </si>
  <si>
    <t>20132--4689</t>
  </si>
  <si>
    <t>20143--4694--NC-186</t>
  </si>
  <si>
    <t>CANALES 50-2</t>
  </si>
  <si>
    <t>20143--6733</t>
  </si>
  <si>
    <t>20169--6737</t>
  </si>
  <si>
    <t>20169--4706</t>
  </si>
  <si>
    <t>T-22</t>
  </si>
  <si>
    <t>T-21</t>
  </si>
  <si>
    <t>T-20</t>
  </si>
  <si>
    <t>T-19</t>
  </si>
  <si>
    <t>AGROPECUARIA LA GABY   236</t>
  </si>
  <si>
    <t>CANALES  36</t>
  </si>
  <si>
    <t>AGROPECUARIA LAS RESES   250</t>
  </si>
  <si>
    <t xml:space="preserve">AGROPECUARIA LAS RESES     </t>
  </si>
  <si>
    <t>CANALES  60</t>
  </si>
  <si>
    <t>D-3740</t>
  </si>
  <si>
    <t>XXX</t>
  </si>
  <si>
    <t>D-3801</t>
  </si>
  <si>
    <t>T-24</t>
  </si>
  <si>
    <t>0312 Z</t>
  </si>
  <si>
    <t>0322 Z</t>
  </si>
  <si>
    <t>0330 Z</t>
  </si>
  <si>
    <t>0341 Z</t>
  </si>
  <si>
    <t>0357 Z</t>
  </si>
  <si>
    <t>0369 Z</t>
  </si>
  <si>
    <t>0388 Z</t>
  </si>
  <si>
    <t>0393 Z</t>
  </si>
  <si>
    <t>0402 Z</t>
  </si>
  <si>
    <t>0417 Z</t>
  </si>
  <si>
    <t>0432 Z</t>
  </si>
  <si>
    <t>0442 Z</t>
  </si>
  <si>
    <t>0453 Z</t>
  </si>
  <si>
    <t>0468 Z</t>
  </si>
  <si>
    <t>0485 Z</t>
  </si>
  <si>
    <t>0499 Z</t>
  </si>
  <si>
    <t>ENTRADAS DEL MES DE      A B R I L               2 0 2 2</t>
  </si>
  <si>
    <t>AGROPECUARIA LAS RESES    249</t>
  </si>
  <si>
    <t>CANALES  199</t>
  </si>
  <si>
    <t>AGROPECURIA EL TOPETE   250</t>
  </si>
  <si>
    <t xml:space="preserve">AGROPECUARIA LAS RESES      </t>
  </si>
  <si>
    <t>AGROPECUARIA EL TOPETE     250</t>
  </si>
  <si>
    <t>AGROPECUARIA LAS RESES</t>
  </si>
  <si>
    <t>AGROPECUARIA EL TOPETE    249</t>
  </si>
  <si>
    <t>CANALES  49</t>
  </si>
  <si>
    <t>AGROPECUARIA LA GABY  248</t>
  </si>
  <si>
    <t>CANALES  199-1</t>
  </si>
  <si>
    <t>AGROPECUARIA LA CHEMITA  241</t>
  </si>
  <si>
    <t>CANALES  200-9</t>
  </si>
  <si>
    <t xml:space="preserve">AGROPECUARIA LAS RESES </t>
  </si>
  <si>
    <t>AGROPECUARIA LAS RESES  250</t>
  </si>
  <si>
    <t>20256--</t>
  </si>
  <si>
    <t>T-25</t>
  </si>
  <si>
    <t>T-26</t>
  </si>
  <si>
    <t>T-28</t>
  </si>
  <si>
    <t>T-29</t>
  </si>
  <si>
    <t>T-30</t>
  </si>
  <si>
    <t>T-33</t>
  </si>
  <si>
    <t>T-32</t>
  </si>
  <si>
    <t>20249--7815</t>
  </si>
  <si>
    <t>Transferencai S</t>
  </si>
  <si>
    <t>20249--7816</t>
  </si>
  <si>
    <t>A-863</t>
  </si>
  <si>
    <t>A-874</t>
  </si>
  <si>
    <t>FOLIO CENTRAL 6979</t>
  </si>
  <si>
    <t>A-892</t>
  </si>
  <si>
    <t>FOLIO CENTRAL  6966</t>
  </si>
  <si>
    <t>FOLIO CENTRAL 6973</t>
  </si>
  <si>
    <t>20173--4707</t>
  </si>
  <si>
    <t>20173--8720</t>
  </si>
  <si>
    <t>20187--4711</t>
  </si>
  <si>
    <t>20187--8717--NC-455</t>
  </si>
  <si>
    <t>20208--4715</t>
  </si>
  <si>
    <t>20208--8724</t>
  </si>
  <si>
    <t>20215--4717--NC-187</t>
  </si>
  <si>
    <t>20215--8727</t>
  </si>
  <si>
    <t>DISTRIBUIDORA DE CARNES SELECTAS</t>
  </si>
  <si>
    <t>COMBO PERNIL</t>
  </si>
  <si>
    <t>FOLIO 10773</t>
  </si>
  <si>
    <t>Traansferencai B</t>
  </si>
  <si>
    <t>20237--8740</t>
  </si>
  <si>
    <t>20237--3258</t>
  </si>
  <si>
    <t>20256--10806</t>
  </si>
  <si>
    <t>Transferecia B</t>
  </si>
  <si>
    <t>20161--3249</t>
  </si>
  <si>
    <t>20224--4726</t>
  </si>
  <si>
    <t>20224--4725</t>
  </si>
  <si>
    <t>AGROPECUARIA LA CHEMITA</t>
  </si>
  <si>
    <t>CANALES  48</t>
  </si>
  <si>
    <t>AGROPECUARIA LA CHEMITA   248</t>
  </si>
  <si>
    <t>AGROPECUARIA  LA CHEMITA</t>
  </si>
  <si>
    <t>T-34</t>
  </si>
  <si>
    <t>FOLIO CENTRAL  6985</t>
  </si>
  <si>
    <t>A-894</t>
  </si>
  <si>
    <t>T-35</t>
  </si>
  <si>
    <t>10812--</t>
  </si>
  <si>
    <t>7821--</t>
  </si>
  <si>
    <t>5-Abr-22         19-Abr-22</t>
  </si>
  <si>
    <t>10814--</t>
  </si>
  <si>
    <t>6751--</t>
  </si>
  <si>
    <t>7827--</t>
  </si>
  <si>
    <t>7830--</t>
  </si>
  <si>
    <t>10831--</t>
  </si>
  <si>
    <t>10829--</t>
  </si>
  <si>
    <t>D-3922</t>
  </si>
  <si>
    <t>20104--4684--10780</t>
  </si>
  <si>
    <t>Brimalog SA de CV</t>
  </si>
  <si>
    <t>20104--3232--10780</t>
  </si>
  <si>
    <t>20116--10726--10790</t>
  </si>
  <si>
    <t>20116--3242--10790</t>
  </si>
  <si>
    <t>20122--6729--10791</t>
  </si>
  <si>
    <t>20122--3239--10791</t>
  </si>
  <si>
    <t>0506 Z</t>
  </si>
  <si>
    <t>0525 Z</t>
  </si>
  <si>
    <t>0535 Z</t>
  </si>
  <si>
    <t>0544 Z</t>
  </si>
  <si>
    <t>0552 Z</t>
  </si>
  <si>
    <t>0566 Z</t>
  </si>
  <si>
    <t>0587 Z</t>
  </si>
  <si>
    <t>0594 Z</t>
  </si>
  <si>
    <t>0606 Z</t>
  </si>
  <si>
    <t>0615 Z</t>
  </si>
  <si>
    <t>0630 Z</t>
  </si>
  <si>
    <t>0640 Z</t>
  </si>
  <si>
    <t>0658 Z</t>
  </si>
  <si>
    <t>0670 Z</t>
  </si>
  <si>
    <t>0681 Z</t>
  </si>
  <si>
    <t>20322--</t>
  </si>
  <si>
    <t>20307--10837</t>
  </si>
  <si>
    <t>20307--10835</t>
  </si>
  <si>
    <t>20312--8770</t>
  </si>
  <si>
    <t>20312--4738--NC-188</t>
  </si>
  <si>
    <t>CHULETA MARIPOSA</t>
  </si>
  <si>
    <t>FOLIO 10788</t>
  </si>
  <si>
    <t>T-36</t>
  </si>
  <si>
    <t>T-37</t>
  </si>
  <si>
    <t xml:space="preserve">AGROPECURIA EL TOPETE     </t>
  </si>
  <si>
    <t>T-42</t>
  </si>
  <si>
    <t>20324--7834</t>
  </si>
  <si>
    <t>T-44</t>
  </si>
  <si>
    <t>20333--8774--NC-456</t>
  </si>
  <si>
    <t>20322--6768--NC-249</t>
  </si>
  <si>
    <t>20324--7835</t>
  </si>
  <si>
    <t>20333--6772--NC-250</t>
  </si>
  <si>
    <t>D-4023</t>
  </si>
  <si>
    <t>0699 Z</t>
  </si>
  <si>
    <t>0712 Z</t>
  </si>
  <si>
    <t>0732 Z</t>
  </si>
  <si>
    <t>0740 Z</t>
  </si>
  <si>
    <t>0759 Z</t>
  </si>
  <si>
    <t>ENTRADAS DEL MES DE      M A Y O              2 0 2 2</t>
  </si>
  <si>
    <t>AGRO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</si>
  <si>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250</t>
    </r>
  </si>
  <si>
    <t>T-46</t>
  </si>
  <si>
    <t>T-47</t>
  </si>
  <si>
    <t>T-48</t>
  </si>
  <si>
    <t>20351--6775</t>
  </si>
  <si>
    <t>20351--6776--NC-251</t>
  </si>
  <si>
    <t>20365--10871--nc-518</t>
  </si>
  <si>
    <t>20365--4753</t>
  </si>
  <si>
    <t>20372--10876</t>
  </si>
  <si>
    <t>20372--10875</t>
  </si>
  <si>
    <t>20384--10895</t>
  </si>
  <si>
    <t>P-527</t>
  </si>
  <si>
    <t>T-45</t>
  </si>
  <si>
    <t>AGROPECUARIA EL TOPETE  251</t>
  </si>
  <si>
    <t>T-50</t>
  </si>
  <si>
    <t>T-51</t>
  </si>
  <si>
    <t>T-52</t>
  </si>
  <si>
    <t>20399-1094</t>
  </si>
  <si>
    <t>20399--10902</t>
  </si>
  <si>
    <t>20384--10892</t>
  </si>
  <si>
    <t>20412--4763</t>
  </si>
  <si>
    <t>20412--10916</t>
  </si>
  <si>
    <t>T-49</t>
  </si>
  <si>
    <t>20495--</t>
  </si>
  <si>
    <t>20504--</t>
  </si>
  <si>
    <t>20422--10924</t>
  </si>
  <si>
    <t>AGROPECUARIA  EL TOPETE   248</t>
  </si>
  <si>
    <t>CANALES  201-3</t>
  </si>
  <si>
    <t>T-54</t>
  </si>
  <si>
    <t>T-55</t>
  </si>
  <si>
    <t>T-56</t>
  </si>
  <si>
    <t>20458--10954</t>
  </si>
  <si>
    <t>20438--10929</t>
  </si>
  <si>
    <t>20454--10946</t>
  </si>
  <si>
    <t>20454--10948</t>
  </si>
  <si>
    <t>D-4157</t>
  </si>
  <si>
    <t>T-53</t>
  </si>
  <si>
    <t>20511--</t>
  </si>
  <si>
    <t>20528--</t>
  </si>
  <si>
    <t>20547--</t>
  </si>
  <si>
    <t>20554--</t>
  </si>
  <si>
    <t>0776 Z</t>
  </si>
  <si>
    <t>0795 Z</t>
  </si>
  <si>
    <t>0817 Z</t>
  </si>
  <si>
    <t>0830 Z</t>
  </si>
  <si>
    <t>0850 Z</t>
  </si>
  <si>
    <t>0873 Z</t>
  </si>
  <si>
    <t>0900 Z</t>
  </si>
  <si>
    <t>0918 Z</t>
  </si>
  <si>
    <t>0932 Z</t>
  </si>
  <si>
    <t>0954 Z</t>
  </si>
  <si>
    <t>0980 Z</t>
  </si>
  <si>
    <t>0994 Z</t>
  </si>
  <si>
    <t>20482--10968</t>
  </si>
  <si>
    <t>20464--10961</t>
  </si>
  <si>
    <t>20464--3324</t>
  </si>
  <si>
    <t>20482--10967</t>
  </si>
  <si>
    <t>20495--10981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</si>
</sst>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1"/>
      <color theme="5" tint="-0.499984740745262"/>
      <name val="Calibri"/>
      <family val="1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CFF"/>
        <bgColor indexed="64"/>
      </patternFill>
    </fill>
  </fills>
  <borders count="6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48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44" fontId="7" fillId="3" borderId="0" xfId="1" applyFont="1" applyFill="1" applyAlignment="1">
      <alignment horizontal="center"/>
    </xf>
    <xf numFmtId="44" fontId="8" fillId="3" borderId="0" xfId="1" applyFont="1" applyFill="1" applyAlignment="1">
      <alignment horizontal="center"/>
    </xf>
    <xf numFmtId="0" fontId="6" fillId="4" borderId="0" xfId="0" applyFont="1" applyFill="1" applyAlignment="1">
      <alignment horizontal="center" vertical="center" wrapText="1"/>
    </xf>
    <xf numFmtId="165" fontId="6" fillId="5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44" fontId="9" fillId="0" borderId="0" xfId="1" applyFont="1" applyAlignment="1">
      <alignment horizontal="center"/>
    </xf>
    <xf numFmtId="44" fontId="10" fillId="0" borderId="5" xfId="1" applyFont="1" applyBorder="1" applyAlignment="1">
      <alignment horizontal="center"/>
    </xf>
    <xf numFmtId="0" fontId="9" fillId="0" borderId="0" xfId="0" applyFont="1" applyAlignment="1">
      <alignment horizontal="center"/>
    </xf>
    <xf numFmtId="165" fontId="9" fillId="0" borderId="0" xfId="0" applyNumberFormat="1" applyFont="1"/>
    <xf numFmtId="0" fontId="0" fillId="0" borderId="6" xfId="0" applyBorder="1"/>
    <xf numFmtId="0" fontId="0" fillId="0" borderId="7" xfId="0" applyBorder="1"/>
    <xf numFmtId="0" fontId="11" fillId="0" borderId="8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3" fillId="0" borderId="8" xfId="0" applyFont="1" applyBorder="1" applyAlignment="1">
      <alignment horizontal="center" wrapText="1"/>
    </xf>
    <xf numFmtId="44" fontId="13" fillId="0" borderId="8" xfId="1" applyFont="1" applyBorder="1" applyAlignment="1">
      <alignment horizontal="center" wrapText="1"/>
    </xf>
    <xf numFmtId="4" fontId="12" fillId="0" borderId="8" xfId="0" applyNumberFormat="1" applyFont="1" applyBorder="1" applyAlignment="1">
      <alignment horizontal="center"/>
    </xf>
    <xf numFmtId="164" fontId="12" fillId="0" borderId="8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 wrapText="1"/>
    </xf>
    <xf numFmtId="4" fontId="6" fillId="0" borderId="8" xfId="0" applyNumberFormat="1" applyFont="1" applyBorder="1" applyAlignment="1">
      <alignment horizontal="right"/>
    </xf>
    <xf numFmtId="2" fontId="6" fillId="7" borderId="9" xfId="0" applyNumberFormat="1" applyFont="1" applyFill="1" applyBorder="1" applyAlignment="1">
      <alignment horizontal="center"/>
    </xf>
    <xf numFmtId="165" fontId="6" fillId="0" borderId="8" xfId="0" applyNumberFormat="1" applyFont="1" applyBorder="1" applyAlignment="1">
      <alignment horizontal="center"/>
    </xf>
    <xf numFmtId="165" fontId="6" fillId="2" borderId="10" xfId="0" applyNumberFormat="1" applyFont="1" applyFill="1" applyBorder="1" applyAlignment="1">
      <alignment wrapText="1"/>
    </xf>
    <xf numFmtId="0" fontId="12" fillId="0" borderId="8" xfId="0" applyFont="1" applyBorder="1" applyAlignment="1">
      <alignment horizontal="center" vertical="center"/>
    </xf>
    <xf numFmtId="44" fontId="15" fillId="8" borderId="13" xfId="1" applyFont="1" applyFill="1" applyBorder="1" applyAlignment="1">
      <alignment horizontal="center"/>
    </xf>
    <xf numFmtId="0" fontId="16" fillId="9" borderId="0" xfId="0" applyFont="1" applyFill="1" applyAlignment="1">
      <alignment horizontal="center" wrapText="1"/>
    </xf>
    <xf numFmtId="44" fontId="6" fillId="10" borderId="13" xfId="1" applyFont="1" applyFill="1" applyBorder="1" applyAlignment="1">
      <alignment horizontal="center" vertical="center" wrapText="1"/>
    </xf>
    <xf numFmtId="44" fontId="17" fillId="10" borderId="14" xfId="1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44" fontId="6" fillId="0" borderId="16" xfId="1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left" vertical="center"/>
    </xf>
    <xf numFmtId="0" fontId="18" fillId="0" borderId="18" xfId="0" applyFont="1" applyFill="1" applyBorder="1" applyAlignment="1">
      <alignment horizontal="left"/>
    </xf>
    <xf numFmtId="0" fontId="19" fillId="0" borderId="19" xfId="0" applyFont="1" applyFill="1" applyBorder="1" applyAlignment="1">
      <alignment horizontal="center" vertical="center" wrapText="1"/>
    </xf>
    <xf numFmtId="44" fontId="19" fillId="0" borderId="20" xfId="1" applyFont="1" applyFill="1" applyBorder="1" applyAlignment="1">
      <alignment horizontal="center" vertical="center" wrapText="1"/>
    </xf>
    <xf numFmtId="44" fontId="19" fillId="0" borderId="21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2" fillId="0" borderId="17" xfId="0" applyNumberFormat="1" applyFont="1" applyFill="1" applyBorder="1" applyAlignment="1">
      <alignment vertical="center"/>
    </xf>
    <xf numFmtId="1" fontId="2" fillId="0" borderId="17" xfId="0" applyNumberFormat="1" applyFont="1" applyBorder="1" applyAlignment="1">
      <alignment horizontal="center" vertical="center" wrapText="1"/>
    </xf>
    <xf numFmtId="4" fontId="2" fillId="0" borderId="17" xfId="0" applyNumberFormat="1" applyFont="1" applyBorder="1" applyAlignment="1">
      <alignment horizontal="right"/>
    </xf>
    <xf numFmtId="4" fontId="6" fillId="7" borderId="22" xfId="0" applyNumberFormat="1" applyFont="1" applyFill="1" applyBorder="1" applyAlignment="1">
      <alignment horizontal="right"/>
    </xf>
    <xf numFmtId="165" fontId="6" fillId="0" borderId="17" xfId="0" applyNumberFormat="1" applyFont="1" applyFill="1" applyBorder="1" applyAlignment="1">
      <alignment horizontal="center"/>
    </xf>
    <xf numFmtId="165" fontId="6" fillId="0" borderId="23" xfId="0" applyNumberFormat="1" applyFont="1" applyFill="1" applyBorder="1" applyAlignment="1">
      <alignment horizontal="center" wrapText="1"/>
    </xf>
    <xf numFmtId="4" fontId="20" fillId="0" borderId="18" xfId="0" applyNumberFormat="1" applyFont="1" applyBorder="1"/>
    <xf numFmtId="44" fontId="2" fillId="0" borderId="24" xfId="1" applyFont="1" applyFill="1" applyBorder="1"/>
    <xf numFmtId="166" fontId="12" fillId="0" borderId="25" xfId="0" applyNumberFormat="1" applyFont="1" applyFill="1" applyBorder="1" applyAlignment="1">
      <alignment horizontal="center"/>
    </xf>
    <xf numFmtId="44" fontId="6" fillId="0" borderId="26" xfId="1" applyFont="1" applyFill="1" applyBorder="1" applyAlignment="1">
      <alignment horizontal="center" vertical="center" wrapText="1"/>
    </xf>
    <xf numFmtId="44" fontId="17" fillId="0" borderId="27" xfId="1" applyFont="1" applyFill="1" applyBorder="1" applyAlignment="1">
      <alignment horizontal="center" vertical="center" wrapText="1"/>
    </xf>
    <xf numFmtId="0" fontId="9" fillId="0" borderId="27" xfId="0" applyFont="1" applyBorder="1" applyAlignment="1">
      <alignment horizontal="center"/>
    </xf>
    <xf numFmtId="165" fontId="9" fillId="0" borderId="27" xfId="0" applyNumberFormat="1" applyFont="1" applyBorder="1"/>
    <xf numFmtId="0" fontId="9" fillId="0" borderId="0" xfId="0" applyFont="1" applyFill="1" applyBorder="1" applyAlignment="1">
      <alignment horizontal="center" vertical="center" wrapText="1"/>
    </xf>
    <xf numFmtId="44" fontId="9" fillId="0" borderId="0" xfId="1" applyFont="1" applyFill="1" applyBorder="1" applyAlignment="1">
      <alignment horizontal="center"/>
    </xf>
    <xf numFmtId="0" fontId="18" fillId="0" borderId="27" xfId="0" applyFont="1" applyFill="1" applyBorder="1" applyAlignment="1">
      <alignment horizontal="left" wrapText="1"/>
    </xf>
    <xf numFmtId="0" fontId="18" fillId="0" borderId="28" xfId="0" applyFont="1" applyFill="1" applyBorder="1" applyAlignment="1">
      <alignment horizontal="left"/>
    </xf>
    <xf numFmtId="0" fontId="19" fillId="0" borderId="29" xfId="0" applyFont="1" applyFill="1" applyBorder="1" applyAlignment="1">
      <alignment horizontal="center" vertical="center" wrapText="1"/>
    </xf>
    <xf numFmtId="44" fontId="19" fillId="0" borderId="27" xfId="1" applyFont="1" applyFill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right"/>
    </xf>
    <xf numFmtId="164" fontId="12" fillId="0" borderId="27" xfId="0" applyNumberFormat="1" applyFont="1" applyFill="1" applyBorder="1" applyAlignment="1">
      <alignment vertical="center"/>
    </xf>
    <xf numFmtId="1" fontId="12" fillId="0" borderId="27" xfId="0" applyNumberFormat="1" applyFont="1" applyBorder="1" applyAlignment="1">
      <alignment horizontal="center" vertical="center" wrapText="1"/>
    </xf>
    <xf numFmtId="4" fontId="2" fillId="0" borderId="27" xfId="0" applyNumberFormat="1" applyFont="1" applyBorder="1" applyAlignment="1">
      <alignment horizontal="right"/>
    </xf>
    <xf numFmtId="165" fontId="6" fillId="0" borderId="0" xfId="0" applyNumberFormat="1" applyFont="1" applyFill="1" applyAlignment="1">
      <alignment horizontal="center" wrapText="1"/>
    </xf>
    <xf numFmtId="44" fontId="2" fillId="0" borderId="30" xfId="1" applyFont="1" applyFill="1" applyBorder="1"/>
    <xf numFmtId="166" fontId="12" fillId="0" borderId="31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 vertical="center" wrapText="1"/>
    </xf>
    <xf numFmtId="44" fontId="9" fillId="0" borderId="27" xfId="1" applyFont="1" applyFill="1" applyBorder="1" applyAlignment="1">
      <alignment horizontal="center"/>
    </xf>
    <xf numFmtId="44" fontId="9" fillId="0" borderId="27" xfId="1" applyFont="1" applyBorder="1"/>
    <xf numFmtId="0" fontId="18" fillId="0" borderId="27" xfId="0" applyFont="1" applyFill="1" applyBorder="1" applyAlignment="1">
      <alignment wrapText="1"/>
    </xf>
    <xf numFmtId="44" fontId="19" fillId="0" borderId="27" xfId="1" applyFont="1" applyFill="1" applyBorder="1" applyAlignment="1">
      <alignment vertical="center" wrapText="1"/>
    </xf>
    <xf numFmtId="0" fontId="11" fillId="0" borderId="27" xfId="0" applyFont="1" applyFill="1" applyBorder="1" applyAlignment="1">
      <alignment wrapText="1"/>
    </xf>
    <xf numFmtId="16" fontId="19" fillId="0" borderId="29" xfId="0" applyNumberFormat="1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vertical="center"/>
    </xf>
    <xf numFmtId="165" fontId="6" fillId="0" borderId="27" xfId="0" applyNumberFormat="1" applyFont="1" applyFill="1" applyBorder="1" applyAlignment="1">
      <alignment horizontal="center"/>
    </xf>
    <xf numFmtId="4" fontId="20" fillId="0" borderId="28" xfId="0" applyNumberFormat="1" applyFont="1" applyBorder="1"/>
    <xf numFmtId="0" fontId="18" fillId="0" borderId="27" xfId="0" applyFont="1" applyFill="1" applyBorder="1" applyAlignment="1">
      <alignment vertical="center"/>
    </xf>
    <xf numFmtId="44" fontId="12" fillId="0" borderId="30" xfId="1" applyFont="1" applyFill="1" applyBorder="1"/>
    <xf numFmtId="0" fontId="18" fillId="0" borderId="27" xfId="0" applyFont="1" applyFill="1" applyBorder="1" applyAlignment="1">
      <alignment vertical="center" wrapText="1"/>
    </xf>
    <xf numFmtId="0" fontId="18" fillId="0" borderId="27" xfId="0" applyFont="1" applyFill="1" applyBorder="1" applyAlignment="1">
      <alignment horizontal="left" vertical="center"/>
    </xf>
    <xf numFmtId="0" fontId="18" fillId="0" borderId="27" xfId="0" applyFont="1" applyFill="1" applyBorder="1"/>
    <xf numFmtId="0" fontId="18" fillId="0" borderId="27" xfId="0" applyFont="1" applyFill="1" applyBorder="1" applyAlignment="1">
      <alignment horizontal="left"/>
    </xf>
    <xf numFmtId="4" fontId="23" fillId="0" borderId="28" xfId="0" applyNumberFormat="1" applyFont="1" applyBorder="1"/>
    <xf numFmtId="44" fontId="25" fillId="0" borderId="26" xfId="1" applyFont="1" applyFill="1" applyBorder="1" applyAlignment="1">
      <alignment horizontal="center" vertical="center" wrapText="1"/>
    </xf>
    <xf numFmtId="44" fontId="25" fillId="0" borderId="27" xfId="1" applyFont="1" applyFill="1" applyBorder="1" applyAlignment="1">
      <alignment horizontal="center" vertical="center" wrapText="1"/>
    </xf>
    <xf numFmtId="44" fontId="19" fillId="11" borderId="27" xfId="1" applyFont="1" applyFill="1" applyBorder="1" applyAlignment="1">
      <alignment horizontal="center" vertical="center" wrapText="1"/>
    </xf>
    <xf numFmtId="44" fontId="19" fillId="11" borderId="21" xfId="1" applyFont="1" applyFill="1" applyBorder="1" applyAlignment="1">
      <alignment horizontal="center" vertical="center" wrapText="1"/>
    </xf>
    <xf numFmtId="0" fontId="26" fillId="0" borderId="27" xfId="0" applyFont="1" applyFill="1" applyBorder="1" applyAlignment="1">
      <alignment horizontal="center" vertical="center"/>
    </xf>
    <xf numFmtId="164" fontId="12" fillId="0" borderId="28" xfId="0" applyNumberFormat="1" applyFont="1" applyFill="1" applyBorder="1" applyAlignment="1">
      <alignment horizontal="center" vertical="center"/>
    </xf>
    <xf numFmtId="44" fontId="15" fillId="0" borderId="26" xfId="1" applyFont="1" applyFill="1" applyBorder="1" applyAlignment="1">
      <alignment horizontal="center" vertical="center" wrapText="1"/>
    </xf>
    <xf numFmtId="44" fontId="15" fillId="0" borderId="27" xfId="1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wrapText="1"/>
    </xf>
    <xf numFmtId="44" fontId="6" fillId="0" borderId="30" xfId="1" applyFont="1" applyFill="1" applyBorder="1"/>
    <xf numFmtId="166" fontId="15" fillId="0" borderId="31" xfId="0" applyNumberFormat="1" applyFont="1" applyFill="1" applyBorder="1" applyAlignment="1">
      <alignment horizontal="center"/>
    </xf>
    <xf numFmtId="44" fontId="27" fillId="0" borderId="30" xfId="1" applyFont="1" applyFill="1" applyBorder="1"/>
    <xf numFmtId="166" fontId="25" fillId="0" borderId="31" xfId="0" applyNumberFormat="1" applyFont="1" applyFill="1" applyBorder="1" applyAlignment="1">
      <alignment horizontal="center"/>
    </xf>
    <xf numFmtId="0" fontId="26" fillId="0" borderId="27" xfId="0" applyFont="1" applyBorder="1" applyAlignment="1">
      <alignment horizontal="center" vertical="center"/>
    </xf>
    <xf numFmtId="165" fontId="6" fillId="0" borderId="0" xfId="0" applyNumberFormat="1" applyFont="1" applyAlignment="1">
      <alignment horizontal="center" wrapText="1"/>
    </xf>
    <xf numFmtId="165" fontId="6" fillId="0" borderId="27" xfId="0" applyNumberFormat="1" applyFont="1" applyBorder="1" applyAlignment="1">
      <alignment horizontal="center"/>
    </xf>
    <xf numFmtId="0" fontId="28" fillId="0" borderId="27" xfId="0" applyFont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164" fontId="29" fillId="0" borderId="28" xfId="0" applyNumberFormat="1" applyFont="1" applyFill="1" applyBorder="1" applyAlignment="1">
      <alignment horizontal="center" vertical="center"/>
    </xf>
    <xf numFmtId="0" fontId="24" fillId="0" borderId="27" xfId="0" applyFont="1" applyBorder="1" applyAlignment="1">
      <alignment horizontal="center"/>
    </xf>
    <xf numFmtId="44" fontId="9" fillId="0" borderId="27" xfId="1" applyFont="1" applyFill="1" applyBorder="1"/>
    <xf numFmtId="0" fontId="18" fillId="0" borderId="27" xfId="0" applyFont="1" applyFill="1" applyBorder="1" applyAlignment="1">
      <alignment horizontal="center" vertical="center" wrapText="1"/>
    </xf>
    <xf numFmtId="0" fontId="12" fillId="0" borderId="29" xfId="0" applyFont="1" applyFill="1" applyBorder="1" applyAlignment="1">
      <alignment horizontal="center" vertical="center" wrapText="1"/>
    </xf>
    <xf numFmtId="44" fontId="12" fillId="0" borderId="27" xfId="1" applyFont="1" applyFill="1" applyBorder="1" applyAlignment="1">
      <alignment horizontal="center" vertical="center" wrapText="1"/>
    </xf>
    <xf numFmtId="44" fontId="24" fillId="0" borderId="27" xfId="1" applyFont="1" applyBorder="1"/>
    <xf numFmtId="164" fontId="12" fillId="0" borderId="28" xfId="0" applyNumberFormat="1" applyFont="1" applyBorder="1" applyAlignment="1">
      <alignment horizontal="center" vertical="center"/>
    </xf>
    <xf numFmtId="166" fontId="15" fillId="0" borderId="31" xfId="0" applyNumberFormat="1" applyFont="1" applyBorder="1" applyAlignment="1">
      <alignment horizontal="center"/>
    </xf>
    <xf numFmtId="0" fontId="18" fillId="0" borderId="27" xfId="0" applyFont="1" applyBorder="1" applyAlignment="1">
      <alignment horizontal="left" wrapText="1"/>
    </xf>
    <xf numFmtId="0" fontId="18" fillId="0" borderId="28" xfId="0" applyFont="1" applyBorder="1" applyAlignment="1">
      <alignment horizontal="left" wrapText="1"/>
    </xf>
    <xf numFmtId="0" fontId="19" fillId="0" borderId="29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4" fontId="12" fillId="0" borderId="27" xfId="0" applyNumberFormat="1" applyFont="1" applyBorder="1" applyAlignment="1">
      <alignment vertical="center"/>
    </xf>
    <xf numFmtId="0" fontId="18" fillId="0" borderId="27" xfId="0" applyFont="1" applyBorder="1"/>
    <xf numFmtId="0" fontId="12" fillId="0" borderId="27" xfId="0" applyFont="1" applyBorder="1" applyAlignment="1">
      <alignment horizontal="center" vertical="center" wrapText="1"/>
    </xf>
    <xf numFmtId="44" fontId="6" fillId="0" borderId="32" xfId="1" applyFont="1" applyFill="1" applyBorder="1"/>
    <xf numFmtId="166" fontId="15" fillId="0" borderId="33" xfId="0" applyNumberFormat="1" applyFont="1" applyBorder="1" applyAlignment="1">
      <alignment horizontal="center"/>
    </xf>
    <xf numFmtId="44" fontId="24" fillId="0" borderId="23" xfId="1" applyFont="1" applyFill="1" applyBorder="1"/>
    <xf numFmtId="164" fontId="12" fillId="0" borderId="27" xfId="0" applyNumberFormat="1" applyFont="1" applyBorder="1" applyAlignment="1">
      <alignment horizontal="center" vertical="center"/>
    </xf>
    <xf numFmtId="44" fontId="6" fillId="0" borderId="17" xfId="1" applyFont="1" applyFill="1" applyBorder="1"/>
    <xf numFmtId="166" fontId="15" fillId="0" borderId="17" xfId="0" applyNumberFormat="1" applyFont="1" applyBorder="1" applyAlignment="1">
      <alignment horizontal="center"/>
    </xf>
    <xf numFmtId="44" fontId="2" fillId="0" borderId="0" xfId="0" applyNumberFormat="1" applyFont="1"/>
    <xf numFmtId="0" fontId="18" fillId="0" borderId="27" xfId="0" applyFont="1" applyBorder="1" applyAlignment="1">
      <alignment horizontal="left"/>
    </xf>
    <xf numFmtId="44" fontId="6" fillId="0" borderId="27" xfId="1" applyFont="1" applyFill="1" applyBorder="1"/>
    <xf numFmtId="166" fontId="15" fillId="0" borderId="27" xfId="0" applyNumberFormat="1" applyFont="1" applyBorder="1" applyAlignment="1">
      <alignment horizontal="center"/>
    </xf>
    <xf numFmtId="0" fontId="18" fillId="12" borderId="34" xfId="0" applyFont="1" applyFill="1" applyBorder="1"/>
    <xf numFmtId="0" fontId="18" fillId="12" borderId="27" xfId="0" applyFont="1" applyFill="1" applyBorder="1" applyAlignment="1">
      <alignment horizontal="left"/>
    </xf>
    <xf numFmtId="0" fontId="12" fillId="12" borderId="34" xfId="0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 wrapText="1"/>
    </xf>
    <xf numFmtId="164" fontId="12" fillId="12" borderId="34" xfId="0" applyNumberFormat="1" applyFont="1" applyFill="1" applyBorder="1" applyAlignment="1">
      <alignment vertical="center"/>
    </xf>
    <xf numFmtId="1" fontId="12" fillId="12" borderId="34" xfId="0" applyNumberFormat="1" applyFont="1" applyFill="1" applyBorder="1" applyAlignment="1">
      <alignment horizontal="center" vertical="center" wrapText="1"/>
    </xf>
    <xf numFmtId="4" fontId="2" fillId="12" borderId="34" xfId="0" applyNumberFormat="1" applyFont="1" applyFill="1" applyBorder="1" applyAlignment="1">
      <alignment horizontal="right"/>
    </xf>
    <xf numFmtId="165" fontId="6" fillId="12" borderId="27" xfId="0" applyNumberFormat="1" applyFont="1" applyFill="1" applyBorder="1" applyAlignment="1">
      <alignment horizontal="center"/>
    </xf>
    <xf numFmtId="165" fontId="6" fillId="12" borderId="0" xfId="0" applyNumberFormat="1" applyFont="1" applyFill="1" applyAlignment="1">
      <alignment horizontal="center" wrapText="1"/>
    </xf>
    <xf numFmtId="4" fontId="20" fillId="12" borderId="28" xfId="0" applyNumberFormat="1" applyFont="1" applyFill="1" applyBorder="1"/>
    <xf numFmtId="0" fontId="26" fillId="12" borderId="34" xfId="0" applyFont="1" applyFill="1" applyBorder="1" applyAlignment="1">
      <alignment horizontal="center" vertical="center"/>
    </xf>
    <xf numFmtId="164" fontId="12" fillId="12" borderId="34" xfId="0" applyNumberFormat="1" applyFont="1" applyFill="1" applyBorder="1" applyAlignment="1">
      <alignment horizontal="center" vertical="center"/>
    </xf>
    <xf numFmtId="44" fontId="6" fillId="12" borderId="34" xfId="1" applyFont="1" applyFill="1" applyBorder="1"/>
    <xf numFmtId="166" fontId="15" fillId="12" borderId="27" xfId="0" applyNumberFormat="1" applyFont="1" applyFill="1" applyBorder="1" applyAlignment="1">
      <alignment horizontal="center"/>
    </xf>
    <xf numFmtId="44" fontId="15" fillId="12" borderId="27" xfId="1" applyFont="1" applyFill="1" applyBorder="1" applyAlignment="1">
      <alignment horizontal="center" vertical="center" wrapText="1"/>
    </xf>
    <xf numFmtId="0" fontId="9" fillId="12" borderId="27" xfId="0" applyFont="1" applyFill="1" applyBorder="1" applyAlignment="1">
      <alignment horizontal="center"/>
    </xf>
    <xf numFmtId="165" fontId="9" fillId="12" borderId="27" xfId="0" applyNumberFormat="1" applyFont="1" applyFill="1" applyBorder="1"/>
    <xf numFmtId="0" fontId="18" fillId="0" borderId="34" xfId="0" applyFont="1" applyFill="1" applyBorder="1"/>
    <xf numFmtId="0" fontId="30" fillId="13" borderId="35" xfId="0" applyFont="1" applyFill="1" applyBorder="1" applyAlignment="1">
      <alignment horizontal="left"/>
    </xf>
    <xf numFmtId="0" fontId="31" fillId="0" borderId="34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wrapText="1"/>
    </xf>
    <xf numFmtId="1" fontId="2" fillId="0" borderId="27" xfId="0" applyNumberFormat="1" applyFont="1" applyFill="1" applyBorder="1" applyAlignment="1">
      <alignment horizontal="center" wrapText="1"/>
    </xf>
    <xf numFmtId="4" fontId="20" fillId="0" borderId="28" xfId="0" applyNumberFormat="1" applyFont="1" applyFill="1" applyBorder="1"/>
    <xf numFmtId="0" fontId="21" fillId="0" borderId="34" xfId="0" applyFont="1" applyFill="1" applyBorder="1" applyAlignment="1">
      <alignment horizontal="center" vertical="center"/>
    </xf>
    <xf numFmtId="164" fontId="22" fillId="0" borderId="34" xfId="0" applyNumberFormat="1" applyFont="1" applyFill="1" applyBorder="1" applyAlignment="1">
      <alignment horizontal="center" vertical="center"/>
    </xf>
    <xf numFmtId="44" fontId="6" fillId="0" borderId="34" xfId="1" applyFont="1" applyFill="1" applyBorder="1"/>
    <xf numFmtId="166" fontId="15" fillId="0" borderId="27" xfId="0" applyNumberFormat="1" applyFont="1" applyFill="1" applyBorder="1" applyAlignment="1">
      <alignment horizontal="center"/>
    </xf>
    <xf numFmtId="0" fontId="9" fillId="0" borderId="27" xfId="0" applyFont="1" applyFill="1" applyBorder="1" applyAlignment="1">
      <alignment horizontal="center"/>
    </xf>
    <xf numFmtId="165" fontId="9" fillId="0" borderId="27" xfId="0" applyNumberFormat="1" applyFont="1" applyFill="1" applyBorder="1"/>
    <xf numFmtId="0" fontId="0" fillId="0" borderId="0" xfId="0" applyFill="1"/>
    <xf numFmtId="164" fontId="12" fillId="0" borderId="27" xfId="0" applyNumberFormat="1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165" fontId="6" fillId="0" borderId="17" xfId="0" applyNumberFormat="1" applyFont="1" applyBorder="1" applyAlignment="1">
      <alignment horizontal="center"/>
    </xf>
    <xf numFmtId="0" fontId="26" fillId="0" borderId="26" xfId="0" applyFont="1" applyFill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/>
    </xf>
    <xf numFmtId="0" fontId="30" fillId="13" borderId="28" xfId="0" applyFont="1" applyFill="1" applyBorder="1" applyAlignment="1">
      <alignment horizontal="left"/>
    </xf>
    <xf numFmtId="0" fontId="19" fillId="0" borderId="27" xfId="0" applyFont="1" applyBorder="1" applyAlignment="1">
      <alignment horizontal="center" vertical="center"/>
    </xf>
    <xf numFmtId="0" fontId="26" fillId="0" borderId="17" xfId="0" applyFont="1" applyFill="1" applyBorder="1" applyAlignment="1">
      <alignment vertical="center"/>
    </xf>
    <xf numFmtId="164" fontId="12" fillId="0" borderId="17" xfId="0" applyNumberFormat="1" applyFont="1" applyFill="1" applyBorder="1" applyAlignment="1">
      <alignment horizontal="center" vertical="center"/>
    </xf>
    <xf numFmtId="0" fontId="18" fillId="0" borderId="34" xfId="0" applyFont="1" applyBorder="1"/>
    <xf numFmtId="0" fontId="19" fillId="0" borderId="34" xfId="0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8" fillId="0" borderId="27" xfId="0" applyFont="1" applyBorder="1" applyAlignment="1">
      <alignment vertical="center" wrapText="1"/>
    </xf>
    <xf numFmtId="0" fontId="30" fillId="0" borderId="27" xfId="0" applyFont="1" applyFill="1" applyBorder="1" applyAlignment="1">
      <alignment horizontal="left"/>
    </xf>
    <xf numFmtId="0" fontId="19" fillId="0" borderId="34" xfId="0" applyFont="1" applyBorder="1" applyAlignment="1">
      <alignment vertical="center"/>
    </xf>
    <xf numFmtId="44" fontId="6" fillId="0" borderId="27" xfId="1" applyFont="1" applyFill="1" applyBorder="1" applyAlignment="1">
      <alignment horizontal="center" vertical="center" wrapText="1"/>
    </xf>
    <xf numFmtId="166" fontId="26" fillId="0" borderId="27" xfId="0" applyNumberFormat="1" applyFont="1" applyFill="1" applyBorder="1" applyAlignment="1">
      <alignment horizontal="center" vertical="center"/>
    </xf>
    <xf numFmtId="0" fontId="18" fillId="0" borderId="27" xfId="0" applyFont="1" applyBorder="1" applyAlignment="1">
      <alignment wrapText="1"/>
    </xf>
    <xf numFmtId="0" fontId="19" fillId="0" borderId="27" xfId="0" applyFont="1" applyBorder="1" applyAlignment="1">
      <alignment vertical="center"/>
    </xf>
    <xf numFmtId="0" fontId="30" fillId="0" borderId="27" xfId="0" applyFont="1" applyFill="1" applyBorder="1" applyAlignment="1">
      <alignment horizontal="left" wrapText="1"/>
    </xf>
    <xf numFmtId="0" fontId="24" fillId="0" borderId="27" xfId="0" applyFont="1" applyFill="1" applyBorder="1" applyAlignment="1">
      <alignment horizontal="left"/>
    </xf>
    <xf numFmtId="164" fontId="2" fillId="0" borderId="34" xfId="0" applyNumberFormat="1" applyFont="1" applyFill="1" applyBorder="1" applyAlignment="1">
      <alignment wrapText="1"/>
    </xf>
    <xf numFmtId="0" fontId="26" fillId="0" borderId="34" xfId="0" applyFont="1" applyFill="1" applyBorder="1" applyAlignment="1">
      <alignment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33" fillId="0" borderId="27" xfId="0" applyFont="1" applyBorder="1" applyAlignment="1">
      <alignment vertical="center"/>
    </xf>
    <xf numFmtId="0" fontId="33" fillId="0" borderId="27" xfId="0" applyFont="1" applyFill="1" applyBorder="1" applyAlignment="1">
      <alignment vertical="center" wrapText="1"/>
    </xf>
    <xf numFmtId="0" fontId="19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vertical="center"/>
    </xf>
    <xf numFmtId="0" fontId="34" fillId="0" borderId="27" xfId="0" applyFont="1" applyFill="1" applyBorder="1" applyAlignment="1">
      <alignment horizontal="center"/>
    </xf>
    <xf numFmtId="166" fontId="12" fillId="0" borderId="27" xfId="0" applyNumberFormat="1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18" fillId="0" borderId="27" xfId="0" applyFont="1" applyBorder="1" applyAlignment="1">
      <alignment vertical="center"/>
    </xf>
    <xf numFmtId="0" fontId="33" fillId="0" borderId="27" xfId="0" applyFont="1" applyBorder="1" applyAlignment="1">
      <alignment horizontal="center" vertical="center"/>
    </xf>
    <xf numFmtId="1" fontId="12" fillId="0" borderId="27" xfId="0" applyNumberFormat="1" applyFont="1" applyBorder="1" applyAlignment="1">
      <alignment horizontal="center" vertical="center"/>
    </xf>
    <xf numFmtId="0" fontId="19" fillId="0" borderId="27" xfId="0" applyFont="1" applyBorder="1" applyAlignment="1">
      <alignment vertical="center" wrapText="1"/>
    </xf>
    <xf numFmtId="0" fontId="31" fillId="0" borderId="27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 wrapText="1"/>
    </xf>
    <xf numFmtId="165" fontId="6" fillId="0" borderId="0" xfId="0" applyNumberFormat="1" applyFont="1" applyFill="1" applyBorder="1" applyAlignment="1">
      <alignment horizontal="center" vertical="center" wrapText="1"/>
    </xf>
    <xf numFmtId="0" fontId="18" fillId="0" borderId="27" xfId="0" applyFont="1" applyBorder="1" applyAlignment="1">
      <alignment horizontal="left" vertical="center"/>
    </xf>
    <xf numFmtId="0" fontId="31" fillId="0" borderId="27" xfId="0" applyFont="1" applyBorder="1" applyAlignment="1">
      <alignment horizontal="center" vertical="center" wrapText="1"/>
    </xf>
    <xf numFmtId="0" fontId="18" fillId="0" borderId="27" xfId="0" applyFont="1" applyBorder="1" applyAlignment="1"/>
    <xf numFmtId="0" fontId="33" fillId="0" borderId="27" xfId="0" applyFont="1" applyBorder="1" applyAlignment="1">
      <alignment horizontal="center" vertical="center" wrapText="1"/>
    </xf>
    <xf numFmtId="0" fontId="35" fillId="0" borderId="27" xfId="0" applyFont="1" applyBorder="1" applyAlignment="1">
      <alignment horizontal="left"/>
    </xf>
    <xf numFmtId="0" fontId="36" fillId="0" borderId="27" xfId="0" applyFont="1" applyBorder="1"/>
    <xf numFmtId="0" fontId="12" fillId="0" borderId="27" xfId="0" applyFont="1" applyBorder="1" applyAlignment="1">
      <alignment horizontal="left"/>
    </xf>
    <xf numFmtId="0" fontId="12" fillId="0" borderId="27" xfId="0" applyFont="1" applyBorder="1"/>
    <xf numFmtId="1" fontId="22" fillId="0" borderId="27" xfId="0" applyNumberFormat="1" applyFont="1" applyBorder="1" applyAlignment="1">
      <alignment horizontal="center" vertical="center" wrapText="1"/>
    </xf>
    <xf numFmtId="1" fontId="35" fillId="0" borderId="27" xfId="0" applyNumberFormat="1" applyFont="1" applyBorder="1" applyAlignment="1">
      <alignment horizontal="center" vertical="center"/>
    </xf>
    <xf numFmtId="164" fontId="26" fillId="0" borderId="27" xfId="0" applyNumberFormat="1" applyFont="1" applyFill="1" applyBorder="1" applyAlignment="1">
      <alignment horizontal="center" vertical="center"/>
    </xf>
    <xf numFmtId="166" fontId="12" fillId="0" borderId="27" xfId="0" applyNumberFormat="1" applyFont="1" applyBorder="1" applyAlignment="1">
      <alignment horizontal="center"/>
    </xf>
    <xf numFmtId="1" fontId="22" fillId="0" borderId="27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44" fontId="2" fillId="0" borderId="27" xfId="1" applyFont="1" applyFill="1" applyBorder="1"/>
    <xf numFmtId="0" fontId="33" fillId="0" borderId="27" xfId="0" applyFont="1" applyBorder="1" applyAlignment="1">
      <alignment vertical="center" wrapText="1"/>
    </xf>
    <xf numFmtId="0" fontId="12" fillId="0" borderId="27" xfId="0" applyFont="1" applyBorder="1" applyAlignment="1">
      <alignment vertical="center"/>
    </xf>
    <xf numFmtId="44" fontId="25" fillId="0" borderId="27" xfId="1" applyFont="1" applyFill="1" applyBorder="1" applyAlignment="1">
      <alignment wrapText="1"/>
    </xf>
    <xf numFmtId="164" fontId="6" fillId="0" borderId="27" xfId="0" applyNumberFormat="1" applyFont="1" applyBorder="1" applyAlignment="1">
      <alignment horizontal="center" vertical="center"/>
    </xf>
    <xf numFmtId="1" fontId="35" fillId="0" borderId="27" xfId="0" applyNumberFormat="1" applyFont="1" applyBorder="1" applyAlignment="1">
      <alignment horizontal="center" vertical="center" wrapText="1"/>
    </xf>
    <xf numFmtId="1" fontId="30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horizontal="left" wrapText="1"/>
    </xf>
    <xf numFmtId="1" fontId="22" fillId="0" borderId="27" xfId="0" applyNumberFormat="1" applyFont="1" applyBorder="1" applyAlignment="1">
      <alignment horizontal="center" wrapText="1"/>
    </xf>
    <xf numFmtId="0" fontId="21" fillId="0" borderId="27" xfId="0" applyFont="1" applyBorder="1" applyAlignment="1">
      <alignment horizontal="center"/>
    </xf>
    <xf numFmtId="164" fontId="24" fillId="0" borderId="27" xfId="0" applyNumberFormat="1" applyFont="1" applyBorder="1" applyAlignment="1">
      <alignment horizontal="center"/>
    </xf>
    <xf numFmtId="44" fontId="24" fillId="0" borderId="27" xfId="1" applyFont="1" applyFill="1" applyBorder="1"/>
    <xf numFmtId="166" fontId="22" fillId="0" borderId="27" xfId="0" applyNumberFormat="1" applyFont="1" applyBorder="1" applyAlignment="1">
      <alignment horizontal="center"/>
    </xf>
    <xf numFmtId="0" fontId="30" fillId="0" borderId="27" xfId="0" applyFont="1" applyBorder="1"/>
    <xf numFmtId="164" fontId="12" fillId="0" borderId="27" xfId="0" applyNumberFormat="1" applyFont="1" applyBorder="1" applyAlignment="1">
      <alignment horizontal="right"/>
    </xf>
    <xf numFmtId="1" fontId="30" fillId="0" borderId="27" xfId="0" applyNumberFormat="1" applyFont="1" applyBorder="1" applyAlignment="1">
      <alignment horizontal="center" wrapText="1"/>
    </xf>
    <xf numFmtId="0" fontId="26" fillId="0" borderId="27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165" fontId="6" fillId="0" borderId="26" xfId="0" applyNumberFormat="1" applyFont="1" applyBorder="1" applyAlignment="1">
      <alignment horizontal="center"/>
    </xf>
    <xf numFmtId="0" fontId="33" fillId="0" borderId="27" xfId="0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vertical="center" wrapText="1"/>
    </xf>
    <xf numFmtId="0" fontId="21" fillId="0" borderId="27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0" fontId="22" fillId="0" borderId="27" xfId="0" applyFont="1" applyBorder="1"/>
    <xf numFmtId="165" fontId="37" fillId="0" borderId="0" xfId="0" applyNumberFormat="1" applyFont="1" applyAlignment="1">
      <alignment horizontal="center" wrapText="1"/>
    </xf>
    <xf numFmtId="1" fontId="24" fillId="0" borderId="27" xfId="0" applyNumberFormat="1" applyFont="1" applyBorder="1" applyAlignment="1">
      <alignment horizontal="center" wrapText="1"/>
    </xf>
    <xf numFmtId="165" fontId="6" fillId="0" borderId="35" xfId="0" applyNumberFormat="1" applyFont="1" applyBorder="1" applyAlignment="1">
      <alignment horizontal="center"/>
    </xf>
    <xf numFmtId="4" fontId="20" fillId="0" borderId="35" xfId="0" applyNumberFormat="1" applyFont="1" applyBorder="1"/>
    <xf numFmtId="165" fontId="6" fillId="0" borderId="28" xfId="0" applyNumberFormat="1" applyFont="1" applyBorder="1" applyAlignment="1">
      <alignment horizontal="center"/>
    </xf>
    <xf numFmtId="165" fontId="38" fillId="0" borderId="0" xfId="0" applyNumberFormat="1" applyFont="1" applyAlignment="1">
      <alignment wrapText="1"/>
    </xf>
    <xf numFmtId="0" fontId="22" fillId="0" borderId="27" xfId="0" applyFont="1" applyBorder="1" applyAlignment="1">
      <alignment horizontal="left" wrapText="1"/>
    </xf>
    <xf numFmtId="4" fontId="2" fillId="0" borderId="27" xfId="0" applyNumberFormat="1" applyFont="1" applyBorder="1" applyAlignment="1">
      <alignment horizontal="right" vertical="center"/>
    </xf>
    <xf numFmtId="165" fontId="37" fillId="0" borderId="0" xfId="0" applyNumberFormat="1" applyFont="1" applyAlignment="1">
      <alignment horizontal="center"/>
    </xf>
    <xf numFmtId="1" fontId="35" fillId="0" borderId="27" xfId="0" applyNumberFormat="1" applyFont="1" applyBorder="1" applyAlignment="1">
      <alignment horizontal="center" wrapText="1"/>
    </xf>
    <xf numFmtId="1" fontId="12" fillId="0" borderId="27" xfId="0" applyNumberFormat="1" applyFont="1" applyBorder="1" applyAlignment="1">
      <alignment horizontal="center" wrapText="1"/>
    </xf>
    <xf numFmtId="1" fontId="18" fillId="0" borderId="27" xfId="0" applyNumberFormat="1" applyFont="1" applyBorder="1" applyAlignment="1">
      <alignment horizontal="center" wrapText="1"/>
    </xf>
    <xf numFmtId="165" fontId="12" fillId="0" borderId="0" xfId="0" applyNumberFormat="1" applyFont="1" applyAlignment="1">
      <alignment wrapText="1"/>
    </xf>
    <xf numFmtId="0" fontId="33" fillId="0" borderId="27" xfId="0" applyFont="1" applyBorder="1" applyAlignment="1">
      <alignment horizontal="center"/>
    </xf>
    <xf numFmtId="164" fontId="6" fillId="0" borderId="27" xfId="0" applyNumberFormat="1" applyFont="1" applyBorder="1" applyAlignment="1">
      <alignment horizontal="center"/>
    </xf>
    <xf numFmtId="16" fontId="33" fillId="0" borderId="27" xfId="0" applyNumberFormat="1" applyFont="1" applyBorder="1" applyAlignment="1">
      <alignment horizontal="center" wrapText="1"/>
    </xf>
    <xf numFmtId="0" fontId="35" fillId="0" borderId="27" xfId="0" applyFont="1" applyBorder="1" applyAlignment="1">
      <alignment vertical="center" wrapText="1"/>
    </xf>
    <xf numFmtId="0" fontId="30" fillId="0" borderId="27" xfId="0" applyFont="1" applyBorder="1" applyAlignment="1">
      <alignment horizontal="center" wrapText="1"/>
    </xf>
    <xf numFmtId="16" fontId="19" fillId="0" borderId="27" xfId="0" applyNumberFormat="1" applyFont="1" applyBorder="1" applyAlignment="1">
      <alignment wrapText="1"/>
    </xf>
    <xf numFmtId="0" fontId="12" fillId="0" borderId="27" xfId="0" applyFont="1" applyBorder="1" applyAlignment="1">
      <alignment horizontal="left" vertical="center"/>
    </xf>
    <xf numFmtId="16" fontId="19" fillId="0" borderId="27" xfId="0" applyNumberFormat="1" applyFont="1" applyBorder="1" applyAlignment="1">
      <alignment horizontal="center" wrapText="1"/>
    </xf>
    <xf numFmtId="16" fontId="33" fillId="0" borderId="27" xfId="0" applyNumberFormat="1" applyFont="1" applyBorder="1" applyAlignment="1">
      <alignment vertical="center"/>
    </xf>
    <xf numFmtId="164" fontId="2" fillId="0" borderId="27" xfId="0" applyNumberFormat="1" applyFont="1" applyBorder="1" applyAlignment="1">
      <alignment vertical="center"/>
    </xf>
    <xf numFmtId="0" fontId="2" fillId="0" borderId="27" xfId="0" applyFont="1" applyBorder="1" applyAlignment="1">
      <alignment horizontal="center" vertical="center" wrapText="1"/>
    </xf>
    <xf numFmtId="164" fontId="2" fillId="0" borderId="27" xfId="0" applyNumberFormat="1" applyFont="1" applyBorder="1" applyAlignment="1">
      <alignment horizontal="center" vertical="center" wrapText="1"/>
    </xf>
    <xf numFmtId="0" fontId="19" fillId="0" borderId="27" xfId="0" applyFont="1" applyBorder="1" applyAlignment="1">
      <alignment horizontal="left"/>
    </xf>
    <xf numFmtId="4" fontId="6" fillId="0" borderId="27" xfId="0" applyNumberFormat="1" applyFont="1" applyBorder="1" applyAlignment="1">
      <alignment horizontal="right"/>
    </xf>
    <xf numFmtId="1" fontId="6" fillId="0" borderId="27" xfId="0" applyNumberFormat="1" applyFont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44" fontId="6" fillId="0" borderId="27" xfId="1" applyFont="1" applyBorder="1"/>
    <xf numFmtId="0" fontId="6" fillId="0" borderId="27" xfId="0" applyFont="1" applyBorder="1" applyAlignment="1">
      <alignment horizontal="center"/>
    </xf>
    <xf numFmtId="44" fontId="0" fillId="0" borderId="27" xfId="1" applyFont="1" applyBorder="1" applyAlignment="1">
      <alignment horizontal="center"/>
    </xf>
    <xf numFmtId="44" fontId="39" fillId="0" borderId="27" xfId="1" applyFont="1" applyBorder="1" applyAlignment="1">
      <alignment horizontal="center"/>
    </xf>
    <xf numFmtId="0" fontId="40" fillId="0" borderId="27" xfId="0" applyFont="1" applyBorder="1" applyAlignment="1">
      <alignment horizontal="center"/>
    </xf>
    <xf numFmtId="165" fontId="6" fillId="0" borderId="27" xfId="0" applyNumberFormat="1" applyFont="1" applyBorder="1"/>
    <xf numFmtId="16" fontId="33" fillId="0" borderId="27" xfId="0" applyNumberFormat="1" applyFont="1" applyBorder="1" applyAlignment="1">
      <alignment vertical="center" wrapText="1"/>
    </xf>
    <xf numFmtId="16" fontId="31" fillId="0" borderId="27" xfId="0" applyNumberFormat="1" applyFont="1" applyBorder="1" applyAlignment="1">
      <alignment horizontal="center" vertical="center" wrapText="1"/>
    </xf>
    <xf numFmtId="0" fontId="12" fillId="0" borderId="27" xfId="0" applyFont="1" applyBorder="1" applyAlignment="1">
      <alignment vertical="center" wrapText="1"/>
    </xf>
    <xf numFmtId="16" fontId="19" fillId="0" borderId="27" xfId="0" applyNumberFormat="1" applyFont="1" applyBorder="1" applyAlignment="1">
      <alignment vertical="center" wrapText="1"/>
    </xf>
    <xf numFmtId="4" fontId="2" fillId="0" borderId="27" xfId="0" applyNumberFormat="1" applyFont="1" applyBorder="1"/>
    <xf numFmtId="0" fontId="12" fillId="0" borderId="27" xfId="0" applyFont="1" applyBorder="1" applyAlignment="1">
      <alignment horizontal="left" vertical="center" wrapText="1"/>
    </xf>
    <xf numFmtId="16" fontId="33" fillId="0" borderId="27" xfId="0" applyNumberFormat="1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26" xfId="0" applyFont="1" applyBorder="1" applyAlignment="1">
      <alignment horizontal="left"/>
    </xf>
    <xf numFmtId="165" fontId="9" fillId="0" borderId="0" xfId="0" applyNumberFormat="1" applyFont="1" applyAlignment="1">
      <alignment horizontal="center" wrapText="1"/>
    </xf>
    <xf numFmtId="165" fontId="24" fillId="0" borderId="0" xfId="0" applyNumberFormat="1" applyFont="1" applyAlignment="1">
      <alignment horizontal="left" wrapText="1"/>
    </xf>
    <xf numFmtId="0" fontId="12" fillId="0" borderId="35" xfId="0" applyFont="1" applyBorder="1" applyAlignment="1">
      <alignment horizontal="left"/>
    </xf>
    <xf numFmtId="164" fontId="31" fillId="0" borderId="27" xfId="0" applyNumberFormat="1" applyFont="1" applyBorder="1" applyAlignment="1">
      <alignment vertical="center" wrapText="1"/>
    </xf>
    <xf numFmtId="1" fontId="31" fillId="0" borderId="27" xfId="0" applyNumberFormat="1" applyFont="1" applyBorder="1" applyAlignment="1">
      <alignment horizontal="center" vertical="center" wrapText="1"/>
    </xf>
    <xf numFmtId="0" fontId="12" fillId="0" borderId="28" xfId="0" applyFont="1" applyBorder="1" applyAlignment="1">
      <alignment horizontal="left"/>
    </xf>
    <xf numFmtId="0" fontId="31" fillId="0" borderId="27" xfId="0" applyFont="1" applyBorder="1" applyAlignment="1">
      <alignment horizontal="center" wrapText="1"/>
    </xf>
    <xf numFmtId="0" fontId="31" fillId="0" borderId="17" xfId="0" applyFont="1" applyBorder="1" applyAlignment="1">
      <alignment horizontal="center" wrapText="1"/>
    </xf>
    <xf numFmtId="164" fontId="2" fillId="0" borderId="17" xfId="0" applyNumberFormat="1" applyFont="1" applyBorder="1" applyAlignment="1">
      <alignment horizontal="center"/>
    </xf>
    <xf numFmtId="1" fontId="12" fillId="0" borderId="17" xfId="0" applyNumberFormat="1" applyFont="1" applyBorder="1" applyAlignment="1">
      <alignment horizontal="center" wrapText="1"/>
    </xf>
    <xf numFmtId="165" fontId="35" fillId="0" borderId="0" xfId="0" applyNumberFormat="1" applyFont="1" applyAlignment="1">
      <alignment horizontal="center" wrapText="1"/>
    </xf>
    <xf numFmtId="0" fontId="19" fillId="0" borderId="27" xfId="0" applyFont="1" applyBorder="1" applyAlignment="1">
      <alignment horizontal="center" wrapText="1"/>
    </xf>
    <xf numFmtId="0" fontId="6" fillId="0" borderId="27" xfId="0" applyFont="1" applyBorder="1"/>
    <xf numFmtId="165" fontId="15" fillId="0" borderId="27" xfId="0" applyNumberFormat="1" applyFont="1" applyBorder="1" applyAlignment="1">
      <alignment horizontal="center"/>
    </xf>
    <xf numFmtId="4" fontId="20" fillId="0" borderId="0" xfId="0" applyNumberFormat="1" applyFont="1"/>
    <xf numFmtId="2" fontId="41" fillId="0" borderId="27" xfId="0" applyNumberFormat="1" applyFont="1" applyBorder="1" applyAlignment="1">
      <alignment horizontal="center"/>
    </xf>
    <xf numFmtId="167" fontId="6" fillId="0" borderId="27" xfId="0" applyNumberFormat="1" applyFont="1" applyBorder="1" applyAlignment="1">
      <alignment horizontal="center"/>
    </xf>
    <xf numFmtId="44" fontId="6" fillId="0" borderId="27" xfId="1" applyFont="1" applyFill="1" applyBorder="1" applyAlignment="1">
      <alignment horizontal="center"/>
    </xf>
    <xf numFmtId="44" fontId="17" fillId="0" borderId="27" xfId="1" applyFont="1" applyFill="1" applyBorder="1" applyAlignment="1">
      <alignment horizontal="center"/>
    </xf>
    <xf numFmtId="1" fontId="42" fillId="0" borderId="27" xfId="0" applyNumberFormat="1" applyFont="1" applyBorder="1" applyAlignment="1">
      <alignment horizontal="center" wrapText="1"/>
    </xf>
    <xf numFmtId="0" fontId="17" fillId="0" borderId="27" xfId="0" applyFont="1" applyBorder="1"/>
    <xf numFmtId="1" fontId="43" fillId="0" borderId="27" xfId="0" applyNumberFormat="1" applyFont="1" applyBorder="1" applyAlignment="1">
      <alignment horizontal="center" wrapText="1"/>
    </xf>
    <xf numFmtId="0" fontId="17" fillId="0" borderId="0" xfId="0" applyFont="1"/>
    <xf numFmtId="0" fontId="12" fillId="0" borderId="42" xfId="0" applyFont="1" applyBorder="1" applyAlignment="1">
      <alignment horizontal="left"/>
    </xf>
    <xf numFmtId="0" fontId="12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15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4" fillId="0" borderId="45" xfId="0" applyNumberFormat="1" applyFont="1" applyBorder="1" applyAlignment="1">
      <alignment horizontal="right" vertical="center"/>
    </xf>
    <xf numFmtId="4" fontId="44" fillId="0" borderId="0" xfId="0" applyNumberFormat="1" applyFont="1" applyAlignment="1">
      <alignment horizontal="center" vertical="center"/>
    </xf>
    <xf numFmtId="4" fontId="44" fillId="0" borderId="0" xfId="0" applyNumberFormat="1" applyFont="1" applyAlignment="1">
      <alignment vertical="center"/>
    </xf>
    <xf numFmtId="44" fontId="6" fillId="0" borderId="27" xfId="1" applyFont="1" applyBorder="1" applyAlignment="1">
      <alignment horizontal="center"/>
    </xf>
    <xf numFmtId="0" fontId="42" fillId="0" borderId="0" xfId="0" applyFont="1"/>
    <xf numFmtId="4" fontId="44" fillId="0" borderId="46" xfId="0" applyNumberFormat="1" applyFont="1" applyBorder="1" applyAlignment="1">
      <alignment horizontal="right" vertical="center"/>
    </xf>
    <xf numFmtId="2" fontId="41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9" fillId="0" borderId="47" xfId="1" applyFont="1" applyBorder="1" applyAlignment="1">
      <alignment horizontal="center"/>
    </xf>
    <xf numFmtId="0" fontId="40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9" fillId="0" borderId="49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9" fillId="0" borderId="11" xfId="0" applyNumberFormat="1" applyFont="1" applyBorder="1" applyAlignment="1">
      <alignment horizontal="right"/>
    </xf>
    <xf numFmtId="2" fontId="9" fillId="0" borderId="50" xfId="0" applyNumberFormat="1" applyFont="1" applyBorder="1"/>
    <xf numFmtId="4" fontId="20" fillId="2" borderId="12" xfId="0" applyNumberFormat="1" applyFont="1" applyFill="1" applyBorder="1"/>
    <xf numFmtId="2" fontId="9" fillId="0" borderId="50" xfId="0" applyNumberFormat="1" applyFont="1" applyBorder="1" applyAlignment="1">
      <alignment horizontal="center"/>
    </xf>
    <xf numFmtId="4" fontId="20" fillId="0" borderId="12" xfId="0" applyNumberFormat="1" applyFont="1" applyBorder="1"/>
    <xf numFmtId="2" fontId="24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17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44" fontId="0" fillId="0" borderId="0" xfId="1" applyFont="1"/>
    <xf numFmtId="44" fontId="39" fillId="0" borderId="0" xfId="1" applyFont="1" applyAlignment="1">
      <alignment horizontal="center"/>
    </xf>
    <xf numFmtId="0" fontId="40" fillId="0" borderId="0" xfId="0" applyFont="1"/>
    <xf numFmtId="2" fontId="45" fillId="10" borderId="54" xfId="0" applyNumberFormat="1" applyFont="1" applyFill="1" applyBorder="1" applyAlignment="1">
      <alignment horizontal="right" vertical="center"/>
    </xf>
    <xf numFmtId="2" fontId="45" fillId="10" borderId="55" xfId="0" applyNumberFormat="1" applyFont="1" applyFill="1" applyBorder="1" applyAlignment="1">
      <alignment vertical="center"/>
    </xf>
    <xf numFmtId="2" fontId="45" fillId="10" borderId="55" xfId="0" applyNumberFormat="1" applyFont="1" applyFill="1" applyBorder="1" applyAlignment="1">
      <alignment horizontal="right" vertical="center"/>
    </xf>
    <xf numFmtId="4" fontId="46" fillId="10" borderId="55" xfId="0" applyNumberFormat="1" applyFont="1" applyFill="1" applyBorder="1" applyAlignment="1">
      <alignment vertical="center"/>
    </xf>
    <xf numFmtId="4" fontId="46" fillId="10" borderId="56" xfId="0" applyNumberFormat="1" applyFont="1" applyFill="1" applyBorder="1" applyAlignment="1">
      <alignment horizontal="center" vertical="center"/>
    </xf>
    <xf numFmtId="0" fontId="10" fillId="0" borderId="0" xfId="0" applyFont="1"/>
    <xf numFmtId="2" fontId="45" fillId="10" borderId="57" xfId="0" applyNumberFormat="1" applyFont="1" applyFill="1" applyBorder="1" applyAlignment="1">
      <alignment horizontal="right" vertical="center"/>
    </xf>
    <xf numFmtId="2" fontId="45" fillId="10" borderId="43" xfId="0" applyNumberFormat="1" applyFont="1" applyFill="1" applyBorder="1" applyAlignment="1">
      <alignment vertical="center"/>
    </xf>
    <xf numFmtId="2" fontId="45" fillId="10" borderId="43" xfId="0" applyNumberFormat="1" applyFont="1" applyFill="1" applyBorder="1" applyAlignment="1">
      <alignment horizontal="right" vertical="center"/>
    </xf>
    <xf numFmtId="4" fontId="46" fillId="10" borderId="43" xfId="0" applyNumberFormat="1" applyFont="1" applyFill="1" applyBorder="1" applyAlignment="1">
      <alignment vertical="center"/>
    </xf>
    <xf numFmtId="4" fontId="46" fillId="10" borderId="58" xfId="0" applyNumberFormat="1" applyFont="1" applyFill="1" applyBorder="1" applyAlignment="1">
      <alignment horizontal="center" vertical="center"/>
    </xf>
    <xf numFmtId="2" fontId="9" fillId="0" borderId="0" xfId="0" applyNumberFormat="1" applyFont="1" applyAlignment="1">
      <alignment horizontal="left"/>
    </xf>
    <xf numFmtId="167" fontId="24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7" fillId="0" borderId="0" xfId="0" applyFont="1" applyAlignment="1">
      <alignment horizontal="left"/>
    </xf>
    <xf numFmtId="44" fontId="47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9" fillId="0" borderId="0" xfId="0" applyFont="1"/>
    <xf numFmtId="44" fontId="0" fillId="0" borderId="0" xfId="1" applyFont="1" applyAlignment="1">
      <alignment horizontal="center"/>
    </xf>
    <xf numFmtId="0" fontId="4" fillId="14" borderId="0" xfId="0" applyFont="1" applyFill="1"/>
    <xf numFmtId="0" fontId="5" fillId="14" borderId="0" xfId="0" applyFont="1" applyFill="1" applyAlignment="1">
      <alignment horizontal="center"/>
    </xf>
    <xf numFmtId="165" fontId="6" fillId="14" borderId="0" xfId="0" applyNumberFormat="1" applyFont="1" applyFill="1" applyAlignment="1">
      <alignment horizontal="center"/>
    </xf>
    <xf numFmtId="0" fontId="0" fillId="14" borderId="0" xfId="0" applyFill="1"/>
    <xf numFmtId="0" fontId="2" fillId="14" borderId="0" xfId="0" applyFont="1" applyFill="1" applyAlignment="1">
      <alignment horizontal="center"/>
    </xf>
    <xf numFmtId="0" fontId="19" fillId="0" borderId="34" xfId="0" applyFont="1" applyBorder="1" applyAlignment="1">
      <alignment horizontal="center" vertical="center"/>
    </xf>
    <xf numFmtId="1" fontId="2" fillId="0" borderId="34" xfId="0" applyNumberFormat="1" applyFont="1" applyFill="1" applyBorder="1" applyAlignment="1">
      <alignment horizontal="center" wrapText="1"/>
    </xf>
    <xf numFmtId="0" fontId="30" fillId="0" borderId="34" xfId="0" applyFont="1" applyFill="1" applyBorder="1" applyAlignment="1">
      <alignment horizontal="left"/>
    </xf>
    <xf numFmtId="4" fontId="2" fillId="0" borderId="34" xfId="0" applyNumberFormat="1" applyFont="1" applyFill="1" applyBorder="1" applyAlignment="1">
      <alignment wrapText="1"/>
    </xf>
    <xf numFmtId="0" fontId="33" fillId="0" borderId="17" xfId="0" applyFont="1" applyBorder="1" applyAlignment="1">
      <alignment horizontal="center" vertical="center" wrapText="1"/>
    </xf>
    <xf numFmtId="44" fontId="19" fillId="0" borderId="59" xfId="1" applyFont="1" applyFill="1" applyBorder="1" applyAlignment="1">
      <alignment horizontal="center" vertical="center" wrapText="1"/>
    </xf>
    <xf numFmtId="164" fontId="12" fillId="0" borderId="17" xfId="0" applyNumberFormat="1" applyFont="1" applyBorder="1" applyAlignment="1">
      <alignment vertical="center"/>
    </xf>
    <xf numFmtId="1" fontId="12" fillId="0" borderId="17" xfId="0" applyNumberFormat="1" applyFont="1" applyBorder="1" applyAlignment="1">
      <alignment horizontal="center" vertical="center" wrapText="1"/>
    </xf>
    <xf numFmtId="1" fontId="2" fillId="0" borderId="27" xfId="0" applyNumberFormat="1" applyFont="1" applyFill="1" applyBorder="1" applyAlignment="1">
      <alignment wrapText="1"/>
    </xf>
    <xf numFmtId="164" fontId="2" fillId="0" borderId="27" xfId="0" applyNumberFormat="1" applyFont="1" applyFill="1" applyBorder="1" applyAlignment="1">
      <alignment vertical="center" wrapText="1"/>
    </xf>
    <xf numFmtId="1" fontId="2" fillId="0" borderId="27" xfId="0" applyNumberFormat="1" applyFont="1" applyFill="1" applyBorder="1" applyAlignment="1">
      <alignment vertical="center" wrapText="1"/>
    </xf>
    <xf numFmtId="0" fontId="30" fillId="0" borderId="39" xfId="0" applyFont="1" applyFill="1" applyBorder="1" applyAlignment="1">
      <alignment horizontal="left"/>
    </xf>
    <xf numFmtId="0" fontId="26" fillId="0" borderId="17" xfId="0" applyFont="1" applyFill="1" applyBorder="1" applyAlignment="1">
      <alignment horizontal="center" vertical="center"/>
    </xf>
    <xf numFmtId="0" fontId="18" fillId="11" borderId="34" xfId="0" applyFont="1" applyFill="1" applyBorder="1" applyAlignment="1">
      <alignment vertical="center" wrapText="1"/>
    </xf>
    <xf numFmtId="164" fontId="12" fillId="0" borderId="18" xfId="0" applyNumberFormat="1" applyFont="1" applyFill="1" applyBorder="1" applyAlignment="1">
      <alignment horizontal="center" vertical="center"/>
    </xf>
    <xf numFmtId="0" fontId="26" fillId="0" borderId="27" xfId="0" applyFont="1" applyFill="1" applyBorder="1" applyAlignment="1">
      <alignment horizontal="center" vertical="center" wrapText="1"/>
    </xf>
    <xf numFmtId="164" fontId="12" fillId="0" borderId="28" xfId="0" applyNumberFormat="1" applyFont="1" applyFill="1" applyBorder="1" applyAlignment="1">
      <alignment horizontal="center" vertical="center" wrapText="1"/>
    </xf>
    <xf numFmtId="0" fontId="2" fillId="0" borderId="27" xfId="0" applyFont="1" applyFill="1" applyBorder="1" applyAlignment="1">
      <alignment horizontal="center" vertical="center"/>
    </xf>
    <xf numFmtId="164" fontId="2" fillId="0" borderId="28" xfId="0" applyNumberFormat="1" applyFont="1" applyFill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 wrapText="1"/>
    </xf>
    <xf numFmtId="44" fontId="19" fillId="4" borderId="27" xfId="1" applyFont="1" applyFill="1" applyBorder="1" applyAlignment="1">
      <alignment horizontal="center" vertical="center" wrapText="1"/>
    </xf>
    <xf numFmtId="44" fontId="19" fillId="4" borderId="21" xfId="1" applyFont="1" applyFill="1" applyBorder="1" applyAlignment="1">
      <alignment horizontal="center" vertical="center" wrapText="1"/>
    </xf>
    <xf numFmtId="4" fontId="2" fillId="4" borderId="26" xfId="0" applyNumberFormat="1" applyFont="1" applyFill="1" applyBorder="1" applyAlignment="1">
      <alignment horizontal="right"/>
    </xf>
    <xf numFmtId="166" fontId="26" fillId="0" borderId="27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166" fontId="26" fillId="0" borderId="34" xfId="0" applyNumberFormat="1" applyFont="1" applyFill="1" applyBorder="1" applyAlignment="1">
      <alignment horizontal="center" vertical="center"/>
    </xf>
    <xf numFmtId="0" fontId="26" fillId="0" borderId="34" xfId="0" applyFont="1" applyFill="1" applyBorder="1" applyAlignment="1">
      <alignment horizontal="center" vertical="center"/>
    </xf>
    <xf numFmtId="164" fontId="12" fillId="0" borderId="34" xfId="0" applyNumberFormat="1" applyFont="1" applyFill="1" applyBorder="1" applyAlignment="1">
      <alignment horizontal="center" vertical="center"/>
    </xf>
    <xf numFmtId="4" fontId="2" fillId="0" borderId="17" xfId="0" applyNumberFormat="1" applyFont="1" applyFill="1" applyBorder="1" applyAlignment="1">
      <alignment horizontal="right"/>
    </xf>
    <xf numFmtId="1" fontId="12" fillId="0" borderId="27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right"/>
    </xf>
    <xf numFmtId="0" fontId="18" fillId="0" borderId="17" xfId="0" applyFont="1" applyFill="1" applyBorder="1" applyAlignment="1">
      <alignment horizontal="left"/>
    </xf>
    <xf numFmtId="0" fontId="18" fillId="0" borderId="34" xfId="0" applyFont="1" applyFill="1" applyBorder="1" applyAlignment="1">
      <alignment vertical="center" wrapText="1"/>
    </xf>
    <xf numFmtId="0" fontId="21" fillId="11" borderId="27" xfId="0" applyFont="1" applyFill="1" applyBorder="1" applyAlignment="1">
      <alignment vertical="center"/>
    </xf>
    <xf numFmtId="166" fontId="21" fillId="11" borderId="27" xfId="0" applyNumberFormat="1" applyFont="1" applyFill="1" applyBorder="1" applyAlignment="1">
      <alignment horizontal="center" vertical="center"/>
    </xf>
    <xf numFmtId="0" fontId="24" fillId="11" borderId="27" xfId="0" applyFont="1" applyFill="1" applyBorder="1" applyAlignment="1">
      <alignment horizontal="center" vertical="center"/>
    </xf>
    <xf numFmtId="0" fontId="21" fillId="11" borderId="27" xfId="0" applyFont="1" applyFill="1" applyBorder="1" applyAlignment="1">
      <alignment horizontal="center" vertical="center"/>
    </xf>
    <xf numFmtId="164" fontId="22" fillId="11" borderId="28" xfId="0" applyNumberFormat="1" applyFont="1" applyFill="1" applyBorder="1" applyAlignment="1">
      <alignment horizontal="center" vertical="center"/>
    </xf>
    <xf numFmtId="44" fontId="9" fillId="11" borderId="30" xfId="1" applyFont="1" applyFill="1" applyBorder="1"/>
    <xf numFmtId="166" fontId="48" fillId="11" borderId="31" xfId="0" applyNumberFormat="1" applyFont="1" applyFill="1" applyBorder="1" applyAlignment="1">
      <alignment horizontal="center"/>
    </xf>
    <xf numFmtId="1" fontId="22" fillId="11" borderId="27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1" fontId="11" fillId="0" borderId="27" xfId="0" applyNumberFormat="1" applyFont="1" applyFill="1" applyBorder="1" applyAlignment="1">
      <alignment horizontal="center" wrapText="1"/>
    </xf>
    <xf numFmtId="0" fontId="18" fillId="0" borderId="62" xfId="0" applyFont="1" applyFill="1" applyBorder="1" applyAlignment="1">
      <alignment vertical="center"/>
    </xf>
    <xf numFmtId="0" fontId="18" fillId="0" borderId="63" xfId="0" applyFont="1" applyFill="1" applyBorder="1" applyAlignment="1">
      <alignment vertical="center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23" xfId="0" applyFont="1" applyFill="1" applyBorder="1" applyAlignment="1">
      <alignment vertical="center"/>
    </xf>
    <xf numFmtId="164" fontId="22" fillId="11" borderId="23" xfId="0" applyNumberFormat="1" applyFont="1" applyFill="1" applyBorder="1" applyAlignment="1">
      <alignment vertical="center"/>
    </xf>
    <xf numFmtId="0" fontId="9" fillId="16" borderId="27" xfId="0" applyFont="1" applyFill="1" applyBorder="1" applyAlignment="1">
      <alignment horizontal="center"/>
    </xf>
    <xf numFmtId="165" fontId="9" fillId="16" borderId="27" xfId="0" applyNumberFormat="1" applyFont="1" applyFill="1" applyBorder="1"/>
    <xf numFmtId="0" fontId="19" fillId="0" borderId="60" xfId="0" applyFont="1" applyFill="1" applyBorder="1" applyAlignment="1">
      <alignment horizontal="center" vertical="center" wrapText="1"/>
    </xf>
    <xf numFmtId="0" fontId="19" fillId="0" borderId="61" xfId="0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166" fontId="26" fillId="0" borderId="34" xfId="0" applyNumberFormat="1" applyFont="1" applyFill="1" applyBorder="1" applyAlignment="1">
      <alignment horizontal="center" vertical="center"/>
    </xf>
    <xf numFmtId="0" fontId="30" fillId="13" borderId="62" xfId="0" applyFont="1" applyFill="1" applyBorder="1" applyAlignment="1">
      <alignment horizontal="left"/>
    </xf>
    <xf numFmtId="0" fontId="30" fillId="13" borderId="2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center" vertical="center" wrapText="1"/>
    </xf>
    <xf numFmtId="0" fontId="12" fillId="0" borderId="27" xfId="0" applyFont="1" applyFill="1" applyBorder="1" applyAlignment="1">
      <alignment horizontal="center" vertical="center"/>
    </xf>
    <xf numFmtId="4" fontId="32" fillId="0" borderId="27" xfId="0" applyNumberFormat="1" applyFont="1" applyFill="1" applyBorder="1" applyAlignment="1">
      <alignment vertical="center" wrapText="1"/>
    </xf>
    <xf numFmtId="4" fontId="31" fillId="0" borderId="27" xfId="0" applyNumberFormat="1" applyFont="1" applyFill="1" applyBorder="1" applyAlignment="1">
      <alignment vertical="center" wrapText="1"/>
    </xf>
    <xf numFmtId="44" fontId="9" fillId="0" borderId="30" xfId="1" applyFont="1" applyFill="1" applyBorder="1"/>
    <xf numFmtId="166" fontId="48" fillId="0" borderId="31" xfId="0" applyNumberFormat="1" applyFont="1" applyFill="1" applyBorder="1" applyAlignment="1">
      <alignment horizontal="center"/>
    </xf>
    <xf numFmtId="1" fontId="2" fillId="0" borderId="17" xfId="0" applyNumberFormat="1" applyFont="1" applyFill="1" applyBorder="1" applyAlignment="1">
      <alignment horizontal="center" vertical="center" wrapText="1"/>
    </xf>
    <xf numFmtId="1" fontId="12" fillId="11" borderId="27" xfId="0" applyNumberFormat="1" applyFont="1" applyFill="1" applyBorder="1" applyAlignment="1">
      <alignment horizontal="center" vertical="center" wrapText="1"/>
    </xf>
    <xf numFmtId="0" fontId="35" fillId="0" borderId="27" xfId="0" applyFont="1" applyFill="1" applyBorder="1" applyAlignment="1">
      <alignment wrapText="1"/>
    </xf>
    <xf numFmtId="1" fontId="0" fillId="0" borderId="0" xfId="0" applyNumberFormat="1" applyAlignment="1">
      <alignment horizontal="center" wrapText="1"/>
    </xf>
    <xf numFmtId="0" fontId="18" fillId="0" borderId="38" xfId="0" applyFont="1" applyFill="1" applyBorder="1" applyAlignment="1">
      <alignment vertical="center"/>
    </xf>
    <xf numFmtId="0" fontId="18" fillId="0" borderId="17" xfId="0" applyFont="1" applyFill="1" applyBorder="1" applyAlignment="1">
      <alignment vertical="center"/>
    </xf>
    <xf numFmtId="4" fontId="31" fillId="0" borderId="34" xfId="0" applyNumberFormat="1" applyFont="1" applyFill="1" applyBorder="1" applyAlignment="1">
      <alignment vertical="center" wrapText="1"/>
    </xf>
    <xf numFmtId="4" fontId="31" fillId="0" borderId="17" xfId="0" applyNumberFormat="1" applyFont="1" applyFill="1" applyBorder="1" applyAlignment="1">
      <alignment vertical="center" wrapText="1"/>
    </xf>
    <xf numFmtId="164" fontId="22" fillId="11" borderId="27" xfId="0" applyNumberFormat="1" applyFont="1" applyFill="1" applyBorder="1" applyAlignment="1">
      <alignment vertical="center"/>
    </xf>
    <xf numFmtId="0" fontId="21" fillId="11" borderId="34" xfId="0" applyFont="1" applyFill="1" applyBorder="1" applyAlignment="1">
      <alignment vertical="center"/>
    </xf>
    <xf numFmtId="164" fontId="22" fillId="11" borderId="34" xfId="0" applyNumberFormat="1" applyFont="1" applyFill="1" applyBorder="1" applyAlignment="1">
      <alignment vertical="center"/>
    </xf>
    <xf numFmtId="44" fontId="15" fillId="0" borderId="30" xfId="1" applyFont="1" applyFill="1" applyBorder="1"/>
    <xf numFmtId="0" fontId="9" fillId="11" borderId="27" xfId="0" applyFont="1" applyFill="1" applyBorder="1" applyAlignment="1">
      <alignment horizontal="center"/>
    </xf>
    <xf numFmtId="165" fontId="9" fillId="11" borderId="27" xfId="0" applyNumberFormat="1" applyFont="1" applyFill="1" applyBorder="1"/>
    <xf numFmtId="0" fontId="50" fillId="0" borderId="27" xfId="0" applyFont="1" applyBorder="1" applyAlignment="1">
      <alignment horizontal="center"/>
    </xf>
    <xf numFmtId="165" fontId="50" fillId="0" borderId="27" xfId="0" applyNumberFormat="1" applyFont="1" applyBorder="1"/>
    <xf numFmtId="0" fontId="22" fillId="11" borderId="29" xfId="0" applyFont="1" applyFill="1" applyBorder="1" applyAlignment="1">
      <alignment horizontal="center" vertical="center" wrapText="1"/>
    </xf>
    <xf numFmtId="0" fontId="19" fillId="11" borderId="60" xfId="0" applyFont="1" applyFill="1" applyBorder="1" applyAlignment="1">
      <alignment horizontal="center" vertical="center" wrapText="1"/>
    </xf>
    <xf numFmtId="0" fontId="31" fillId="0" borderId="34" xfId="0" applyFont="1" applyFill="1" applyBorder="1" applyAlignment="1">
      <alignment horizontal="center" vertical="center" wrapText="1"/>
    </xf>
    <xf numFmtId="0" fontId="26" fillId="0" borderId="1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left"/>
    </xf>
    <xf numFmtId="1" fontId="12" fillId="0" borderId="17" xfId="0" applyNumberFormat="1" applyFont="1" applyFill="1" applyBorder="1" applyAlignment="1">
      <alignment horizontal="center" vertical="center" wrapText="1"/>
    </xf>
    <xf numFmtId="164" fontId="24" fillId="11" borderId="28" xfId="0" applyNumberFormat="1" applyFont="1" applyFill="1" applyBorder="1" applyAlignment="1">
      <alignment horizontal="center" vertical="center"/>
    </xf>
    <xf numFmtId="1" fontId="11" fillId="0" borderId="2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vertical="center" wrapText="1"/>
    </xf>
    <xf numFmtId="0" fontId="31" fillId="0" borderId="27" xfId="0" applyFont="1" applyFill="1" applyBorder="1" applyAlignment="1">
      <alignment horizontal="center" vertical="center" wrapText="1"/>
    </xf>
    <xf numFmtId="4" fontId="32" fillId="0" borderId="34" xfId="0" applyNumberFormat="1" applyFont="1" applyFill="1" applyBorder="1" applyAlignment="1">
      <alignment vertical="center" wrapText="1"/>
    </xf>
    <xf numFmtId="1" fontId="12" fillId="4" borderId="2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/>
    <xf numFmtId="0" fontId="18" fillId="0" borderId="17" xfId="0" applyFont="1" applyFill="1" applyBorder="1" applyAlignment="1"/>
    <xf numFmtId="0" fontId="19" fillId="0" borderId="17" xfId="0" applyFont="1" applyBorder="1" applyAlignment="1">
      <alignment vertical="center"/>
    </xf>
    <xf numFmtId="1" fontId="12" fillId="0" borderId="27" xfId="0" applyNumberFormat="1" applyFont="1" applyFill="1" applyBorder="1" applyAlignment="1">
      <alignment vertical="center" wrapText="1"/>
    </xf>
    <xf numFmtId="0" fontId="31" fillId="0" borderId="17" xfId="0" applyFont="1" applyFill="1" applyBorder="1" applyAlignment="1">
      <alignment horizontal="center" vertical="center" wrapText="1"/>
    </xf>
    <xf numFmtId="164" fontId="22" fillId="11" borderId="28" xfId="0" applyNumberFormat="1" applyFont="1" applyFill="1" applyBorder="1" applyAlignment="1">
      <alignment horizontal="center" vertical="center" wrapText="1"/>
    </xf>
    <xf numFmtId="0" fontId="9" fillId="17" borderId="27" xfId="0" applyFont="1" applyFill="1" applyBorder="1" applyAlignment="1">
      <alignment horizontal="center"/>
    </xf>
    <xf numFmtId="165" fontId="9" fillId="17" borderId="27" xfId="0" applyNumberFormat="1" applyFont="1" applyFill="1" applyBorder="1"/>
    <xf numFmtId="0" fontId="26" fillId="0" borderId="17" xfId="0" applyFont="1" applyFill="1" applyBorder="1" applyAlignment="1">
      <alignment horizontal="center" vertical="center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0" fontId="30" fillId="0" borderId="27" xfId="0" applyFont="1" applyFill="1" applyBorder="1" applyAlignment="1">
      <alignment horizontal="left" vertical="center"/>
    </xf>
    <xf numFmtId="44" fontId="9" fillId="4" borderId="27" xfId="1" applyFont="1" applyFill="1" applyBorder="1"/>
    <xf numFmtId="0" fontId="9" fillId="4" borderId="27" xfId="0" applyFont="1" applyFill="1" applyBorder="1" applyAlignment="1">
      <alignment horizontal="center"/>
    </xf>
    <xf numFmtId="1" fontId="12" fillId="0" borderId="17" xfId="0" applyNumberFormat="1" applyFont="1" applyFill="1" applyBorder="1" applyAlignment="1">
      <alignment horizontal="center" vertical="center" wrapText="1"/>
    </xf>
    <xf numFmtId="164" fontId="12" fillId="0" borderId="34" xfId="0" applyNumberFormat="1" applyFont="1" applyFill="1" applyBorder="1" applyAlignment="1">
      <alignment horizontal="center" vertical="center"/>
    </xf>
    <xf numFmtId="164" fontId="12" fillId="0" borderId="17" xfId="0" applyNumberFormat="1" applyFont="1" applyFill="1" applyBorder="1" applyAlignment="1">
      <alignment horizontal="center" vertical="center"/>
    </xf>
    <xf numFmtId="4" fontId="31" fillId="0" borderId="34" xfId="0" applyNumberFormat="1" applyFont="1" applyFill="1" applyBorder="1" applyAlignment="1">
      <alignment horizontal="center" vertical="center" wrapText="1"/>
    </xf>
    <xf numFmtId="4" fontId="31" fillId="0" borderId="17" xfId="0" applyNumberFormat="1" applyFont="1" applyFill="1" applyBorder="1" applyAlignment="1">
      <alignment horizontal="center" vertical="center" wrapText="1"/>
    </xf>
    <xf numFmtId="1" fontId="2" fillId="0" borderId="34" xfId="0" applyNumberFormat="1" applyFont="1" applyFill="1" applyBorder="1" applyAlignment="1">
      <alignment horizontal="center" vertical="center" wrapText="1"/>
    </xf>
    <xf numFmtId="1" fontId="2" fillId="0" borderId="17" xfId="0" applyNumberFormat="1" applyFont="1" applyFill="1" applyBorder="1" applyAlignment="1">
      <alignment horizontal="center" vertical="center" wrapText="1"/>
    </xf>
    <xf numFmtId="0" fontId="26" fillId="0" borderId="34" xfId="0" applyFont="1" applyFill="1" applyBorder="1" applyAlignment="1">
      <alignment horizontal="center" vertical="center"/>
    </xf>
    <xf numFmtId="0" fontId="26" fillId="0" borderId="17" xfId="0" applyFont="1" applyFill="1" applyBorder="1" applyAlignment="1">
      <alignment horizontal="center" vertical="center"/>
    </xf>
    <xf numFmtId="0" fontId="18" fillId="0" borderId="34" xfId="0" applyFont="1" applyFill="1" applyBorder="1" applyAlignment="1">
      <alignment horizontal="center" wrapText="1"/>
    </xf>
    <xf numFmtId="0" fontId="18" fillId="0" borderId="17" xfId="0" applyFont="1" applyFill="1" applyBorder="1" applyAlignment="1">
      <alignment horizontal="center" wrapText="1"/>
    </xf>
    <xf numFmtId="0" fontId="31" fillId="0" borderId="34" xfId="0" applyFont="1" applyFill="1" applyBorder="1" applyAlignment="1">
      <alignment horizontal="center" vertical="center" wrapText="1"/>
    </xf>
    <xf numFmtId="0" fontId="31" fillId="0" borderId="17" xfId="0" applyFont="1" applyFill="1" applyBorder="1" applyAlignment="1">
      <alignment horizontal="center" vertical="center" wrapText="1"/>
    </xf>
    <xf numFmtId="1" fontId="11" fillId="0" borderId="34" xfId="0" applyNumberFormat="1" applyFont="1" applyFill="1" applyBorder="1" applyAlignment="1">
      <alignment horizontal="center" vertical="center" wrapText="1"/>
    </xf>
    <xf numFmtId="1" fontId="11" fillId="0" borderId="17" xfId="0" applyNumberFormat="1" applyFont="1" applyFill="1" applyBorder="1" applyAlignment="1">
      <alignment horizontal="center" vertical="center" wrapText="1"/>
    </xf>
    <xf numFmtId="0" fontId="21" fillId="11" borderId="34" xfId="0" applyFont="1" applyFill="1" applyBorder="1" applyAlignment="1">
      <alignment horizontal="center" vertical="center"/>
    </xf>
    <xf numFmtId="0" fontId="21" fillId="11" borderId="17" xfId="0" applyFont="1" applyFill="1" applyBorder="1" applyAlignment="1">
      <alignment horizontal="center" vertical="center"/>
    </xf>
    <xf numFmtId="166" fontId="12" fillId="0" borderId="34" xfId="0" applyNumberFormat="1" applyFont="1" applyFill="1" applyBorder="1" applyAlignment="1">
      <alignment horizontal="center" vertical="center"/>
    </xf>
    <xf numFmtId="166" fontId="12" fillId="0" borderId="17" xfId="0" applyNumberFormat="1" applyFont="1" applyFill="1" applyBorder="1" applyAlignment="1">
      <alignment horizontal="center" vertical="center"/>
    </xf>
    <xf numFmtId="164" fontId="11" fillId="0" borderId="0" xfId="0" applyNumberFormat="1" applyFont="1" applyAlignment="1">
      <alignment horizontal="center"/>
    </xf>
    <xf numFmtId="164" fontId="11" fillId="0" borderId="44" xfId="0" applyNumberFormat="1" applyFont="1" applyBorder="1" applyAlignment="1">
      <alignment horizontal="center"/>
    </xf>
    <xf numFmtId="166" fontId="26" fillId="0" borderId="34" xfId="0" applyNumberFormat="1" applyFont="1" applyFill="1" applyBorder="1" applyAlignment="1">
      <alignment horizontal="center" vertical="center"/>
    </xf>
    <xf numFmtId="166" fontId="26" fillId="0" borderId="17" xfId="0" applyNumberFormat="1" applyFont="1" applyFill="1" applyBorder="1" applyAlignment="1">
      <alignment horizontal="center" vertical="center"/>
    </xf>
    <xf numFmtId="165" fontId="6" fillId="0" borderId="41" xfId="0" applyNumberFormat="1" applyFont="1" applyFill="1" applyBorder="1" applyAlignment="1">
      <alignment horizontal="center" vertical="center" wrapText="1"/>
    </xf>
    <xf numFmtId="165" fontId="6" fillId="0" borderId="40" xfId="0" applyNumberFormat="1" applyFont="1" applyFill="1" applyBorder="1" applyAlignment="1">
      <alignment horizontal="center" vertical="center" wrapText="1"/>
    </xf>
    <xf numFmtId="0" fontId="3" fillId="14" borderId="0" xfId="0" applyFont="1" applyFill="1" applyAlignment="1">
      <alignment horizontal="center" vertical="center"/>
    </xf>
    <xf numFmtId="44" fontId="6" fillId="6" borderId="1" xfId="1" applyFont="1" applyFill="1" applyBorder="1" applyAlignment="1">
      <alignment horizontal="center"/>
    </xf>
    <xf numFmtId="44" fontId="6" fillId="6" borderId="2" xfId="1" applyFont="1" applyFill="1" applyBorder="1" applyAlignment="1">
      <alignment horizont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8" fillId="4" borderId="60" xfId="0" applyFont="1" applyFill="1" applyBorder="1" applyAlignment="1">
      <alignment horizontal="center" vertical="center" wrapText="1"/>
    </xf>
    <xf numFmtId="0" fontId="28" fillId="4" borderId="61" xfId="0" applyFont="1" applyFill="1" applyBorder="1" applyAlignment="1">
      <alignment horizontal="center" vertical="center" wrapText="1"/>
    </xf>
    <xf numFmtId="4" fontId="19" fillId="0" borderId="34" xfId="0" applyNumberFormat="1" applyFont="1" applyFill="1" applyBorder="1" applyAlignment="1">
      <alignment horizontal="center" vertical="center" wrapText="1"/>
    </xf>
    <xf numFmtId="4" fontId="1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 vertical="center"/>
    </xf>
    <xf numFmtId="0" fontId="18" fillId="0" borderId="17" xfId="0" applyFont="1" applyFill="1" applyBorder="1" applyAlignment="1">
      <alignment horizontal="center" vertical="center"/>
    </xf>
    <xf numFmtId="164" fontId="22" fillId="11" borderId="34" xfId="0" applyNumberFormat="1" applyFont="1" applyFill="1" applyBorder="1" applyAlignment="1">
      <alignment horizontal="center" vertical="center"/>
    </xf>
    <xf numFmtId="164" fontId="22" fillId="11" borderId="17" xfId="0" applyNumberFormat="1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left" vertical="center"/>
    </xf>
    <xf numFmtId="0" fontId="18" fillId="0" borderId="37" xfId="0" applyFont="1" applyFill="1" applyBorder="1" applyAlignment="1">
      <alignment horizontal="left" vertical="center"/>
    </xf>
    <xf numFmtId="4" fontId="32" fillId="0" borderId="34" xfId="0" applyNumberFormat="1" applyFont="1" applyFill="1" applyBorder="1" applyAlignment="1">
      <alignment horizontal="center" vertical="center" wrapText="1"/>
    </xf>
    <xf numFmtId="4" fontId="32" fillId="0" borderId="17" xfId="0" applyNumberFormat="1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/>
    </xf>
    <xf numFmtId="164" fontId="12" fillId="0" borderId="23" xfId="0" applyNumberFormat="1" applyFont="1" applyFill="1" applyBorder="1" applyAlignment="1">
      <alignment horizontal="center" vertical="center"/>
    </xf>
    <xf numFmtId="44" fontId="11" fillId="15" borderId="0" xfId="1" applyFont="1" applyFill="1" applyAlignment="1">
      <alignment horizontal="center" wrapText="1"/>
    </xf>
    <xf numFmtId="44" fontId="11" fillId="15" borderId="4" xfId="1" applyFont="1" applyFill="1" applyBorder="1" applyAlignment="1">
      <alignment horizontal="center" wrapText="1"/>
    </xf>
    <xf numFmtId="0" fontId="18" fillId="0" borderId="34" xfId="0" applyFont="1" applyFill="1" applyBorder="1" applyAlignment="1">
      <alignment horizontal="center" vertical="center" wrapText="1"/>
    </xf>
    <xf numFmtId="0" fontId="18" fillId="0" borderId="64" xfId="0" applyFont="1" applyFill="1" applyBorder="1" applyAlignment="1">
      <alignment horizontal="center" vertical="center" wrapText="1"/>
    </xf>
    <xf numFmtId="4" fontId="32" fillId="0" borderId="13" xfId="0" applyNumberFormat="1" applyFont="1" applyFill="1" applyBorder="1" applyAlignment="1">
      <alignment horizontal="center" vertical="center" wrapText="1"/>
    </xf>
    <xf numFmtId="4" fontId="32" fillId="0" borderId="37" xfId="0" applyNumberFormat="1" applyFont="1" applyFill="1" applyBorder="1" applyAlignment="1">
      <alignment horizontal="center" vertical="center" wrapText="1"/>
    </xf>
    <xf numFmtId="0" fontId="18" fillId="0" borderId="17" xfId="0" applyFont="1" applyFill="1" applyBorder="1" applyAlignment="1">
      <alignment horizontal="center" vertical="center" wrapText="1"/>
    </xf>
    <xf numFmtId="1" fontId="49" fillId="0" borderId="34" xfId="0" applyNumberFormat="1" applyFont="1" applyFill="1" applyBorder="1" applyAlignment="1">
      <alignment horizontal="center" vertical="center" wrapText="1"/>
    </xf>
    <xf numFmtId="1" fontId="49" fillId="0" borderId="17" xfId="0" applyNumberFormat="1" applyFont="1" applyFill="1" applyBorder="1" applyAlignment="1">
      <alignment horizontal="center" vertical="center" wrapText="1"/>
    </xf>
    <xf numFmtId="0" fontId="18" fillId="0" borderId="34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/>
    </xf>
    <xf numFmtId="0" fontId="19" fillId="0" borderId="34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1" fontId="12" fillId="0" borderId="34" xfId="0" applyNumberFormat="1" applyFont="1" applyFill="1" applyBorder="1" applyAlignment="1">
      <alignment horizontal="center" vertical="center" wrapText="1"/>
    </xf>
    <xf numFmtId="1" fontId="12" fillId="0" borderId="17" xfId="0" applyNumberFormat="1" applyFont="1" applyFill="1" applyBorder="1" applyAlignment="1">
      <alignment horizontal="center" vertical="center" wrapText="1"/>
    </xf>
    <xf numFmtId="1" fontId="18" fillId="0" borderId="34" xfId="0" applyNumberFormat="1" applyFont="1" applyFill="1" applyBorder="1" applyAlignment="1">
      <alignment horizontal="center" vertical="center" wrapText="1"/>
    </xf>
    <xf numFmtId="1" fontId="18" fillId="0" borderId="17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FF5050"/>
      <color rgb="FFFF99FF"/>
      <color rgb="FFCCFF33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295"/>
  <sheetViews>
    <sheetView workbookViewId="0">
      <pane xSplit="7" ySplit="3" topLeftCell="U25" activePane="bottomRight" state="frozen"/>
      <selection pane="topRight" activeCell="H1" sqref="H1"/>
      <selection pane="bottomLeft" activeCell="A4" sqref="A4"/>
      <selection pane="bottomRight" activeCell="V16" sqref="V16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thickBot="1" x14ac:dyDescent="0.7">
      <c r="A1" s="512" t="s">
        <v>29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4"/>
      <c r="T1" s="5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12"/>
      <c r="T2" s="13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36" t="s">
        <v>30</v>
      </c>
      <c r="B4" s="37" t="s">
        <v>31</v>
      </c>
      <c r="C4" s="38" t="s">
        <v>88</v>
      </c>
      <c r="D4" s="39"/>
      <c r="E4" s="40"/>
      <c r="F4" s="41">
        <v>20500</v>
      </c>
      <c r="G4" s="42">
        <v>44564</v>
      </c>
      <c r="H4" s="43" t="s">
        <v>62</v>
      </c>
      <c r="I4" s="44">
        <v>21980</v>
      </c>
      <c r="J4" s="45">
        <f t="shared" ref="J4:J153" si="0">I4-F4</f>
        <v>1480</v>
      </c>
      <c r="K4" s="46">
        <v>37.5</v>
      </c>
      <c r="L4" s="47"/>
      <c r="M4" s="47"/>
      <c r="N4" s="48">
        <f t="shared" ref="N4:N157" si="1">K4*I4</f>
        <v>824250</v>
      </c>
      <c r="O4" s="392" t="s">
        <v>63</v>
      </c>
      <c r="P4" s="394">
        <v>44578</v>
      </c>
      <c r="Q4" s="49">
        <v>25140</v>
      </c>
      <c r="R4" s="50">
        <v>44568</v>
      </c>
      <c r="S4" s="51"/>
      <c r="T4" s="52"/>
      <c r="U4" s="53" t="s">
        <v>141</v>
      </c>
      <c r="V4" s="54">
        <v>5104</v>
      </c>
      <c r="W4" s="55" t="s">
        <v>108</v>
      </c>
      <c r="X4" s="56">
        <v>4176</v>
      </c>
    </row>
    <row r="5" spans="1:24" ht="30" customHeight="1" thickTop="1" thickBot="1" x14ac:dyDescent="0.35">
      <c r="A5" s="57" t="s">
        <v>22</v>
      </c>
      <c r="B5" s="58" t="s">
        <v>32</v>
      </c>
      <c r="C5" s="59" t="s">
        <v>88</v>
      </c>
      <c r="D5" s="60"/>
      <c r="E5" s="40"/>
      <c r="F5" s="61">
        <v>0</v>
      </c>
      <c r="G5" s="62">
        <v>44564</v>
      </c>
      <c r="H5" s="63" t="s">
        <v>60</v>
      </c>
      <c r="I5" s="64">
        <v>4770</v>
      </c>
      <c r="J5" s="45">
        <f t="shared" si="0"/>
        <v>4770</v>
      </c>
      <c r="K5" s="46">
        <v>37.5</v>
      </c>
      <c r="L5" s="65"/>
      <c r="M5" s="65"/>
      <c r="N5" s="48">
        <f>K5*I5-2500</f>
        <v>176375</v>
      </c>
      <c r="O5" s="395" t="s">
        <v>61</v>
      </c>
      <c r="P5" s="396">
        <v>44578</v>
      </c>
      <c r="Q5" s="66">
        <v>0</v>
      </c>
      <c r="R5" s="67">
        <v>44568</v>
      </c>
      <c r="S5" s="51"/>
      <c r="T5" s="52"/>
      <c r="U5" s="53" t="s">
        <v>141</v>
      </c>
      <c r="V5" s="54">
        <v>0</v>
      </c>
      <c r="W5" s="68" t="s">
        <v>108</v>
      </c>
      <c r="X5" s="69">
        <v>0</v>
      </c>
    </row>
    <row r="6" spans="1:24" ht="30.75" customHeight="1" thickTop="1" thickBot="1" x14ac:dyDescent="0.35">
      <c r="A6" s="57" t="s">
        <v>33</v>
      </c>
      <c r="B6" s="58" t="s">
        <v>31</v>
      </c>
      <c r="C6" s="59" t="s">
        <v>89</v>
      </c>
      <c r="D6" s="60"/>
      <c r="E6" s="40"/>
      <c r="F6" s="61">
        <v>21010</v>
      </c>
      <c r="G6" s="62">
        <v>44566</v>
      </c>
      <c r="H6" s="399" t="s">
        <v>64</v>
      </c>
      <c r="I6" s="64">
        <f>21870-109.35</f>
        <v>21760.65</v>
      </c>
      <c r="J6" s="45">
        <f t="shared" si="0"/>
        <v>750.65000000000146</v>
      </c>
      <c r="K6" s="46">
        <v>37.5</v>
      </c>
      <c r="L6" s="65"/>
      <c r="M6" s="65"/>
      <c r="N6" s="48">
        <f t="shared" si="1"/>
        <v>816024.375</v>
      </c>
      <c r="O6" s="395" t="s">
        <v>61</v>
      </c>
      <c r="P6" s="396">
        <v>44580</v>
      </c>
      <c r="Q6" s="66">
        <v>24940</v>
      </c>
      <c r="R6" s="67">
        <v>44568</v>
      </c>
      <c r="S6" s="51"/>
      <c r="T6" s="52"/>
      <c r="U6" s="53" t="s">
        <v>141</v>
      </c>
      <c r="V6" s="54">
        <v>5104</v>
      </c>
      <c r="W6" s="53" t="s">
        <v>108</v>
      </c>
      <c r="X6" s="70">
        <v>4176</v>
      </c>
    </row>
    <row r="7" spans="1:24" ht="23.25" customHeight="1" thickTop="1" thickBot="1" x14ac:dyDescent="0.35">
      <c r="A7" s="57" t="s">
        <v>21</v>
      </c>
      <c r="B7" s="58" t="s">
        <v>90</v>
      </c>
      <c r="C7" s="59" t="s">
        <v>89</v>
      </c>
      <c r="D7" s="60"/>
      <c r="E7" s="40"/>
      <c r="F7" s="61">
        <v>0</v>
      </c>
      <c r="G7" s="62">
        <v>44566</v>
      </c>
      <c r="H7" s="63" t="s">
        <v>65</v>
      </c>
      <c r="I7" s="64">
        <v>5415</v>
      </c>
      <c r="J7" s="45">
        <f t="shared" si="0"/>
        <v>5415</v>
      </c>
      <c r="K7" s="46">
        <v>37.5</v>
      </c>
      <c r="L7" s="65"/>
      <c r="M7" s="65"/>
      <c r="N7" s="48">
        <f t="shared" si="1"/>
        <v>203062.5</v>
      </c>
      <c r="O7" s="395" t="s">
        <v>61</v>
      </c>
      <c r="P7" s="396">
        <v>44580</v>
      </c>
      <c r="Q7" s="66">
        <v>0</v>
      </c>
      <c r="R7" s="67">
        <v>44568</v>
      </c>
      <c r="S7" s="51"/>
      <c r="T7" s="52"/>
      <c r="U7" s="53" t="s">
        <v>141</v>
      </c>
      <c r="V7" s="54">
        <v>0</v>
      </c>
      <c r="W7" s="53" t="s">
        <v>108</v>
      </c>
      <c r="X7" s="70">
        <v>0</v>
      </c>
    </row>
    <row r="8" spans="1:24" ht="29.25" customHeight="1" thickTop="1" thickBot="1" x14ac:dyDescent="0.35">
      <c r="A8" s="57" t="s">
        <v>34</v>
      </c>
      <c r="B8" s="58" t="s">
        <v>35</v>
      </c>
      <c r="C8" s="59" t="s">
        <v>91</v>
      </c>
      <c r="D8" s="60"/>
      <c r="E8" s="40"/>
      <c r="F8" s="61">
        <v>20480</v>
      </c>
      <c r="G8" s="62">
        <v>44568</v>
      </c>
      <c r="H8" s="63" t="s">
        <v>66</v>
      </c>
      <c r="I8" s="64">
        <f>20760-103.8</f>
        <v>20656.2</v>
      </c>
      <c r="J8" s="45">
        <f t="shared" si="0"/>
        <v>176.20000000000073</v>
      </c>
      <c r="K8" s="46">
        <v>37.5</v>
      </c>
      <c r="L8" s="65"/>
      <c r="M8" s="65"/>
      <c r="N8" s="48">
        <f t="shared" si="1"/>
        <v>774607.5</v>
      </c>
      <c r="O8" s="89" t="s">
        <v>67</v>
      </c>
      <c r="P8" s="90">
        <v>44582</v>
      </c>
      <c r="Q8" s="66">
        <v>25140</v>
      </c>
      <c r="R8" s="67">
        <v>44568</v>
      </c>
      <c r="S8" s="51"/>
      <c r="T8" s="52"/>
      <c r="U8" s="53" t="s">
        <v>141</v>
      </c>
      <c r="V8" s="54">
        <v>5104</v>
      </c>
      <c r="W8" s="53" t="s">
        <v>108</v>
      </c>
      <c r="X8" s="70">
        <v>4176</v>
      </c>
    </row>
    <row r="9" spans="1:24" ht="33" thickTop="1" thickBot="1" x14ac:dyDescent="0.35">
      <c r="A9" s="71" t="s">
        <v>36</v>
      </c>
      <c r="B9" s="58" t="s">
        <v>37</v>
      </c>
      <c r="C9" s="59" t="s">
        <v>91</v>
      </c>
      <c r="D9" s="60"/>
      <c r="E9" s="40"/>
      <c r="F9" s="61">
        <v>0</v>
      </c>
      <c r="G9" s="62">
        <v>44568</v>
      </c>
      <c r="H9" s="63" t="s">
        <v>68</v>
      </c>
      <c r="I9" s="64">
        <v>5595</v>
      </c>
      <c r="J9" s="45">
        <f t="shared" si="0"/>
        <v>5595</v>
      </c>
      <c r="K9" s="46">
        <v>37.5</v>
      </c>
      <c r="L9" s="65"/>
      <c r="M9" s="65"/>
      <c r="N9" s="48">
        <f t="shared" si="1"/>
        <v>209812.5</v>
      </c>
      <c r="O9" s="89" t="s">
        <v>61</v>
      </c>
      <c r="P9" s="90">
        <v>44582</v>
      </c>
      <c r="Q9" s="66">
        <v>0</v>
      </c>
      <c r="R9" s="67">
        <v>44568</v>
      </c>
      <c r="S9" s="51"/>
      <c r="T9" s="52"/>
      <c r="U9" s="53" t="s">
        <v>141</v>
      </c>
      <c r="V9" s="54">
        <v>0</v>
      </c>
      <c r="W9" s="53" t="s">
        <v>108</v>
      </c>
      <c r="X9" s="70">
        <v>0</v>
      </c>
    </row>
    <row r="10" spans="1:24" ht="48.75" thickTop="1" thickBot="1" x14ac:dyDescent="0.35">
      <c r="A10" s="71" t="s">
        <v>38</v>
      </c>
      <c r="B10" s="58" t="s">
        <v>40</v>
      </c>
      <c r="C10" s="59" t="s">
        <v>92</v>
      </c>
      <c r="D10" s="72"/>
      <c r="E10" s="40"/>
      <c r="F10" s="61">
        <v>21900</v>
      </c>
      <c r="G10" s="62">
        <v>44570</v>
      </c>
      <c r="H10" s="63" t="s">
        <v>79</v>
      </c>
      <c r="I10" s="64">
        <f>22600-113</f>
        <v>22487</v>
      </c>
      <c r="J10" s="45">
        <f t="shared" si="0"/>
        <v>587</v>
      </c>
      <c r="K10" s="46">
        <v>37.5</v>
      </c>
      <c r="L10" s="65"/>
      <c r="M10" s="65"/>
      <c r="N10" s="48">
        <f t="shared" si="1"/>
        <v>843262.5</v>
      </c>
      <c r="O10" s="397" t="s">
        <v>61</v>
      </c>
      <c r="P10" s="398">
        <v>44585</v>
      </c>
      <c r="Q10" s="66">
        <v>25140</v>
      </c>
      <c r="R10" s="67">
        <v>44578</v>
      </c>
      <c r="S10" s="51"/>
      <c r="T10" s="52"/>
      <c r="U10" s="53" t="s">
        <v>141</v>
      </c>
      <c r="V10" s="54">
        <v>5104</v>
      </c>
      <c r="W10" s="53" t="s">
        <v>108</v>
      </c>
      <c r="X10" s="70">
        <v>4176</v>
      </c>
    </row>
    <row r="11" spans="1:24" ht="31.5" customHeight="1" thickTop="1" thickBot="1" x14ac:dyDescent="0.35">
      <c r="A11" s="71" t="s">
        <v>39</v>
      </c>
      <c r="B11" s="58" t="s">
        <v>37</v>
      </c>
      <c r="C11" s="59" t="s">
        <v>92</v>
      </c>
      <c r="D11" s="60"/>
      <c r="E11" s="40"/>
      <c r="F11" s="61">
        <v>0</v>
      </c>
      <c r="G11" s="62">
        <v>44570</v>
      </c>
      <c r="H11" s="63" t="s">
        <v>80</v>
      </c>
      <c r="I11" s="64">
        <v>5535</v>
      </c>
      <c r="J11" s="45">
        <f t="shared" si="0"/>
        <v>5535</v>
      </c>
      <c r="K11" s="46">
        <v>37.5</v>
      </c>
      <c r="L11" s="65"/>
      <c r="M11" s="65"/>
      <c r="N11" s="48">
        <f t="shared" si="1"/>
        <v>207562.5</v>
      </c>
      <c r="O11" s="397" t="s">
        <v>61</v>
      </c>
      <c r="P11" s="398">
        <v>44585</v>
      </c>
      <c r="Q11" s="66">
        <v>0</v>
      </c>
      <c r="R11" s="67">
        <v>44578</v>
      </c>
      <c r="S11" s="51"/>
      <c r="T11" s="52"/>
      <c r="U11" s="53" t="s">
        <v>141</v>
      </c>
      <c r="V11" s="54">
        <v>0</v>
      </c>
      <c r="W11" s="53" t="s">
        <v>108</v>
      </c>
      <c r="X11" s="70">
        <v>0</v>
      </c>
    </row>
    <row r="12" spans="1:24" ht="33" thickTop="1" thickBot="1" x14ac:dyDescent="0.35">
      <c r="A12" s="71" t="s">
        <v>20</v>
      </c>
      <c r="B12" s="58" t="s">
        <v>40</v>
      </c>
      <c r="C12" s="517" t="s">
        <v>103</v>
      </c>
      <c r="D12" s="400"/>
      <c r="E12" s="401"/>
      <c r="F12" s="402">
        <v>23670</v>
      </c>
      <c r="G12" s="62">
        <v>44574</v>
      </c>
      <c r="H12" s="63" t="s">
        <v>82</v>
      </c>
      <c r="I12" s="64">
        <v>24170</v>
      </c>
      <c r="J12" s="45">
        <f t="shared" si="0"/>
        <v>500</v>
      </c>
      <c r="K12" s="46">
        <v>37</v>
      </c>
      <c r="L12" s="65"/>
      <c r="M12" s="65"/>
      <c r="N12" s="48">
        <f t="shared" si="1"/>
        <v>894290</v>
      </c>
      <c r="O12" s="397" t="s">
        <v>61</v>
      </c>
      <c r="P12" s="398">
        <v>44587</v>
      </c>
      <c r="Q12" s="66">
        <v>25140</v>
      </c>
      <c r="R12" s="67">
        <v>44578</v>
      </c>
      <c r="S12" s="51"/>
      <c r="T12" s="52"/>
      <c r="U12" s="53" t="s">
        <v>141</v>
      </c>
      <c r="V12" s="54">
        <v>5104</v>
      </c>
      <c r="W12" s="53" t="s">
        <v>108</v>
      </c>
      <c r="X12" s="70">
        <v>4176</v>
      </c>
    </row>
    <row r="13" spans="1:24" ht="33" thickTop="1" thickBot="1" x14ac:dyDescent="0.35">
      <c r="A13" s="71" t="s">
        <v>36</v>
      </c>
      <c r="B13" s="58" t="s">
        <v>32</v>
      </c>
      <c r="C13" s="518"/>
      <c r="D13" s="400"/>
      <c r="E13" s="401"/>
      <c r="F13" s="402">
        <v>0</v>
      </c>
      <c r="G13" s="62">
        <v>44574</v>
      </c>
      <c r="H13" s="63" t="s">
        <v>81</v>
      </c>
      <c r="I13" s="64">
        <v>5995</v>
      </c>
      <c r="J13" s="45">
        <f t="shared" si="0"/>
        <v>5995</v>
      </c>
      <c r="K13" s="46">
        <v>37</v>
      </c>
      <c r="L13" s="65"/>
      <c r="M13" s="65"/>
      <c r="N13" s="48">
        <f t="shared" si="1"/>
        <v>221815</v>
      </c>
      <c r="O13" s="397" t="s">
        <v>61</v>
      </c>
      <c r="P13" s="398">
        <v>44587</v>
      </c>
      <c r="Q13" s="66">
        <v>0</v>
      </c>
      <c r="R13" s="67">
        <v>44578</v>
      </c>
      <c r="S13" s="51"/>
      <c r="T13" s="52"/>
      <c r="U13" s="53" t="s">
        <v>141</v>
      </c>
      <c r="V13" s="54">
        <v>0</v>
      </c>
      <c r="W13" s="53" t="s">
        <v>108</v>
      </c>
      <c r="X13" s="70">
        <v>0</v>
      </c>
    </row>
    <row r="14" spans="1:24" ht="33" thickTop="1" thickBot="1" x14ac:dyDescent="0.35">
      <c r="A14" s="71" t="s">
        <v>47</v>
      </c>
      <c r="B14" s="58" t="s">
        <v>48</v>
      </c>
      <c r="C14" s="59" t="s">
        <v>93</v>
      </c>
      <c r="D14" s="60"/>
      <c r="E14" s="40"/>
      <c r="F14" s="61">
        <v>21030</v>
      </c>
      <c r="G14" s="62">
        <v>44575</v>
      </c>
      <c r="H14" s="63" t="s">
        <v>83</v>
      </c>
      <c r="I14" s="64">
        <v>20605</v>
      </c>
      <c r="J14" s="45">
        <f t="shared" si="0"/>
        <v>-425</v>
      </c>
      <c r="K14" s="46">
        <v>37</v>
      </c>
      <c r="L14" s="65"/>
      <c r="M14" s="65"/>
      <c r="N14" s="48">
        <f t="shared" si="1"/>
        <v>762385</v>
      </c>
      <c r="O14" s="397" t="s">
        <v>61</v>
      </c>
      <c r="P14" s="398">
        <v>44589</v>
      </c>
      <c r="Q14" s="66">
        <v>25040</v>
      </c>
      <c r="R14" s="67">
        <v>44578</v>
      </c>
      <c r="S14" s="51"/>
      <c r="T14" s="52"/>
      <c r="U14" s="53" t="s">
        <v>141</v>
      </c>
      <c r="V14" s="54">
        <v>5104</v>
      </c>
      <c r="W14" s="53" t="s">
        <v>108</v>
      </c>
      <c r="X14" s="70">
        <v>4176</v>
      </c>
    </row>
    <row r="15" spans="1:24" ht="33" thickTop="1" thickBot="1" x14ac:dyDescent="0.35">
      <c r="A15" s="73" t="s">
        <v>36</v>
      </c>
      <c r="B15" s="58" t="s">
        <v>37</v>
      </c>
      <c r="C15" s="59" t="s">
        <v>93</v>
      </c>
      <c r="D15" s="60"/>
      <c r="E15" s="40"/>
      <c r="F15" s="61">
        <v>0</v>
      </c>
      <c r="G15" s="62">
        <v>44575</v>
      </c>
      <c r="H15" s="63" t="s">
        <v>84</v>
      </c>
      <c r="I15" s="64">
        <v>5595</v>
      </c>
      <c r="J15" s="45">
        <f t="shared" si="0"/>
        <v>5595</v>
      </c>
      <c r="K15" s="46">
        <v>37</v>
      </c>
      <c r="L15" s="65"/>
      <c r="M15" s="65"/>
      <c r="N15" s="48">
        <f t="shared" si="1"/>
        <v>207015</v>
      </c>
      <c r="O15" s="397" t="s">
        <v>61</v>
      </c>
      <c r="P15" s="398">
        <v>44589</v>
      </c>
      <c r="Q15" s="66">
        <v>0</v>
      </c>
      <c r="R15" s="67">
        <v>44578</v>
      </c>
      <c r="S15" s="51"/>
      <c r="T15" s="52"/>
      <c r="U15" s="53" t="s">
        <v>141</v>
      </c>
      <c r="V15" s="54">
        <v>0</v>
      </c>
      <c r="W15" s="53" t="s">
        <v>108</v>
      </c>
      <c r="X15" s="70">
        <v>0</v>
      </c>
    </row>
    <row r="16" spans="1:24" ht="33" thickTop="1" thickBot="1" x14ac:dyDescent="0.35">
      <c r="A16" s="71" t="s">
        <v>49</v>
      </c>
      <c r="B16" s="58" t="s">
        <v>31</v>
      </c>
      <c r="C16" s="74" t="s">
        <v>94</v>
      </c>
      <c r="D16" s="60"/>
      <c r="E16" s="40"/>
      <c r="F16" s="61">
        <v>22380</v>
      </c>
      <c r="G16" s="62">
        <v>44577</v>
      </c>
      <c r="H16" s="63" t="s">
        <v>85</v>
      </c>
      <c r="I16" s="64">
        <v>22370</v>
      </c>
      <c r="J16" s="45">
        <f t="shared" si="0"/>
        <v>-10</v>
      </c>
      <c r="K16" s="46">
        <v>36.5</v>
      </c>
      <c r="L16" s="65"/>
      <c r="M16" s="65"/>
      <c r="N16" s="48">
        <f t="shared" si="1"/>
        <v>816505</v>
      </c>
      <c r="O16" s="397" t="s">
        <v>61</v>
      </c>
      <c r="P16" s="398">
        <v>44592</v>
      </c>
      <c r="Q16" s="66">
        <v>25140</v>
      </c>
      <c r="R16" s="67">
        <v>44582</v>
      </c>
      <c r="S16" s="51"/>
      <c r="T16" s="52"/>
      <c r="U16" s="429" t="s">
        <v>174</v>
      </c>
      <c r="V16" s="430">
        <v>5104</v>
      </c>
      <c r="W16" s="53" t="s">
        <v>108</v>
      </c>
      <c r="X16" s="70">
        <v>4176</v>
      </c>
    </row>
    <row r="17" spans="1:24" ht="33" thickTop="1" thickBot="1" x14ac:dyDescent="0.35">
      <c r="A17" s="75" t="s">
        <v>36</v>
      </c>
      <c r="B17" s="58" t="s">
        <v>37</v>
      </c>
      <c r="C17" s="59" t="s">
        <v>94</v>
      </c>
      <c r="D17" s="60"/>
      <c r="E17" s="40"/>
      <c r="F17" s="61">
        <v>0</v>
      </c>
      <c r="G17" s="62">
        <v>44577</v>
      </c>
      <c r="H17" s="63" t="s">
        <v>87</v>
      </c>
      <c r="I17" s="64">
        <v>5755</v>
      </c>
      <c r="J17" s="45">
        <f t="shared" si="0"/>
        <v>5755</v>
      </c>
      <c r="K17" s="76">
        <v>36.5</v>
      </c>
      <c r="L17" s="65"/>
      <c r="M17" s="65"/>
      <c r="N17" s="77">
        <f t="shared" si="1"/>
        <v>210057.5</v>
      </c>
      <c r="O17" s="397" t="s">
        <v>61</v>
      </c>
      <c r="P17" s="398">
        <v>44592</v>
      </c>
      <c r="Q17" s="66">
        <v>0</v>
      </c>
      <c r="R17" s="67">
        <v>44582</v>
      </c>
      <c r="S17" s="51"/>
      <c r="T17" s="52"/>
      <c r="U17" s="429" t="s">
        <v>174</v>
      </c>
      <c r="V17" s="430">
        <v>0</v>
      </c>
      <c r="W17" s="53" t="s">
        <v>108</v>
      </c>
      <c r="X17" s="70">
        <v>0</v>
      </c>
    </row>
    <row r="18" spans="1:24" ht="33" thickTop="1" thickBot="1" x14ac:dyDescent="0.35">
      <c r="A18" s="78" t="s">
        <v>50</v>
      </c>
      <c r="B18" s="58" t="s">
        <v>35</v>
      </c>
      <c r="C18" s="59" t="s">
        <v>95</v>
      </c>
      <c r="D18" s="60"/>
      <c r="E18" s="40"/>
      <c r="F18" s="61">
        <v>17170</v>
      </c>
      <c r="G18" s="62">
        <v>44578</v>
      </c>
      <c r="H18" s="63" t="s">
        <v>86</v>
      </c>
      <c r="I18" s="64">
        <v>21630</v>
      </c>
      <c r="J18" s="45">
        <f t="shared" si="0"/>
        <v>4460</v>
      </c>
      <c r="K18" s="76">
        <v>36.5</v>
      </c>
      <c r="L18" s="65"/>
      <c r="M18" s="65"/>
      <c r="N18" s="77">
        <f t="shared" si="1"/>
        <v>789495</v>
      </c>
      <c r="O18" s="397" t="s">
        <v>61</v>
      </c>
      <c r="P18" s="398">
        <v>44592</v>
      </c>
      <c r="Q18" s="66">
        <v>19940</v>
      </c>
      <c r="R18" s="67">
        <v>44582</v>
      </c>
      <c r="S18" s="51"/>
      <c r="T18" s="52"/>
      <c r="U18" s="429" t="s">
        <v>174</v>
      </c>
      <c r="V18" s="430">
        <v>5104</v>
      </c>
      <c r="W18" s="53" t="s">
        <v>108</v>
      </c>
      <c r="X18" s="70">
        <v>4176</v>
      </c>
    </row>
    <row r="19" spans="1:24" ht="33" thickTop="1" thickBot="1" x14ac:dyDescent="0.35">
      <c r="A19" s="78" t="s">
        <v>51</v>
      </c>
      <c r="B19" s="58" t="s">
        <v>52</v>
      </c>
      <c r="C19" s="59" t="s">
        <v>96</v>
      </c>
      <c r="D19" s="60"/>
      <c r="E19" s="40"/>
      <c r="F19" s="61">
        <v>22160</v>
      </c>
      <c r="G19" s="62">
        <v>44581</v>
      </c>
      <c r="H19" s="63" t="s">
        <v>114</v>
      </c>
      <c r="I19" s="64">
        <v>21970</v>
      </c>
      <c r="J19" s="45">
        <f t="shared" si="0"/>
        <v>-190</v>
      </c>
      <c r="K19" s="76">
        <v>36</v>
      </c>
      <c r="L19" s="65"/>
      <c r="M19" s="65"/>
      <c r="N19" s="77">
        <f t="shared" si="1"/>
        <v>790920</v>
      </c>
      <c r="O19" s="416" t="s">
        <v>61</v>
      </c>
      <c r="P19" s="418">
        <v>44595</v>
      </c>
      <c r="Q19" s="79">
        <v>24940</v>
      </c>
      <c r="R19" s="67">
        <v>44582</v>
      </c>
      <c r="S19" s="51"/>
      <c r="T19" s="52"/>
      <c r="U19" s="429" t="s">
        <v>174</v>
      </c>
      <c r="V19" s="430">
        <v>5104</v>
      </c>
      <c r="W19" s="53" t="s">
        <v>108</v>
      </c>
      <c r="X19" s="70">
        <v>4176</v>
      </c>
    </row>
    <row r="20" spans="1:24" ht="33" thickTop="1" thickBot="1" x14ac:dyDescent="0.35">
      <c r="A20" s="80" t="s">
        <v>36</v>
      </c>
      <c r="B20" s="58" t="s">
        <v>37</v>
      </c>
      <c r="C20" s="59" t="s">
        <v>96</v>
      </c>
      <c r="D20" s="60"/>
      <c r="E20" s="40"/>
      <c r="F20" s="61">
        <v>0</v>
      </c>
      <c r="G20" s="62">
        <v>44581</v>
      </c>
      <c r="H20" s="63" t="s">
        <v>115</v>
      </c>
      <c r="I20" s="64">
        <v>5745</v>
      </c>
      <c r="J20" s="45">
        <f t="shared" si="0"/>
        <v>5745</v>
      </c>
      <c r="K20" s="76">
        <v>36</v>
      </c>
      <c r="L20" s="65"/>
      <c r="M20" s="65"/>
      <c r="N20" s="77">
        <f t="shared" si="1"/>
        <v>206820</v>
      </c>
      <c r="O20" s="416" t="s">
        <v>61</v>
      </c>
      <c r="P20" s="418">
        <v>44595</v>
      </c>
      <c r="Q20" s="79">
        <v>0</v>
      </c>
      <c r="R20" s="67">
        <v>44582</v>
      </c>
      <c r="S20" s="51"/>
      <c r="T20" s="52"/>
      <c r="U20" s="429" t="s">
        <v>174</v>
      </c>
      <c r="V20" s="430">
        <v>0</v>
      </c>
      <c r="W20" s="53" t="s">
        <v>108</v>
      </c>
      <c r="X20" s="70">
        <v>0</v>
      </c>
    </row>
    <row r="21" spans="1:24" ht="33" thickTop="1" thickBot="1" x14ac:dyDescent="0.35">
      <c r="A21" s="78" t="s">
        <v>69</v>
      </c>
      <c r="B21" s="58" t="s">
        <v>70</v>
      </c>
      <c r="C21" s="59" t="s">
        <v>97</v>
      </c>
      <c r="D21" s="60"/>
      <c r="E21" s="40"/>
      <c r="F21" s="61">
        <v>22300</v>
      </c>
      <c r="G21" s="62">
        <v>44582</v>
      </c>
      <c r="H21" s="63" t="s">
        <v>116</v>
      </c>
      <c r="I21" s="64">
        <v>22350</v>
      </c>
      <c r="J21" s="45">
        <f t="shared" si="0"/>
        <v>50</v>
      </c>
      <c r="K21" s="76">
        <v>36</v>
      </c>
      <c r="L21" s="65"/>
      <c r="M21" s="65"/>
      <c r="N21" s="77">
        <f t="shared" si="1"/>
        <v>804600</v>
      </c>
      <c r="O21" s="417" t="s">
        <v>61</v>
      </c>
      <c r="P21" s="418">
        <v>44596</v>
      </c>
      <c r="Q21" s="79">
        <v>25140</v>
      </c>
      <c r="R21" s="67">
        <v>44582</v>
      </c>
      <c r="S21" s="51"/>
      <c r="T21" s="52"/>
      <c r="U21" s="429" t="s">
        <v>174</v>
      </c>
      <c r="V21" s="430">
        <v>5104</v>
      </c>
      <c r="W21" s="53" t="s">
        <v>108</v>
      </c>
      <c r="X21" s="70">
        <v>4176</v>
      </c>
    </row>
    <row r="22" spans="1:24" ht="22.5" customHeight="1" thickTop="1" thickBot="1" x14ac:dyDescent="0.35">
      <c r="A22" s="81" t="s">
        <v>22</v>
      </c>
      <c r="B22" s="58" t="s">
        <v>71</v>
      </c>
      <c r="C22" s="59" t="s">
        <v>97</v>
      </c>
      <c r="D22" s="60"/>
      <c r="E22" s="40"/>
      <c r="F22" s="61">
        <v>0</v>
      </c>
      <c r="G22" s="62">
        <v>44582</v>
      </c>
      <c r="H22" s="63" t="s">
        <v>117</v>
      </c>
      <c r="I22" s="64">
        <v>5420</v>
      </c>
      <c r="J22" s="45">
        <f t="shared" si="0"/>
        <v>5420</v>
      </c>
      <c r="K22" s="76">
        <v>36</v>
      </c>
      <c r="L22" s="65"/>
      <c r="M22" s="65"/>
      <c r="N22" s="77">
        <f t="shared" si="1"/>
        <v>195120</v>
      </c>
      <c r="O22" s="417" t="s">
        <v>61</v>
      </c>
      <c r="P22" s="418">
        <v>44596</v>
      </c>
      <c r="Q22" s="79">
        <v>0</v>
      </c>
      <c r="R22" s="67">
        <v>44582</v>
      </c>
      <c r="S22" s="51"/>
      <c r="T22" s="52"/>
      <c r="U22" s="429" t="s">
        <v>174</v>
      </c>
      <c r="V22" s="430">
        <v>0</v>
      </c>
      <c r="W22" s="53" t="s">
        <v>108</v>
      </c>
      <c r="X22" s="70">
        <v>0</v>
      </c>
    </row>
    <row r="23" spans="1:24" ht="33" thickTop="1" thickBot="1" x14ac:dyDescent="0.35">
      <c r="A23" s="82" t="s">
        <v>69</v>
      </c>
      <c r="B23" s="58" t="s">
        <v>72</v>
      </c>
      <c r="C23" s="59" t="s">
        <v>98</v>
      </c>
      <c r="D23" s="60"/>
      <c r="E23" s="40"/>
      <c r="F23" s="61">
        <v>22730</v>
      </c>
      <c r="G23" s="62">
        <v>44584</v>
      </c>
      <c r="H23" s="63" t="s">
        <v>119</v>
      </c>
      <c r="I23" s="64">
        <v>22840</v>
      </c>
      <c r="J23" s="45">
        <f t="shared" si="0"/>
        <v>110</v>
      </c>
      <c r="K23" s="76">
        <v>36</v>
      </c>
      <c r="L23" s="65"/>
      <c r="M23" s="65"/>
      <c r="N23" s="77">
        <f t="shared" si="1"/>
        <v>822240</v>
      </c>
      <c r="O23" s="417" t="s">
        <v>61</v>
      </c>
      <c r="P23" s="418">
        <v>44600</v>
      </c>
      <c r="Q23" s="79">
        <v>25140</v>
      </c>
      <c r="R23" s="67">
        <v>44592</v>
      </c>
      <c r="S23" s="51"/>
      <c r="T23" s="52"/>
      <c r="U23" s="429" t="s">
        <v>174</v>
      </c>
      <c r="V23" s="430">
        <v>5104</v>
      </c>
      <c r="W23" s="53" t="s">
        <v>108</v>
      </c>
      <c r="X23" s="70">
        <v>4176</v>
      </c>
    </row>
    <row r="24" spans="1:24" ht="26.25" customHeight="1" thickTop="1" thickBot="1" x14ac:dyDescent="0.35">
      <c r="A24" s="83" t="s">
        <v>22</v>
      </c>
      <c r="B24" s="58" t="s">
        <v>32</v>
      </c>
      <c r="C24" s="59" t="s">
        <v>98</v>
      </c>
      <c r="D24" s="60"/>
      <c r="E24" s="40"/>
      <c r="F24" s="61">
        <v>0</v>
      </c>
      <c r="G24" s="62">
        <v>44584</v>
      </c>
      <c r="H24" s="63" t="s">
        <v>121</v>
      </c>
      <c r="I24" s="64">
        <v>5430</v>
      </c>
      <c r="J24" s="45">
        <f t="shared" si="0"/>
        <v>5430</v>
      </c>
      <c r="K24" s="76">
        <v>36</v>
      </c>
      <c r="L24" s="65"/>
      <c r="M24" s="65"/>
      <c r="N24" s="84">
        <f t="shared" si="1"/>
        <v>195480</v>
      </c>
      <c r="O24" s="416" t="s">
        <v>61</v>
      </c>
      <c r="P24" s="418">
        <v>44600</v>
      </c>
      <c r="Q24" s="79">
        <v>0</v>
      </c>
      <c r="R24" s="67">
        <v>44592</v>
      </c>
      <c r="S24" s="85"/>
      <c r="T24" s="86"/>
      <c r="U24" s="429" t="s">
        <v>174</v>
      </c>
      <c r="V24" s="430">
        <v>0</v>
      </c>
      <c r="W24" s="53" t="s">
        <v>108</v>
      </c>
      <c r="X24" s="70">
        <v>0</v>
      </c>
    </row>
    <row r="25" spans="1:24" ht="33" thickTop="1" thickBot="1" x14ac:dyDescent="0.35">
      <c r="A25" s="71" t="s">
        <v>73</v>
      </c>
      <c r="B25" s="58" t="s">
        <v>74</v>
      </c>
      <c r="C25" s="59" t="s">
        <v>99</v>
      </c>
      <c r="D25" s="87"/>
      <c r="E25" s="88"/>
      <c r="F25" s="61">
        <v>17440</v>
      </c>
      <c r="G25" s="62">
        <v>44586</v>
      </c>
      <c r="H25" s="63" t="s">
        <v>120</v>
      </c>
      <c r="I25" s="64">
        <f>21825-110.79</f>
        <v>21714.21</v>
      </c>
      <c r="J25" s="45">
        <f t="shared" si="0"/>
        <v>4274.2099999999991</v>
      </c>
      <c r="K25" s="76">
        <v>36</v>
      </c>
      <c r="L25" s="65"/>
      <c r="M25" s="65"/>
      <c r="N25" s="77">
        <f t="shared" si="1"/>
        <v>781711.55999999994</v>
      </c>
      <c r="O25" s="417" t="s">
        <v>61</v>
      </c>
      <c r="P25" s="418">
        <v>44600</v>
      </c>
      <c r="Q25" s="79">
        <v>20140</v>
      </c>
      <c r="R25" s="67">
        <v>44592</v>
      </c>
      <c r="S25" s="51"/>
      <c r="T25" s="52"/>
      <c r="U25" s="429" t="s">
        <v>174</v>
      </c>
      <c r="V25" s="430">
        <v>5104</v>
      </c>
      <c r="W25" s="53" t="s">
        <v>108</v>
      </c>
      <c r="X25" s="70">
        <v>4176</v>
      </c>
    </row>
    <row r="26" spans="1:24" ht="33" thickTop="1" thickBot="1" x14ac:dyDescent="0.35">
      <c r="A26" s="82" t="s">
        <v>75</v>
      </c>
      <c r="B26" s="58" t="s">
        <v>52</v>
      </c>
      <c r="C26" s="59" t="s">
        <v>100</v>
      </c>
      <c r="D26" s="87"/>
      <c r="E26" s="88"/>
      <c r="F26" s="61">
        <v>18370</v>
      </c>
      <c r="G26" s="62">
        <v>44588</v>
      </c>
      <c r="H26" s="63" t="s">
        <v>122</v>
      </c>
      <c r="I26" s="64">
        <v>22715</v>
      </c>
      <c r="J26" s="45">
        <f t="shared" si="0"/>
        <v>4345</v>
      </c>
      <c r="K26" s="76">
        <v>35.5</v>
      </c>
      <c r="L26" s="65"/>
      <c r="M26" s="65"/>
      <c r="N26" s="77">
        <f t="shared" si="1"/>
        <v>806382.5</v>
      </c>
      <c r="O26" s="417" t="s">
        <v>61</v>
      </c>
      <c r="P26" s="418">
        <v>44602</v>
      </c>
      <c r="Q26" s="79">
        <v>20140</v>
      </c>
      <c r="R26" s="67">
        <v>44592</v>
      </c>
      <c r="S26" s="51"/>
      <c r="T26" s="52"/>
      <c r="U26" s="429" t="s">
        <v>174</v>
      </c>
      <c r="V26" s="430">
        <v>5104</v>
      </c>
      <c r="W26" s="53" t="s">
        <v>108</v>
      </c>
      <c r="X26" s="70">
        <v>4176</v>
      </c>
    </row>
    <row r="27" spans="1:24" ht="33" thickTop="1" thickBot="1" x14ac:dyDescent="0.35">
      <c r="A27" s="82" t="s">
        <v>69</v>
      </c>
      <c r="B27" s="58" t="s">
        <v>72</v>
      </c>
      <c r="C27" s="59" t="s">
        <v>101</v>
      </c>
      <c r="D27" s="60"/>
      <c r="E27" s="40"/>
      <c r="F27" s="61">
        <v>23190</v>
      </c>
      <c r="G27" s="62">
        <v>44589</v>
      </c>
      <c r="H27" s="63" t="s">
        <v>123</v>
      </c>
      <c r="I27" s="64">
        <v>23240</v>
      </c>
      <c r="J27" s="45">
        <f t="shared" si="0"/>
        <v>50</v>
      </c>
      <c r="K27" s="76">
        <v>35</v>
      </c>
      <c r="L27" s="65"/>
      <c r="M27" s="65"/>
      <c r="N27" s="77">
        <f t="shared" si="1"/>
        <v>813400</v>
      </c>
      <c r="O27" s="417" t="s">
        <v>125</v>
      </c>
      <c r="P27" s="418">
        <v>44603</v>
      </c>
      <c r="Q27" s="79">
        <v>25140</v>
      </c>
      <c r="R27" s="67">
        <v>44592</v>
      </c>
      <c r="S27" s="91"/>
      <c r="T27" s="92"/>
      <c r="U27" s="429" t="s">
        <v>174</v>
      </c>
      <c r="V27" s="430">
        <v>5104</v>
      </c>
      <c r="W27" s="53" t="s">
        <v>108</v>
      </c>
      <c r="X27" s="70">
        <v>4176</v>
      </c>
    </row>
    <row r="28" spans="1:24" ht="33" thickTop="1" thickBot="1" x14ac:dyDescent="0.35">
      <c r="A28" s="82" t="s">
        <v>50</v>
      </c>
      <c r="B28" s="58" t="s">
        <v>32</v>
      </c>
      <c r="C28" s="59" t="s">
        <v>101</v>
      </c>
      <c r="D28" s="60"/>
      <c r="E28" s="40"/>
      <c r="F28" s="61">
        <v>0</v>
      </c>
      <c r="G28" s="62">
        <v>44589</v>
      </c>
      <c r="H28" s="63" t="s">
        <v>124</v>
      </c>
      <c r="I28" s="64">
        <v>5555</v>
      </c>
      <c r="J28" s="45">
        <f t="shared" si="0"/>
        <v>5555</v>
      </c>
      <c r="K28" s="76">
        <v>35</v>
      </c>
      <c r="L28" s="65"/>
      <c r="M28" s="65"/>
      <c r="N28" s="77">
        <f t="shared" si="1"/>
        <v>194425</v>
      </c>
      <c r="O28" s="417" t="s">
        <v>61</v>
      </c>
      <c r="P28" s="418">
        <v>44603</v>
      </c>
      <c r="Q28" s="66">
        <v>0</v>
      </c>
      <c r="R28" s="67">
        <v>44592</v>
      </c>
      <c r="S28" s="91"/>
      <c r="T28" s="92"/>
      <c r="U28" s="429" t="s">
        <v>174</v>
      </c>
      <c r="V28" s="430">
        <v>0</v>
      </c>
      <c r="W28" s="53" t="s">
        <v>108</v>
      </c>
      <c r="X28" s="70">
        <v>0</v>
      </c>
    </row>
    <row r="29" spans="1:24" ht="33" thickTop="1" thickBot="1" x14ac:dyDescent="0.35">
      <c r="A29" s="57" t="s">
        <v>69</v>
      </c>
      <c r="B29" s="93" t="s">
        <v>72</v>
      </c>
      <c r="C29" s="59" t="s">
        <v>102</v>
      </c>
      <c r="D29" s="60"/>
      <c r="E29" s="40"/>
      <c r="F29" s="61">
        <v>21760</v>
      </c>
      <c r="G29" s="62">
        <v>44591</v>
      </c>
      <c r="H29" s="421" t="s">
        <v>139</v>
      </c>
      <c r="I29" s="64">
        <v>21820</v>
      </c>
      <c r="J29" s="45">
        <f t="shared" si="0"/>
        <v>60</v>
      </c>
      <c r="K29" s="76">
        <v>35</v>
      </c>
      <c r="L29" s="65"/>
      <c r="M29" s="65"/>
      <c r="N29" s="77">
        <f t="shared" si="1"/>
        <v>763700</v>
      </c>
      <c r="O29" s="417" t="s">
        <v>61</v>
      </c>
      <c r="P29" s="418">
        <v>44606</v>
      </c>
      <c r="Q29" s="419">
        <v>25140</v>
      </c>
      <c r="R29" s="420">
        <v>44596</v>
      </c>
      <c r="S29" s="91"/>
      <c r="T29" s="92"/>
      <c r="U29" s="429" t="s">
        <v>174</v>
      </c>
      <c r="V29" s="430">
        <v>5104</v>
      </c>
      <c r="W29" s="53" t="s">
        <v>108</v>
      </c>
      <c r="X29" s="70">
        <v>4176</v>
      </c>
    </row>
    <row r="30" spans="1:24" ht="22.5" customHeight="1" thickTop="1" thickBot="1" x14ac:dyDescent="0.35">
      <c r="A30" s="57" t="s">
        <v>76</v>
      </c>
      <c r="B30" s="93" t="s">
        <v>32</v>
      </c>
      <c r="C30" s="59" t="s">
        <v>102</v>
      </c>
      <c r="D30" s="60"/>
      <c r="E30" s="40"/>
      <c r="F30" s="61">
        <v>0</v>
      </c>
      <c r="G30" s="62">
        <v>44591</v>
      </c>
      <c r="H30" s="421" t="s">
        <v>140</v>
      </c>
      <c r="I30" s="64">
        <v>5435</v>
      </c>
      <c r="J30" s="45">
        <f t="shared" si="0"/>
        <v>5435</v>
      </c>
      <c r="K30" s="76">
        <v>35</v>
      </c>
      <c r="L30" s="65"/>
      <c r="M30" s="65"/>
      <c r="N30" s="77">
        <f t="shared" si="1"/>
        <v>190225</v>
      </c>
      <c r="O30" s="417" t="s">
        <v>61</v>
      </c>
      <c r="P30" s="418">
        <v>44606</v>
      </c>
      <c r="Q30" s="419">
        <v>0</v>
      </c>
      <c r="R30" s="420">
        <v>44596</v>
      </c>
      <c r="S30" s="91"/>
      <c r="T30" s="92"/>
      <c r="U30" s="429" t="s">
        <v>174</v>
      </c>
      <c r="V30" s="430">
        <v>0</v>
      </c>
      <c r="W30" s="53" t="s">
        <v>108</v>
      </c>
      <c r="X30" s="70">
        <v>0</v>
      </c>
    </row>
    <row r="31" spans="1:24" ht="20.25" customHeight="1" thickTop="1" thickBot="1" x14ac:dyDescent="0.35">
      <c r="A31" s="71"/>
      <c r="B31" s="93"/>
      <c r="C31" s="59"/>
      <c r="D31" s="60"/>
      <c r="E31" s="40"/>
      <c r="F31" s="61"/>
      <c r="G31" s="62"/>
      <c r="H31" s="63"/>
      <c r="I31" s="64"/>
      <c r="J31" s="45">
        <f t="shared" si="0"/>
        <v>0</v>
      </c>
      <c r="K31" s="76"/>
      <c r="L31" s="65"/>
      <c r="M31" s="65"/>
      <c r="N31" s="77">
        <f t="shared" si="1"/>
        <v>0</v>
      </c>
      <c r="O31" s="89"/>
      <c r="P31" s="90"/>
      <c r="Q31" s="96"/>
      <c r="R31" s="97"/>
      <c r="S31" s="91"/>
      <c r="T31" s="92"/>
      <c r="U31" s="53"/>
      <c r="V31" s="54"/>
      <c r="W31" s="53"/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f>SUM(X4:X31)</f>
        <v>62640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>
        <v>0</v>
      </c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>
        <v>0</v>
      </c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72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8.75" thickTop="1" thickBot="1" x14ac:dyDescent="0.35">
      <c r="A55" s="57" t="s">
        <v>41</v>
      </c>
      <c r="B55" s="148" t="s">
        <v>23</v>
      </c>
      <c r="C55" s="149" t="s">
        <v>42</v>
      </c>
      <c r="D55" s="150"/>
      <c r="E55" s="40">
        <f t="shared" si="2"/>
        <v>0</v>
      </c>
      <c r="F55" s="151">
        <v>1844</v>
      </c>
      <c r="G55" s="152">
        <v>44564</v>
      </c>
      <c r="H55" s="423">
        <v>767</v>
      </c>
      <c r="I55" s="151">
        <v>1844</v>
      </c>
      <c r="J55" s="45">
        <f t="shared" si="0"/>
        <v>0</v>
      </c>
      <c r="K55" s="46">
        <v>91</v>
      </c>
      <c r="L55" s="65"/>
      <c r="M55" s="65"/>
      <c r="N55" s="154">
        <f t="shared" si="1"/>
        <v>167804</v>
      </c>
      <c r="O55" s="89" t="s">
        <v>59</v>
      </c>
      <c r="P55" s="162">
        <v>44572</v>
      </c>
      <c r="Q55" s="128"/>
      <c r="R55" s="158"/>
      <c r="S55" s="92"/>
      <c r="T55" s="92"/>
      <c r="U55" s="159"/>
      <c r="V55" s="160"/>
    </row>
    <row r="56" spans="1:24" s="161" customFormat="1" ht="31.5" customHeight="1" thickTop="1" thickBot="1" x14ac:dyDescent="0.35">
      <c r="A56" s="496" t="s">
        <v>41</v>
      </c>
      <c r="B56" s="148" t="s">
        <v>23</v>
      </c>
      <c r="C56" s="498" t="s">
        <v>110</v>
      </c>
      <c r="D56" s="150"/>
      <c r="E56" s="40"/>
      <c r="F56" s="151">
        <v>1025.4000000000001</v>
      </c>
      <c r="G56" s="152">
        <v>44571</v>
      </c>
      <c r="H56" s="500">
        <v>782</v>
      </c>
      <c r="I56" s="151">
        <v>1025.4000000000001</v>
      </c>
      <c r="J56" s="45">
        <f t="shared" si="0"/>
        <v>0</v>
      </c>
      <c r="K56" s="46">
        <v>91</v>
      </c>
      <c r="L56" s="65"/>
      <c r="M56" s="65"/>
      <c r="N56" s="154">
        <f t="shared" si="1"/>
        <v>93311.400000000009</v>
      </c>
      <c r="O56" s="407"/>
      <c r="P56" s="408"/>
      <c r="Q56" s="128"/>
      <c r="R56" s="158"/>
      <c r="S56" s="92"/>
      <c r="T56" s="92"/>
      <c r="U56" s="159"/>
      <c r="V56" s="160"/>
    </row>
    <row r="57" spans="1:24" s="161" customFormat="1" ht="18.75" thickTop="1" thickBot="1" x14ac:dyDescent="0.35">
      <c r="A57" s="497"/>
      <c r="B57" s="148" t="s">
        <v>24</v>
      </c>
      <c r="C57" s="499"/>
      <c r="D57" s="150"/>
      <c r="E57" s="40"/>
      <c r="F57" s="151">
        <v>319</v>
      </c>
      <c r="G57" s="152">
        <v>44571</v>
      </c>
      <c r="H57" s="501"/>
      <c r="I57" s="151">
        <v>319</v>
      </c>
      <c r="J57" s="45">
        <f t="shared" si="0"/>
        <v>0</v>
      </c>
      <c r="K57" s="46">
        <v>102</v>
      </c>
      <c r="L57" s="65"/>
      <c r="M57" s="65"/>
      <c r="N57" s="154">
        <f t="shared" si="1"/>
        <v>32538</v>
      </c>
      <c r="O57" s="407"/>
      <c r="P57" s="408"/>
      <c r="Q57" s="128"/>
      <c r="R57" s="158"/>
      <c r="S57" s="92"/>
      <c r="T57" s="92"/>
      <c r="U57" s="159"/>
      <c r="V57" s="160"/>
    </row>
    <row r="58" spans="1:24" s="161" customFormat="1" ht="29.25" customHeight="1" thickTop="1" thickBot="1" x14ac:dyDescent="0.35">
      <c r="A58" s="496" t="s">
        <v>41</v>
      </c>
      <c r="B58" s="148" t="s">
        <v>23</v>
      </c>
      <c r="C58" s="498" t="s">
        <v>129</v>
      </c>
      <c r="D58" s="150"/>
      <c r="E58" s="40"/>
      <c r="F58" s="151">
        <v>833.8</v>
      </c>
      <c r="G58" s="152">
        <v>44578</v>
      </c>
      <c r="H58" s="500">
        <v>810</v>
      </c>
      <c r="I58" s="151">
        <v>833.8</v>
      </c>
      <c r="J58" s="45">
        <f t="shared" si="0"/>
        <v>0</v>
      </c>
      <c r="K58" s="46">
        <v>91</v>
      </c>
      <c r="L58" s="65"/>
      <c r="M58" s="65"/>
      <c r="N58" s="154">
        <f t="shared" si="1"/>
        <v>75875.8</v>
      </c>
      <c r="O58" s="502" t="s">
        <v>59</v>
      </c>
      <c r="P58" s="523">
        <v>44606</v>
      </c>
      <c r="Q58" s="128"/>
      <c r="R58" s="158"/>
      <c r="S58" s="92"/>
      <c r="T58" s="92"/>
      <c r="U58" s="159"/>
      <c r="V58" s="160"/>
    </row>
    <row r="59" spans="1:24" s="161" customFormat="1" ht="29.25" customHeight="1" thickTop="1" thickBot="1" x14ac:dyDescent="0.35">
      <c r="A59" s="497"/>
      <c r="B59" s="148" t="s">
        <v>24</v>
      </c>
      <c r="C59" s="499"/>
      <c r="D59" s="150"/>
      <c r="E59" s="40"/>
      <c r="F59" s="151">
        <v>220</v>
      </c>
      <c r="G59" s="152">
        <v>44578</v>
      </c>
      <c r="H59" s="501"/>
      <c r="I59" s="151">
        <v>220</v>
      </c>
      <c r="J59" s="45">
        <f t="shared" si="0"/>
        <v>0</v>
      </c>
      <c r="K59" s="46">
        <v>102</v>
      </c>
      <c r="L59" s="65"/>
      <c r="M59" s="65"/>
      <c r="N59" s="154">
        <f t="shared" si="1"/>
        <v>22440</v>
      </c>
      <c r="O59" s="503"/>
      <c r="P59" s="524"/>
      <c r="Q59" s="128"/>
      <c r="R59" s="158"/>
      <c r="S59" s="92"/>
      <c r="T59" s="92"/>
      <c r="U59" s="159"/>
      <c r="V59" s="160"/>
    </row>
    <row r="60" spans="1:24" s="161" customFormat="1" ht="48.75" customHeight="1" thickTop="1" thickBot="1" x14ac:dyDescent="0.35">
      <c r="A60" s="521" t="s">
        <v>41</v>
      </c>
      <c r="B60" s="148" t="s">
        <v>23</v>
      </c>
      <c r="C60" s="519" t="s">
        <v>109</v>
      </c>
      <c r="D60" s="163"/>
      <c r="E60" s="40">
        <f t="shared" si="2"/>
        <v>0</v>
      </c>
      <c r="F60" s="151">
        <v>1661.4</v>
      </c>
      <c r="G60" s="152">
        <v>44585</v>
      </c>
      <c r="H60" s="500">
        <v>800</v>
      </c>
      <c r="I60" s="151">
        <v>1661.4</v>
      </c>
      <c r="J60" s="45">
        <f t="shared" si="0"/>
        <v>0</v>
      </c>
      <c r="K60" s="46">
        <v>91</v>
      </c>
      <c r="L60" s="65"/>
      <c r="M60" s="65"/>
      <c r="N60" s="154">
        <f t="shared" si="1"/>
        <v>151187.4</v>
      </c>
      <c r="O60" s="502" t="s">
        <v>59</v>
      </c>
      <c r="P60" s="523">
        <v>44594</v>
      </c>
      <c r="Q60" s="164"/>
      <c r="R60" s="158"/>
      <c r="S60" s="92"/>
      <c r="T60" s="92"/>
      <c r="U60" s="159"/>
      <c r="V60" s="160"/>
      <c r="W60"/>
      <c r="X60"/>
    </row>
    <row r="61" spans="1:24" ht="26.25" customHeight="1" thickTop="1" thickBot="1" x14ac:dyDescent="0.35">
      <c r="A61" s="522"/>
      <c r="B61" s="148" t="s">
        <v>24</v>
      </c>
      <c r="C61" s="520"/>
      <c r="D61" s="165"/>
      <c r="E61" s="40">
        <f t="shared" si="2"/>
        <v>0</v>
      </c>
      <c r="F61" s="151">
        <v>231.6</v>
      </c>
      <c r="G61" s="152">
        <v>44585</v>
      </c>
      <c r="H61" s="501"/>
      <c r="I61" s="151">
        <v>231.6</v>
      </c>
      <c r="J61" s="45">
        <f t="shared" si="0"/>
        <v>0</v>
      </c>
      <c r="K61" s="166">
        <v>102</v>
      </c>
      <c r="L61" s="99"/>
      <c r="M61" s="99"/>
      <c r="N61" s="154">
        <f t="shared" si="1"/>
        <v>23623.200000000001</v>
      </c>
      <c r="O61" s="503"/>
      <c r="P61" s="524"/>
      <c r="Q61" s="164"/>
      <c r="R61" s="129"/>
      <c r="S61" s="92"/>
      <c r="T61" s="92"/>
      <c r="U61" s="53"/>
      <c r="V61" s="54"/>
    </row>
    <row r="62" spans="1:24" ht="31.5" thickTop="1" thickBot="1" x14ac:dyDescent="0.35">
      <c r="A62" s="424" t="s">
        <v>41</v>
      </c>
      <c r="B62" s="148" t="s">
        <v>23</v>
      </c>
      <c r="C62" s="422" t="s">
        <v>130</v>
      </c>
      <c r="D62" s="165"/>
      <c r="E62" s="40">
        <f t="shared" si="2"/>
        <v>0</v>
      </c>
      <c r="F62" s="151">
        <v>1531.4</v>
      </c>
      <c r="G62" s="152">
        <v>44592</v>
      </c>
      <c r="H62" s="426">
        <v>808</v>
      </c>
      <c r="I62" s="151">
        <v>1531.4</v>
      </c>
      <c r="J62" s="45">
        <f t="shared" si="0"/>
        <v>0</v>
      </c>
      <c r="K62" s="166">
        <v>93</v>
      </c>
      <c r="L62" s="99"/>
      <c r="M62" s="99"/>
      <c r="N62" s="154">
        <f t="shared" si="1"/>
        <v>142420.20000000001</v>
      </c>
      <c r="O62" s="427" t="s">
        <v>59</v>
      </c>
      <c r="P62" s="428">
        <v>44606</v>
      </c>
      <c r="Q62" s="164"/>
      <c r="R62" s="129"/>
      <c r="S62" s="92"/>
      <c r="T62" s="92"/>
      <c r="U62" s="53"/>
      <c r="V62" s="54"/>
    </row>
    <row r="63" spans="1:24" s="161" customFormat="1" ht="18.75" thickTop="1" thickBot="1" x14ac:dyDescent="0.35">
      <c r="A63" s="425"/>
      <c r="B63" s="148" t="s">
        <v>23</v>
      </c>
      <c r="C63" s="490"/>
      <c r="D63" s="163"/>
      <c r="E63" s="40">
        <f t="shared" si="2"/>
        <v>0</v>
      </c>
      <c r="F63" s="151"/>
      <c r="G63" s="152"/>
      <c r="H63" s="492"/>
      <c r="I63" s="151"/>
      <c r="J63" s="45">
        <f t="shared" si="0"/>
        <v>0</v>
      </c>
      <c r="K63" s="46"/>
      <c r="L63" s="65"/>
      <c r="M63" s="65"/>
      <c r="N63" s="154">
        <f t="shared" si="1"/>
        <v>0</v>
      </c>
      <c r="O63" s="164"/>
      <c r="P63" s="62"/>
      <c r="Q63" s="167"/>
      <c r="R63" s="158"/>
      <c r="S63" s="92"/>
      <c r="T63" s="92"/>
      <c r="U63" s="159"/>
      <c r="V63" s="160"/>
      <c r="W63"/>
      <c r="X63"/>
    </row>
    <row r="64" spans="1:24" ht="21" customHeight="1" thickTop="1" thickBot="1" x14ac:dyDescent="0.35">
      <c r="A64" s="78"/>
      <c r="B64" s="148" t="s">
        <v>24</v>
      </c>
      <c r="C64" s="491"/>
      <c r="D64" s="168"/>
      <c r="E64" s="40">
        <f t="shared" si="2"/>
        <v>0</v>
      </c>
      <c r="F64" s="151"/>
      <c r="G64" s="152"/>
      <c r="H64" s="49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62"/>
      <c r="Q64" s="167"/>
      <c r="R64" s="129"/>
      <c r="S64" s="92"/>
      <c r="T64" s="92"/>
      <c r="U64" s="53"/>
      <c r="V64" s="54"/>
    </row>
    <row r="65" spans="1:22" ht="18.75" customHeight="1" thickTop="1" thickBot="1" x14ac:dyDescent="0.35">
      <c r="A65" s="169"/>
      <c r="B65" s="170"/>
      <c r="C65" s="171"/>
      <c r="D65" s="168"/>
      <c r="E65" s="40">
        <f t="shared" si="2"/>
        <v>0</v>
      </c>
      <c r="F65" s="151"/>
      <c r="G65" s="152"/>
      <c r="H65" s="153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72"/>
      <c r="P65" s="173"/>
      <c r="Q65" s="164"/>
      <c r="R65" s="129"/>
      <c r="S65" s="92"/>
      <c r="T65" s="92"/>
      <c r="U65" s="53"/>
      <c r="V65" s="54"/>
    </row>
    <row r="66" spans="1:22" ht="18.75" thickTop="1" thickBot="1" x14ac:dyDescent="0.35">
      <c r="A66" s="174" t="s">
        <v>43</v>
      </c>
      <c r="B66" s="391" t="s">
        <v>44</v>
      </c>
      <c r="C66" s="175" t="s">
        <v>45</v>
      </c>
      <c r="D66" s="176"/>
      <c r="E66" s="40">
        <f t="shared" si="2"/>
        <v>0</v>
      </c>
      <c r="F66" s="151">
        <v>410</v>
      </c>
      <c r="G66" s="152">
        <v>44565</v>
      </c>
      <c r="H66" s="153" t="s">
        <v>46</v>
      </c>
      <c r="I66" s="151">
        <v>410</v>
      </c>
      <c r="J66" s="45">
        <f t="shared" si="0"/>
        <v>0</v>
      </c>
      <c r="K66" s="166">
        <v>65</v>
      </c>
      <c r="L66" s="99"/>
      <c r="M66" s="99"/>
      <c r="N66" s="48">
        <f t="shared" si="1"/>
        <v>26650</v>
      </c>
      <c r="O66" s="164" t="s">
        <v>59</v>
      </c>
      <c r="P66" s="162">
        <v>44572</v>
      </c>
      <c r="Q66" s="164"/>
      <c r="R66" s="129"/>
      <c r="S66" s="92"/>
      <c r="T66" s="92"/>
      <c r="U66" s="53"/>
      <c r="V66" s="54"/>
    </row>
    <row r="67" spans="1:22" ht="18" customHeight="1" thickTop="1" x14ac:dyDescent="0.3">
      <c r="A67" s="393" t="s">
        <v>53</v>
      </c>
      <c r="B67" s="382" t="s">
        <v>54</v>
      </c>
      <c r="C67" s="179" t="s">
        <v>55</v>
      </c>
      <c r="D67" s="380"/>
      <c r="E67" s="40"/>
      <c r="F67" s="383">
        <v>18647.810000000001</v>
      </c>
      <c r="G67" s="186">
        <v>44567</v>
      </c>
      <c r="H67" s="381"/>
      <c r="I67" s="151">
        <v>18647.810000000001</v>
      </c>
      <c r="J67" s="45">
        <f t="shared" si="0"/>
        <v>0</v>
      </c>
      <c r="K67" s="166">
        <v>32.799999999999997</v>
      </c>
      <c r="L67" s="99"/>
      <c r="M67" s="99"/>
      <c r="N67" s="48">
        <f t="shared" si="1"/>
        <v>611648.16799999995</v>
      </c>
      <c r="O67" s="164"/>
      <c r="P67" s="162"/>
      <c r="Q67" s="164"/>
      <c r="R67" s="129"/>
      <c r="S67" s="180"/>
      <c r="T67" s="52"/>
      <c r="U67" s="53"/>
      <c r="V67" s="54"/>
    </row>
    <row r="68" spans="1:22" ht="17.25" x14ac:dyDescent="0.3">
      <c r="A68" s="177" t="s">
        <v>56</v>
      </c>
      <c r="B68" s="178"/>
      <c r="C68" s="183"/>
      <c r="D68" s="171"/>
      <c r="E68" s="60">
        <f t="shared" si="2"/>
        <v>0</v>
      </c>
      <c r="F68" s="151"/>
      <c r="G68" s="152"/>
      <c r="H68" s="388"/>
      <c r="I68" s="151"/>
      <c r="J68" s="45">
        <f t="shared" si="0"/>
        <v>0</v>
      </c>
      <c r="K68" s="166"/>
      <c r="L68" s="99"/>
      <c r="M68" s="99"/>
      <c r="N68" s="48">
        <f t="shared" si="1"/>
        <v>0</v>
      </c>
      <c r="O68" s="494"/>
      <c r="P68" s="488"/>
      <c r="Q68" s="164"/>
      <c r="R68" s="129"/>
      <c r="S68" s="180"/>
      <c r="T68" s="52"/>
      <c r="U68" s="53"/>
      <c r="V68" s="54"/>
    </row>
    <row r="69" spans="1:22" ht="17.25" x14ac:dyDescent="0.3">
      <c r="A69" s="177" t="s">
        <v>56</v>
      </c>
      <c r="B69" s="178"/>
      <c r="C69" s="183"/>
      <c r="D69" s="171"/>
      <c r="E69" s="60">
        <f t="shared" si="2"/>
        <v>0</v>
      </c>
      <c r="F69" s="151"/>
      <c r="G69" s="152"/>
      <c r="H69" s="388"/>
      <c r="I69" s="151"/>
      <c r="J69" s="45">
        <f t="shared" si="0"/>
        <v>0</v>
      </c>
      <c r="K69" s="166"/>
      <c r="L69" s="99"/>
      <c r="M69" s="99"/>
      <c r="N69" s="48">
        <f t="shared" si="1"/>
        <v>0</v>
      </c>
      <c r="O69" s="495"/>
      <c r="P69" s="489"/>
      <c r="Q69" s="164"/>
      <c r="R69" s="129"/>
      <c r="S69" s="180"/>
      <c r="T69" s="52"/>
      <c r="U69" s="53"/>
      <c r="V69" s="54"/>
    </row>
    <row r="70" spans="1:22" ht="18.600000000000001" customHeight="1" x14ac:dyDescent="0.3">
      <c r="A70" s="177" t="s">
        <v>43</v>
      </c>
      <c r="B70" s="178" t="s">
        <v>44</v>
      </c>
      <c r="C70" s="183" t="s">
        <v>57</v>
      </c>
      <c r="D70" s="171"/>
      <c r="E70" s="60">
        <f t="shared" si="2"/>
        <v>0</v>
      </c>
      <c r="F70" s="151">
        <v>300</v>
      </c>
      <c r="G70" s="152">
        <v>44579</v>
      </c>
      <c r="H70" s="153" t="s">
        <v>58</v>
      </c>
      <c r="I70" s="151">
        <v>300</v>
      </c>
      <c r="J70" s="45">
        <f t="shared" si="0"/>
        <v>0</v>
      </c>
      <c r="K70" s="46">
        <v>65</v>
      </c>
      <c r="L70" s="65"/>
      <c r="M70" s="99"/>
      <c r="N70" s="48">
        <f t="shared" si="1"/>
        <v>19500</v>
      </c>
      <c r="O70" s="164" t="s">
        <v>59</v>
      </c>
      <c r="P70" s="181">
        <v>44579</v>
      </c>
      <c r="Q70" s="164"/>
      <c r="R70" s="129"/>
      <c r="S70" s="180"/>
      <c r="T70" s="52"/>
      <c r="U70" s="53"/>
      <c r="V70" s="54"/>
    </row>
    <row r="71" spans="1:22" ht="17.25" x14ac:dyDescent="0.3">
      <c r="A71" s="182" t="s">
        <v>56</v>
      </c>
      <c r="B71" s="178"/>
      <c r="C71" s="171"/>
      <c r="D71" s="171"/>
      <c r="E71" s="60">
        <f t="shared" si="2"/>
        <v>0</v>
      </c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7.25" customHeight="1" x14ac:dyDescent="0.3">
      <c r="A72" s="177" t="s">
        <v>43</v>
      </c>
      <c r="B72" s="178" t="s">
        <v>44</v>
      </c>
      <c r="C72" s="183" t="s">
        <v>77</v>
      </c>
      <c r="D72" s="171"/>
      <c r="E72" s="60">
        <f t="shared" si="2"/>
        <v>0</v>
      </c>
      <c r="F72" s="151">
        <v>430</v>
      </c>
      <c r="G72" s="152">
        <v>44582</v>
      </c>
      <c r="H72" s="153" t="s">
        <v>78</v>
      </c>
      <c r="I72" s="151">
        <v>430</v>
      </c>
      <c r="J72" s="45">
        <f t="shared" si="0"/>
        <v>0</v>
      </c>
      <c r="K72" s="46">
        <v>65</v>
      </c>
      <c r="L72" s="65"/>
      <c r="M72" s="99"/>
      <c r="N72" s="48">
        <f t="shared" si="1"/>
        <v>27950</v>
      </c>
      <c r="O72" s="164" t="s">
        <v>59</v>
      </c>
      <c r="P72" s="181">
        <v>44585</v>
      </c>
      <c r="Q72" s="164"/>
      <c r="R72" s="129"/>
      <c r="S72" s="180"/>
      <c r="T72" s="52"/>
      <c r="U72" s="53"/>
      <c r="V72" s="54"/>
    </row>
    <row r="73" spans="1:22" ht="17.25" customHeight="1" x14ac:dyDescent="0.3">
      <c r="A73" s="177" t="s">
        <v>111</v>
      </c>
      <c r="B73" s="184" t="s">
        <v>112</v>
      </c>
      <c r="C73" s="183" t="s">
        <v>113</v>
      </c>
      <c r="D73" s="183"/>
      <c r="E73" s="60">
        <f t="shared" ref="E73:E142" si="3">D73*F73</f>
        <v>0</v>
      </c>
      <c r="F73" s="151">
        <v>238</v>
      </c>
      <c r="G73" s="152">
        <v>44585</v>
      </c>
      <c r="H73" s="153">
        <v>36619</v>
      </c>
      <c r="I73" s="151">
        <v>238</v>
      </c>
      <c r="J73" s="45">
        <f t="shared" si="0"/>
        <v>0</v>
      </c>
      <c r="K73" s="46">
        <v>57</v>
      </c>
      <c r="L73" s="65"/>
      <c r="M73" s="99"/>
      <c r="N73" s="48">
        <f t="shared" si="1"/>
        <v>13566</v>
      </c>
      <c r="O73" s="414" t="s">
        <v>59</v>
      </c>
      <c r="P73" s="415">
        <v>44595</v>
      </c>
      <c r="Q73" s="164"/>
      <c r="R73" s="129"/>
      <c r="S73" s="180"/>
      <c r="T73" s="52"/>
      <c r="U73" s="53"/>
      <c r="V73" s="54"/>
    </row>
    <row r="74" spans="1:22" ht="18.75" customHeight="1" x14ac:dyDescent="0.25">
      <c r="A74" s="177"/>
      <c r="B74" s="185"/>
      <c r="C74" s="183"/>
      <c r="D74" s="171"/>
      <c r="E74" s="60">
        <f t="shared" si="3"/>
        <v>0</v>
      </c>
      <c r="F74" s="151"/>
      <c r="G74" s="152"/>
      <c r="H74" s="153"/>
      <c r="I74" s="151"/>
      <c r="J74" s="45">
        <f t="shared" si="0"/>
        <v>0</v>
      </c>
      <c r="K74" s="46"/>
      <c r="L74" s="65"/>
      <c r="M74" s="99"/>
      <c r="N74" s="48">
        <f t="shared" si="1"/>
        <v>0</v>
      </c>
      <c r="O74" s="164"/>
      <c r="P74" s="181"/>
      <c r="Q74" s="164"/>
      <c r="R74" s="129"/>
      <c r="S74" s="180"/>
      <c r="T74" s="52"/>
      <c r="U74" s="53"/>
      <c r="V74" s="54"/>
    </row>
    <row r="75" spans="1:22" ht="18.75" customHeight="1" x14ac:dyDescent="0.3">
      <c r="A75" s="177"/>
      <c r="B75" s="178"/>
      <c r="C75" s="183"/>
      <c r="D75" s="183"/>
      <c r="E75" s="60">
        <f t="shared" si="3"/>
        <v>0</v>
      </c>
      <c r="F75" s="151"/>
      <c r="G75" s="152"/>
      <c r="H75" s="153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87"/>
      <c r="P75" s="188"/>
      <c r="Q75" s="164"/>
      <c r="R75" s="129"/>
      <c r="S75" s="180"/>
      <c r="T75" s="52"/>
      <c r="U75" s="53"/>
      <c r="V75" s="54"/>
    </row>
    <row r="76" spans="1:22" ht="17.25" customHeight="1" x14ac:dyDescent="0.3">
      <c r="A76" s="177"/>
      <c r="B76" s="184"/>
      <c r="C76" s="183"/>
      <c r="D76" s="183"/>
      <c r="E76" s="60">
        <f t="shared" si="3"/>
        <v>0</v>
      </c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7.25" customHeight="1" x14ac:dyDescent="0.3">
      <c r="A77" s="177"/>
      <c r="B77" s="184"/>
      <c r="C77" s="183"/>
      <c r="D77" s="183"/>
      <c r="E77" s="60">
        <f t="shared" si="3"/>
        <v>0</v>
      </c>
      <c r="F77" s="151"/>
      <c r="G77" s="389"/>
      <c r="H77" s="390"/>
      <c r="I77" s="151"/>
      <c r="J77" s="45">
        <f>I77-F77</f>
        <v>0</v>
      </c>
      <c r="K77" s="46"/>
      <c r="L77" s="65"/>
      <c r="M77" s="99"/>
      <c r="N77" s="48">
        <f>K77*I77</f>
        <v>0</v>
      </c>
      <c r="O77" s="164"/>
      <c r="P77" s="403"/>
      <c r="Q77" s="167"/>
      <c r="R77" s="129"/>
      <c r="S77" s="180"/>
      <c r="T77" s="52"/>
      <c r="U77" s="53"/>
      <c r="V77" s="54"/>
    </row>
    <row r="78" spans="1:22" ht="17.25" customHeight="1" x14ac:dyDescent="0.3">
      <c r="A78" s="177"/>
      <c r="B78" s="184"/>
      <c r="C78" s="183"/>
      <c r="D78" s="183"/>
      <c r="E78" s="60">
        <f t="shared" si="3"/>
        <v>0</v>
      </c>
      <c r="F78" s="151"/>
      <c r="G78" s="389"/>
      <c r="H78" s="390"/>
      <c r="I78" s="151"/>
      <c r="J78" s="45">
        <f>I78-F78</f>
        <v>0</v>
      </c>
      <c r="K78" s="46"/>
      <c r="L78" s="65"/>
      <c r="M78" s="99"/>
      <c r="N78" s="48">
        <f>K78*I78</f>
        <v>0</v>
      </c>
      <c r="O78" s="164"/>
      <c r="P78" s="403"/>
      <c r="Q78" s="167"/>
      <c r="R78" s="129"/>
      <c r="S78" s="180"/>
      <c r="T78" s="52"/>
      <c r="U78" s="53"/>
      <c r="V78" s="54"/>
    </row>
    <row r="79" spans="1:22" ht="17.25" customHeight="1" x14ac:dyDescent="0.3">
      <c r="A79" s="177"/>
      <c r="B79" s="184"/>
      <c r="C79" s="183"/>
      <c r="D79" s="183"/>
      <c r="E79" s="60">
        <f t="shared" si="3"/>
        <v>0</v>
      </c>
      <c r="F79" s="151"/>
      <c r="G79" s="389"/>
      <c r="H79" s="390"/>
      <c r="I79" s="151"/>
      <c r="J79" s="45">
        <f>I79-F79</f>
        <v>0</v>
      </c>
      <c r="K79" s="46"/>
      <c r="L79" s="65"/>
      <c r="M79" s="99"/>
      <c r="N79" s="48">
        <f>K79*I79</f>
        <v>0</v>
      </c>
      <c r="O79" s="164"/>
      <c r="P79" s="403"/>
      <c r="Q79" s="167"/>
      <c r="R79" s="129"/>
      <c r="S79" s="180"/>
      <c r="T79" s="52"/>
      <c r="U79" s="53"/>
      <c r="V79" s="54"/>
    </row>
    <row r="80" spans="1:22" ht="18.75" customHeight="1" x14ac:dyDescent="0.3">
      <c r="A80" s="177"/>
      <c r="B80" s="178"/>
      <c r="C80" s="183"/>
      <c r="D80" s="171"/>
      <c r="E80" s="60">
        <f t="shared" si="3"/>
        <v>0</v>
      </c>
      <c r="F80" s="151"/>
      <c r="G80" s="152"/>
      <c r="H80" s="153"/>
      <c r="I80" s="151"/>
      <c r="J80" s="45">
        <f t="shared" si="0"/>
        <v>0</v>
      </c>
      <c r="K80" s="46"/>
      <c r="L80" s="65"/>
      <c r="M80" s="99"/>
      <c r="N80" s="48">
        <f t="shared" si="1"/>
        <v>0</v>
      </c>
      <c r="O80" s="164"/>
      <c r="P80" s="181"/>
      <c r="Q80" s="167"/>
      <c r="R80" s="129"/>
      <c r="S80" s="180"/>
      <c r="T80" s="52"/>
      <c r="U80" s="53"/>
      <c r="V80" s="54"/>
    </row>
    <row r="81" spans="1:22" ht="16.5" customHeight="1" x14ac:dyDescent="0.3">
      <c r="A81" s="177"/>
      <c r="B81" s="178"/>
      <c r="C81" s="183"/>
      <c r="D81" s="189"/>
      <c r="E81" s="60">
        <f t="shared" si="3"/>
        <v>0</v>
      </c>
      <c r="F81" s="151"/>
      <c r="G81" s="152"/>
      <c r="H81" s="153"/>
      <c r="I81" s="151"/>
      <c r="J81" s="45">
        <f t="shared" si="0"/>
        <v>0</v>
      </c>
      <c r="K81" s="100"/>
      <c r="L81" s="99"/>
      <c r="M81" s="99"/>
      <c r="N81" s="48">
        <f t="shared" si="1"/>
        <v>0</v>
      </c>
      <c r="O81" s="164"/>
      <c r="P81" s="181"/>
      <c r="Q81" s="164"/>
      <c r="R81" s="129"/>
      <c r="S81" s="180"/>
      <c r="T81" s="52"/>
      <c r="U81" s="53"/>
      <c r="V81" s="54"/>
    </row>
    <row r="82" spans="1:22" ht="16.5" customHeight="1" x14ac:dyDescent="0.3">
      <c r="A82" s="177"/>
      <c r="B82" s="178"/>
      <c r="C82" s="183"/>
      <c r="D82" s="189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100"/>
      <c r="L82" s="99"/>
      <c r="M82" s="99"/>
      <c r="N82" s="48">
        <f t="shared" si="1"/>
        <v>0</v>
      </c>
      <c r="O82" s="494"/>
      <c r="P82" s="508"/>
      <c r="Q82" s="164"/>
      <c r="R82" s="129"/>
      <c r="S82" s="180"/>
      <c r="T82" s="52"/>
      <c r="U82" s="53"/>
      <c r="V82" s="54"/>
    </row>
    <row r="83" spans="1:22" ht="16.5" customHeight="1" x14ac:dyDescent="0.3">
      <c r="A83" s="177"/>
      <c r="B83" s="178"/>
      <c r="C83" s="183"/>
      <c r="D83" s="189"/>
      <c r="E83" s="60">
        <f t="shared" si="3"/>
        <v>0</v>
      </c>
      <c r="F83" s="151"/>
      <c r="G83" s="152"/>
      <c r="H83" s="390"/>
      <c r="I83" s="151"/>
      <c r="J83" s="45">
        <f t="shared" si="0"/>
        <v>0</v>
      </c>
      <c r="K83" s="100"/>
      <c r="L83" s="99"/>
      <c r="M83" s="99"/>
      <c r="N83" s="48">
        <f t="shared" si="1"/>
        <v>0</v>
      </c>
      <c r="O83" s="495"/>
      <c r="P83" s="509"/>
      <c r="Q83" s="164"/>
      <c r="R83" s="129"/>
      <c r="S83" s="180"/>
      <c r="T83" s="52"/>
      <c r="U83" s="53"/>
      <c r="V83" s="54"/>
    </row>
    <row r="84" spans="1:22" s="161" customFormat="1" ht="16.5" customHeight="1" x14ac:dyDescent="0.3">
      <c r="A84" s="177"/>
      <c r="B84" s="178"/>
      <c r="C84" s="183"/>
      <c r="D84" s="190"/>
      <c r="E84" s="60">
        <f t="shared" si="3"/>
        <v>0</v>
      </c>
      <c r="F84" s="151"/>
      <c r="G84" s="152"/>
      <c r="H84" s="390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494"/>
      <c r="P84" s="508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177"/>
      <c r="B85" s="178"/>
      <c r="C85" s="183"/>
      <c r="D85" s="190"/>
      <c r="E85" s="60">
        <f t="shared" si="3"/>
        <v>0</v>
      </c>
      <c r="F85" s="151"/>
      <c r="G85" s="152"/>
      <c r="H85" s="390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495"/>
      <c r="P85" s="509"/>
      <c r="Q85" s="164"/>
      <c r="R85" s="158"/>
      <c r="S85" s="180"/>
      <c r="T85" s="52"/>
      <c r="U85" s="159"/>
      <c r="V85" s="160"/>
    </row>
    <row r="86" spans="1:22" s="161" customFormat="1" ht="16.5" customHeight="1" x14ac:dyDescent="0.3">
      <c r="A86" s="71"/>
      <c r="B86" s="178"/>
      <c r="C86" s="191"/>
      <c r="D86" s="192"/>
      <c r="E86" s="60">
        <f t="shared" si="3"/>
        <v>0</v>
      </c>
      <c r="F86" s="151"/>
      <c r="G86" s="152"/>
      <c r="H86" s="153"/>
      <c r="I86" s="151"/>
      <c r="J86" s="45">
        <f t="shared" si="0"/>
        <v>0</v>
      </c>
      <c r="K86" s="76"/>
      <c r="L86" s="65"/>
      <c r="M86" s="65"/>
      <c r="N86" s="48">
        <f t="shared" si="1"/>
        <v>0</v>
      </c>
      <c r="O86" s="164"/>
      <c r="P86" s="181"/>
      <c r="Q86" s="164"/>
      <c r="R86" s="158"/>
      <c r="S86" s="180"/>
      <c r="T86" s="52"/>
      <c r="U86" s="159"/>
      <c r="V86" s="160"/>
    </row>
    <row r="87" spans="1:22" s="161" customFormat="1" ht="16.5" customHeight="1" x14ac:dyDescent="0.3">
      <c r="A87" s="71"/>
      <c r="B87" s="178"/>
      <c r="C87" s="193"/>
      <c r="D87" s="192"/>
      <c r="E87" s="60">
        <f t="shared" si="3"/>
        <v>0</v>
      </c>
      <c r="F87" s="151"/>
      <c r="G87" s="152"/>
      <c r="H87" s="153"/>
      <c r="I87" s="151"/>
      <c r="J87" s="45">
        <f t="shared" si="0"/>
        <v>0</v>
      </c>
      <c r="K87" s="76"/>
      <c r="L87" s="65"/>
      <c r="M87" s="65"/>
      <c r="N87" s="48">
        <f t="shared" si="1"/>
        <v>0</v>
      </c>
      <c r="O87" s="164"/>
      <c r="P87" s="194"/>
      <c r="Q87" s="164"/>
      <c r="R87" s="158"/>
      <c r="S87" s="180"/>
      <c r="T87" s="52"/>
      <c r="U87" s="159"/>
      <c r="V87" s="160"/>
    </row>
    <row r="88" spans="1:22" s="161" customFormat="1" ht="16.5" customHeight="1" x14ac:dyDescent="0.3">
      <c r="A88" s="71"/>
      <c r="B88" s="178"/>
      <c r="C88" s="192"/>
      <c r="D88" s="195"/>
      <c r="E88" s="60">
        <f t="shared" si="3"/>
        <v>0</v>
      </c>
      <c r="F88" s="151"/>
      <c r="G88" s="152"/>
      <c r="H88" s="153"/>
      <c r="I88" s="151"/>
      <c r="J88" s="45">
        <f t="shared" si="0"/>
        <v>0</v>
      </c>
      <c r="K88" s="76"/>
      <c r="L88" s="65"/>
      <c r="M88" s="65"/>
      <c r="N88" s="48">
        <f t="shared" si="1"/>
        <v>0</v>
      </c>
      <c r="O88" s="164"/>
      <c r="P88" s="194"/>
      <c r="Q88" s="164"/>
      <c r="R88" s="158"/>
      <c r="S88" s="180"/>
      <c r="T88" s="52"/>
      <c r="U88" s="159"/>
      <c r="V88" s="160"/>
    </row>
    <row r="89" spans="1:22" ht="16.5" customHeight="1" x14ac:dyDescent="0.3">
      <c r="A89" s="196"/>
      <c r="B89" s="127"/>
      <c r="C89" s="189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65"/>
      <c r="M89" s="65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17.25" x14ac:dyDescent="0.3">
      <c r="A90" s="196"/>
      <c r="B90" s="127"/>
      <c r="C90" s="199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510"/>
      <c r="M90" s="511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196"/>
      <c r="B91" s="127"/>
      <c r="C91" s="200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510"/>
      <c r="M91" s="511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21" customHeight="1" x14ac:dyDescent="0.3">
      <c r="A92" s="201"/>
      <c r="B92" s="127"/>
      <c r="C92" s="202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203"/>
      <c r="M92" s="203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26.25" customHeight="1" x14ac:dyDescent="0.3">
      <c r="A93" s="204"/>
      <c r="B93" s="127"/>
      <c r="C93" s="205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203"/>
      <c r="M93" s="203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206"/>
      <c r="B94" s="127"/>
      <c r="C94" s="197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65"/>
      <c r="M94" s="65"/>
      <c r="N94" s="77">
        <f t="shared" si="1"/>
        <v>0</v>
      </c>
      <c r="O94" s="164"/>
      <c r="P94" s="194"/>
      <c r="Q94" s="164"/>
      <c r="R94" s="129"/>
      <c r="S94" s="180"/>
      <c r="T94" s="52"/>
      <c r="U94" s="53"/>
      <c r="V94" s="54"/>
    </row>
    <row r="95" spans="1:22" ht="17.25" x14ac:dyDescent="0.3">
      <c r="A95" s="206"/>
      <c r="B95" s="127"/>
      <c r="C95" s="197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65"/>
      <c r="M95" s="65"/>
      <c r="N95" s="77">
        <f t="shared" si="1"/>
        <v>0</v>
      </c>
      <c r="O95" s="164"/>
      <c r="P95" s="194"/>
      <c r="Q95" s="164"/>
      <c r="R95" s="129"/>
      <c r="S95" s="180"/>
      <c r="T95" s="52"/>
      <c r="U95" s="53"/>
      <c r="V95" s="54"/>
    </row>
    <row r="96" spans="1:22" ht="17.25" x14ac:dyDescent="0.3">
      <c r="A96" s="206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96"/>
      <c r="B97" s="127"/>
      <c r="C97" s="189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494"/>
      <c r="P97" s="504"/>
      <c r="Q97" s="164"/>
      <c r="R97" s="129"/>
      <c r="S97" s="180"/>
      <c r="T97" s="52"/>
      <c r="U97" s="53"/>
      <c r="V97" s="54"/>
    </row>
    <row r="98" spans="1:22" ht="17.25" x14ac:dyDescent="0.3">
      <c r="A98" s="196"/>
      <c r="B98" s="127"/>
      <c r="C98" s="189"/>
      <c r="D98" s="197"/>
      <c r="E98" s="60">
        <f t="shared" si="3"/>
        <v>0</v>
      </c>
      <c r="F98" s="64"/>
      <c r="G98" s="117"/>
      <c r="H98" s="198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495"/>
      <c r="P98" s="505"/>
      <c r="Q98" s="164"/>
      <c r="R98" s="129"/>
      <c r="S98" s="180"/>
      <c r="T98" s="52"/>
      <c r="U98" s="53"/>
      <c r="V98" s="54"/>
    </row>
    <row r="99" spans="1:22" ht="17.25" x14ac:dyDescent="0.3">
      <c r="A99" s="127"/>
      <c r="B99" s="127"/>
      <c r="C99" s="197"/>
      <c r="D99" s="197"/>
      <c r="E99" s="60">
        <f t="shared" si="3"/>
        <v>0</v>
      </c>
      <c r="F99" s="64"/>
      <c r="G99" s="117"/>
      <c r="H99" s="198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3">
      <c r="A100" s="127"/>
      <c r="B100" s="127"/>
      <c r="C100" s="197"/>
      <c r="D100" s="197"/>
      <c r="E100" s="60">
        <f t="shared" si="3"/>
        <v>0</v>
      </c>
      <c r="F100" s="64"/>
      <c r="G100" s="117"/>
      <c r="H100" s="198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3">
      <c r="A101" s="113"/>
      <c r="B101" s="127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25">
      <c r="A102" s="177"/>
      <c r="B102" s="196"/>
      <c r="C102" s="202"/>
      <c r="D102" s="202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52"/>
      <c r="U102" s="53"/>
      <c r="V102" s="54"/>
    </row>
    <row r="103" spans="1:22" ht="17.25" x14ac:dyDescent="0.25">
      <c r="A103" s="177"/>
      <c r="B103" s="196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52"/>
      <c r="U103" s="53"/>
      <c r="V103" s="54"/>
    </row>
    <row r="104" spans="1:22" ht="17.25" x14ac:dyDescent="0.25">
      <c r="A104" s="177"/>
      <c r="B104" s="196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52"/>
      <c r="U104" s="53"/>
      <c r="V104" s="54"/>
    </row>
    <row r="105" spans="1:22" ht="17.25" x14ac:dyDescent="0.3">
      <c r="A105" s="118"/>
      <c r="B105" s="127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180"/>
      <c r="U105" s="53"/>
      <c r="V105" s="54"/>
    </row>
    <row r="106" spans="1:22" ht="17.25" x14ac:dyDescent="0.3">
      <c r="A106" s="118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180"/>
      <c r="U106" s="53"/>
      <c r="V106" s="54"/>
    </row>
    <row r="107" spans="1:22" ht="17.25" x14ac:dyDescent="0.3">
      <c r="A107" s="118"/>
      <c r="B107" s="127"/>
      <c r="C107" s="207"/>
      <c r="D107" s="207"/>
      <c r="E107" s="60">
        <f t="shared" si="3"/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180"/>
      <c r="U107" s="53"/>
      <c r="V107" s="54"/>
    </row>
    <row r="108" spans="1:22" ht="18.75" x14ac:dyDescent="0.3">
      <c r="A108" s="127"/>
      <c r="B108" s="208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7.25" x14ac:dyDescent="0.3">
      <c r="A109" s="127"/>
      <c r="B109" s="127"/>
      <c r="C109" s="207"/>
      <c r="D109" s="207"/>
      <c r="E109" s="60">
        <f t="shared" si="3"/>
        <v>0</v>
      </c>
      <c r="F109" s="64"/>
      <c r="G109" s="117"/>
      <c r="H109" s="63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7.25" x14ac:dyDescent="0.3">
      <c r="A110" s="127"/>
      <c r="B110" s="127"/>
      <c r="C110" s="207"/>
      <c r="D110" s="207"/>
      <c r="E110" s="6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7.25" x14ac:dyDescent="0.3">
      <c r="A111" s="177"/>
      <c r="B111" s="127"/>
      <c r="C111" s="207"/>
      <c r="D111" s="207"/>
      <c r="E111" s="6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" thickBot="1" x14ac:dyDescent="0.35">
      <c r="A112" s="169"/>
      <c r="B112" s="169"/>
      <c r="C112" s="384"/>
      <c r="D112" s="384"/>
      <c r="E112" s="385">
        <f t="shared" si="3"/>
        <v>0</v>
      </c>
      <c r="F112" s="44"/>
      <c r="G112" s="386"/>
      <c r="H112" s="387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27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96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96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96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27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182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118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118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09"/>
      <c r="B121" s="127"/>
      <c r="C121" s="207"/>
      <c r="D121" s="207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63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1"/>
      <c r="B123" s="127"/>
      <c r="C123" s="207"/>
      <c r="D123" s="207"/>
      <c r="E123" s="40">
        <f t="shared" si="3"/>
        <v>0</v>
      </c>
      <c r="F123" s="64"/>
      <c r="G123" s="117"/>
      <c r="H123" s="63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1"/>
      <c r="B124" s="127"/>
      <c r="C124" s="205"/>
      <c r="D124" s="205"/>
      <c r="E124" s="40">
        <f t="shared" si="3"/>
        <v>0</v>
      </c>
      <c r="F124" s="64"/>
      <c r="G124" s="117"/>
      <c r="H124" s="63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7"/>
      <c r="D125" s="207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94"/>
      <c r="Q125" s="164"/>
      <c r="R125" s="129"/>
      <c r="S125" s="180"/>
      <c r="T125" s="52"/>
      <c r="U125" s="53"/>
      <c r="V125" s="54"/>
    </row>
    <row r="126" spans="1:22" ht="18.75" thickTop="1" thickBot="1" x14ac:dyDescent="0.35">
      <c r="A126" s="210"/>
      <c r="B126" s="127"/>
      <c r="C126" s="205"/>
      <c r="D126" s="205"/>
      <c r="E126" s="40">
        <f t="shared" si="3"/>
        <v>0</v>
      </c>
      <c r="F126" s="64"/>
      <c r="G126" s="117"/>
      <c r="H126" s="212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194"/>
      <c r="Q126" s="164"/>
      <c r="R126" s="129"/>
      <c r="S126" s="180"/>
      <c r="T126" s="52"/>
      <c r="U126" s="53"/>
      <c r="V126" s="54"/>
    </row>
    <row r="127" spans="1:22" ht="18.75" thickTop="1" thickBot="1" x14ac:dyDescent="0.35">
      <c r="A127" s="210"/>
      <c r="B127" s="127"/>
      <c r="C127" s="207"/>
      <c r="D127" s="207"/>
      <c r="E127" s="40">
        <f t="shared" si="3"/>
        <v>0</v>
      </c>
      <c r="F127" s="64"/>
      <c r="G127" s="117"/>
      <c r="H127" s="212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194"/>
      <c r="Q127" s="164"/>
      <c r="R127" s="129"/>
      <c r="S127" s="180"/>
      <c r="T127" s="52"/>
      <c r="U127" s="53"/>
      <c r="V127" s="54"/>
    </row>
    <row r="128" spans="1:22" ht="18.75" thickTop="1" thickBot="1" x14ac:dyDescent="0.35">
      <c r="A128" s="210"/>
      <c r="B128" s="127"/>
      <c r="C128" s="202"/>
      <c r="D128" s="202"/>
      <c r="E128" s="40">
        <f t="shared" si="3"/>
        <v>0</v>
      </c>
      <c r="F128" s="64"/>
      <c r="G128" s="117"/>
      <c r="H128" s="212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181"/>
      <c r="Q128" s="164"/>
      <c r="R128" s="129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20.25" thickTop="1" thickBot="1" x14ac:dyDescent="0.35">
      <c r="A130" s="127"/>
      <c r="B130" s="127"/>
      <c r="C130" s="207"/>
      <c r="D130" s="207"/>
      <c r="E130" s="40">
        <f t="shared" si="3"/>
        <v>0</v>
      </c>
      <c r="F130" s="64"/>
      <c r="G130" s="117"/>
      <c r="H130" s="213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164"/>
      <c r="P130" s="214"/>
      <c r="Q130" s="164"/>
      <c r="R130" s="215"/>
      <c r="S130" s="180"/>
      <c r="T130" s="52"/>
      <c r="U130" s="53"/>
      <c r="V130" s="54"/>
    </row>
    <row r="131" spans="1:22" ht="20.2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3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164"/>
      <c r="P131" s="214"/>
      <c r="Q131" s="164"/>
      <c r="R131" s="215"/>
      <c r="S131" s="180"/>
      <c r="T131" s="52"/>
      <c r="U131" s="53"/>
      <c r="V131" s="54"/>
    </row>
    <row r="132" spans="1:22" ht="20.25" thickTop="1" thickBot="1" x14ac:dyDescent="0.35">
      <c r="A132" s="127"/>
      <c r="B132" s="127"/>
      <c r="C132" s="207"/>
      <c r="D132" s="207"/>
      <c r="E132" s="40">
        <f t="shared" si="3"/>
        <v>0</v>
      </c>
      <c r="F132" s="64"/>
      <c r="G132" s="117"/>
      <c r="H132" s="213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164"/>
      <c r="P132" s="214"/>
      <c r="Q132" s="164"/>
      <c r="R132" s="215"/>
      <c r="S132" s="180"/>
      <c r="T132" s="52"/>
      <c r="U132" s="53"/>
      <c r="V132" s="54"/>
    </row>
    <row r="133" spans="1:22" ht="18.75" thickTop="1" thickBot="1" x14ac:dyDescent="0.35">
      <c r="A133" s="113"/>
      <c r="B133" s="127"/>
      <c r="C133" s="207"/>
      <c r="D133" s="207"/>
      <c r="E133" s="40">
        <f t="shared" si="3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27"/>
      <c r="B134" s="127"/>
      <c r="C134" s="207"/>
      <c r="D134" s="207"/>
      <c r="E134" s="40">
        <f t="shared" si="3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118"/>
      <c r="B137" s="127"/>
      <c r="C137" s="219"/>
      <c r="D137" s="219"/>
      <c r="E137" s="40">
        <f t="shared" si="3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118"/>
      <c r="B138" s="127"/>
      <c r="C138" s="219"/>
      <c r="D138" s="219"/>
      <c r="E138" s="40">
        <f t="shared" si="3"/>
        <v>0</v>
      </c>
      <c r="F138" s="64"/>
      <c r="G138" s="117"/>
      <c r="H138" s="216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118"/>
      <c r="B139" s="127"/>
      <c r="C139" s="219"/>
      <c r="D139" s="219"/>
      <c r="E139" s="40">
        <f t="shared" si="3"/>
        <v>0</v>
      </c>
      <c r="F139" s="64"/>
      <c r="G139" s="117"/>
      <c r="H139" s="216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18"/>
      <c r="R139" s="215"/>
      <c r="S139" s="180"/>
      <c r="T139" s="52"/>
      <c r="U139" s="53"/>
      <c r="V139" s="54"/>
    </row>
    <row r="140" spans="1:22" ht="18.75" thickTop="1" thickBot="1" x14ac:dyDescent="0.35">
      <c r="A140" s="210"/>
      <c r="B140" s="127"/>
      <c r="C140" s="207"/>
      <c r="D140" s="207"/>
      <c r="E140" s="40">
        <f t="shared" si="3"/>
        <v>0</v>
      </c>
      <c r="F140" s="64"/>
      <c r="G140" s="117"/>
      <c r="H140" s="216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20"/>
      <c r="B141" s="127"/>
      <c r="C141" s="200"/>
      <c r="D141" s="200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17"/>
      <c r="Q141" s="218"/>
      <c r="R141" s="215"/>
      <c r="S141" s="180"/>
      <c r="T141" s="52"/>
      <c r="U141" s="53"/>
      <c r="V141" s="54"/>
    </row>
    <row r="142" spans="1:22" ht="18.75" thickTop="1" thickBot="1" x14ac:dyDescent="0.35">
      <c r="A142" s="220"/>
      <c r="B142" s="127"/>
      <c r="C142" s="200"/>
      <c r="D142" s="200"/>
      <c r="E142" s="40">
        <f t="shared" si="3"/>
        <v>0</v>
      </c>
      <c r="F142" s="64"/>
      <c r="G142" s="117"/>
      <c r="H142" s="212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17"/>
      <c r="Q142" s="221"/>
      <c r="R142" s="215"/>
      <c r="S142" s="180"/>
      <c r="T142" s="52"/>
      <c r="U142" s="53"/>
      <c r="V142" s="54"/>
    </row>
    <row r="143" spans="1:22" ht="18.75" thickTop="1" thickBot="1" x14ac:dyDescent="0.35">
      <c r="A143" s="220"/>
      <c r="B143" s="127"/>
      <c r="C143" s="200"/>
      <c r="D143" s="200"/>
      <c r="E143" s="40">
        <f t="shared" ref="E143:E206" si="4">D143*F143</f>
        <v>0</v>
      </c>
      <c r="F143" s="64"/>
      <c r="G143" s="117"/>
      <c r="H143" s="212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17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20.25" thickTop="1" thickBot="1" x14ac:dyDescent="0.35">
      <c r="A145" s="210"/>
      <c r="B145" s="127"/>
      <c r="C145" s="207"/>
      <c r="D145" s="207"/>
      <c r="E145" s="40">
        <f t="shared" si="4"/>
        <v>0</v>
      </c>
      <c r="F145" s="64"/>
      <c r="G145" s="117"/>
      <c r="H145" s="223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98"/>
      <c r="P145" s="222"/>
      <c r="Q145" s="218"/>
      <c r="R145" s="215"/>
      <c r="S145" s="180"/>
      <c r="T145" s="52"/>
      <c r="U145" s="53"/>
      <c r="V145" s="54"/>
    </row>
    <row r="146" spans="1:22" ht="18.75" thickTop="1" thickBot="1" x14ac:dyDescent="0.35">
      <c r="A146" s="210"/>
      <c r="B146" s="127"/>
      <c r="C146" s="207"/>
      <c r="D146" s="207"/>
      <c r="E146" s="40">
        <f t="shared" si="4"/>
        <v>0</v>
      </c>
      <c r="F146" s="64"/>
      <c r="G146" s="117"/>
      <c r="H146" s="224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98"/>
      <c r="P146" s="222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0"/>
      <c r="B147" s="127"/>
      <c r="C147" s="207"/>
      <c r="D147" s="207"/>
      <c r="E147" s="40">
        <f t="shared" si="4"/>
        <v>0</v>
      </c>
      <c r="F147" s="64"/>
      <c r="G147" s="117"/>
      <c r="H147" s="212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98"/>
      <c r="P147" s="222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25"/>
      <c r="B148" s="127"/>
      <c r="C148" s="207"/>
      <c r="D148" s="207"/>
      <c r="E148" s="40">
        <f t="shared" si="4"/>
        <v>0</v>
      </c>
      <c r="F148" s="64"/>
      <c r="G148" s="117"/>
      <c r="H148" s="226"/>
      <c r="I148" s="64"/>
      <c r="J148" s="45">
        <f t="shared" si="0"/>
        <v>0</v>
      </c>
      <c r="K148" s="100"/>
      <c r="L148" s="99"/>
      <c r="M148" s="99"/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31"/>
      <c r="B149" s="127"/>
      <c r="C149" s="207"/>
      <c r="D149" s="207"/>
      <c r="E149" s="40">
        <f t="shared" si="4"/>
        <v>0</v>
      </c>
      <c r="F149" s="64"/>
      <c r="G149" s="232"/>
      <c r="H149" s="233"/>
      <c r="I149" s="64"/>
      <c r="J149" s="45">
        <f t="shared" si="0"/>
        <v>0</v>
      </c>
      <c r="K149" s="100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11"/>
      <c r="B150" s="127"/>
      <c r="C150" s="207"/>
      <c r="D150" s="207"/>
      <c r="E150" s="40">
        <f t="shared" si="4"/>
        <v>0</v>
      </c>
      <c r="F150" s="64"/>
      <c r="G150" s="235"/>
      <c r="H150" s="226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4"/>
      <c r="P150" s="235"/>
      <c r="Q150" s="218"/>
      <c r="R150" s="215"/>
      <c r="S150" s="180"/>
      <c r="T150" s="52"/>
      <c r="U150" s="53"/>
      <c r="V150" s="54"/>
    </row>
    <row r="151" spans="1:22" ht="18.75" thickTop="1" thickBot="1" x14ac:dyDescent="0.35">
      <c r="A151" s="211"/>
      <c r="B151" s="127"/>
      <c r="C151" s="207"/>
      <c r="D151" s="207"/>
      <c r="E151" s="40">
        <f t="shared" si="4"/>
        <v>0</v>
      </c>
      <c r="F151" s="64"/>
      <c r="G151" s="235"/>
      <c r="H151" s="233"/>
      <c r="I151" s="64"/>
      <c r="J151" s="45">
        <f t="shared" si="0"/>
        <v>0</v>
      </c>
      <c r="K151" s="236"/>
      <c r="L151" s="99"/>
      <c r="M151" s="99" t="s">
        <v>25</v>
      </c>
      <c r="N151" s="77">
        <f t="shared" si="1"/>
        <v>0</v>
      </c>
      <c r="O151" s="227"/>
      <c r="P151" s="228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33"/>
      <c r="I152" s="64"/>
      <c r="J152" s="45">
        <f t="shared" si="0"/>
        <v>0</v>
      </c>
      <c r="K152" s="236"/>
      <c r="L152" s="99"/>
      <c r="M152" s="99"/>
      <c r="N152" s="77">
        <f t="shared" si="1"/>
        <v>0</v>
      </c>
      <c r="O152" s="234"/>
      <c r="P152" s="235"/>
      <c r="Q152" s="218"/>
      <c r="R152" s="215"/>
      <c r="S152" s="180"/>
      <c r="T152" s="52"/>
      <c r="U152" s="53"/>
      <c r="V152" s="54"/>
    </row>
    <row r="153" spans="1:22" ht="18.75" thickTop="1" thickBot="1" x14ac:dyDescent="0.35">
      <c r="A153" s="220"/>
      <c r="B153" s="127"/>
      <c r="C153" s="237"/>
      <c r="D153" s="237"/>
      <c r="E153" s="40">
        <f t="shared" si="4"/>
        <v>0</v>
      </c>
      <c r="F153" s="64"/>
      <c r="G153" s="235"/>
      <c r="H153" s="238"/>
      <c r="I153" s="64"/>
      <c r="J153" s="45">
        <f t="shared" si="0"/>
        <v>0</v>
      </c>
      <c r="K153" s="100"/>
      <c r="L153" s="99"/>
      <c r="M153" s="99"/>
      <c r="N153" s="77">
        <f t="shared" si="1"/>
        <v>0</v>
      </c>
      <c r="O153" s="239"/>
      <c r="P153" s="240"/>
      <c r="Q153" s="128"/>
      <c r="R153" s="129"/>
      <c r="S153" s="180"/>
      <c r="T153" s="52"/>
      <c r="U153" s="53"/>
      <c r="V153" s="54"/>
    </row>
    <row r="154" spans="1:22" ht="18.75" thickTop="1" thickBot="1" x14ac:dyDescent="0.35">
      <c r="A154" s="24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ref="J154:J217" si="5">I154-F154</f>
        <v>0</v>
      </c>
      <c r="K154" s="236"/>
      <c r="L154" s="242"/>
      <c r="M154" s="242"/>
      <c r="N154" s="77">
        <f t="shared" si="1"/>
        <v>0</v>
      </c>
      <c r="O154" s="239"/>
      <c r="P154" s="240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10"/>
      <c r="B155" s="127"/>
      <c r="C155" s="207"/>
      <c r="D155" s="207"/>
      <c r="E155" s="40">
        <f t="shared" si="4"/>
        <v>0</v>
      </c>
      <c r="F155" s="64"/>
      <c r="G155" s="235"/>
      <c r="H155" s="212"/>
      <c r="I155" s="64"/>
      <c r="J155" s="45">
        <f t="shared" si="5"/>
        <v>0</v>
      </c>
      <c r="K155" s="236"/>
      <c r="L155" s="242"/>
      <c r="M155" s="242"/>
      <c r="N155" s="77">
        <f t="shared" si="1"/>
        <v>0</v>
      </c>
      <c r="O155" s="98"/>
      <c r="P155" s="217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11"/>
      <c r="B156" s="127"/>
      <c r="C156" s="207"/>
      <c r="D156" s="207"/>
      <c r="E156" s="40">
        <f t="shared" si="4"/>
        <v>0</v>
      </c>
      <c r="F156" s="64"/>
      <c r="G156" s="235"/>
      <c r="H156" s="243"/>
      <c r="I156" s="64"/>
      <c r="J156" s="45">
        <f t="shared" si="5"/>
        <v>0</v>
      </c>
      <c r="K156" s="244"/>
      <c r="L156" s="242"/>
      <c r="M156" s="242"/>
      <c r="N156" s="245">
        <f t="shared" si="1"/>
        <v>0</v>
      </c>
      <c r="O156" s="234"/>
      <c r="P156" s="235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12"/>
      <c r="I157" s="64"/>
      <c r="J157" s="45">
        <f t="shared" si="5"/>
        <v>0</v>
      </c>
      <c r="K157" s="246"/>
      <c r="L157" s="247"/>
      <c r="M157" s="247"/>
      <c r="N157" s="245">
        <f t="shared" si="1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48"/>
      <c r="B158" s="127"/>
      <c r="C158" s="207"/>
      <c r="D158" s="207"/>
      <c r="E158" s="40">
        <f t="shared" si="4"/>
        <v>0</v>
      </c>
      <c r="F158" s="249"/>
      <c r="G158" s="235"/>
      <c r="H158" s="224"/>
      <c r="I158" s="64"/>
      <c r="J158" s="45">
        <f t="shared" si="5"/>
        <v>0</v>
      </c>
      <c r="K158" s="246"/>
      <c r="L158" s="250"/>
      <c r="M158" s="250"/>
      <c r="N158" s="245">
        <f>K158*I158</f>
        <v>0</v>
      </c>
      <c r="O158" s="234"/>
      <c r="P158" s="235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25"/>
      <c r="B159" s="127"/>
      <c r="C159" s="207"/>
      <c r="D159" s="207"/>
      <c r="E159" s="40">
        <f t="shared" si="4"/>
        <v>0</v>
      </c>
      <c r="F159" s="64"/>
      <c r="G159" s="235"/>
      <c r="H159" s="212"/>
      <c r="I159" s="64"/>
      <c r="J159" s="45">
        <f t="shared" si="5"/>
        <v>0</v>
      </c>
      <c r="K159" s="246"/>
      <c r="L159" s="242"/>
      <c r="M159" s="242"/>
      <c r="N159" s="245">
        <f t="shared" ref="N159:N243" si="6">K159*I159</f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20.2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1"/>
      <c r="I160" s="64"/>
      <c r="J160" s="45">
        <f t="shared" si="5"/>
        <v>0</v>
      </c>
      <c r="K160" s="100"/>
      <c r="L160" s="242"/>
      <c r="M160" s="242"/>
      <c r="N160" s="77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26"/>
      <c r="I161" s="64"/>
      <c r="J161" s="45">
        <f t="shared" si="5"/>
        <v>0</v>
      </c>
      <c r="K161" s="246"/>
      <c r="L161" s="242"/>
      <c r="M161" s="242"/>
      <c r="N161" s="245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5"/>
        <v>0</v>
      </c>
      <c r="K162" s="246"/>
      <c r="L162" s="242"/>
      <c r="M162" s="242"/>
      <c r="N162" s="245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3"/>
      <c r="I163" s="64"/>
      <c r="J163" s="45">
        <f t="shared" si="5"/>
        <v>0</v>
      </c>
      <c r="K163" s="246"/>
      <c r="L163" s="254"/>
      <c r="M163" s="254"/>
      <c r="N163" s="245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07"/>
      <c r="D164" s="207"/>
      <c r="E164" s="40">
        <f t="shared" si="4"/>
        <v>0</v>
      </c>
      <c r="F164" s="64"/>
      <c r="G164" s="235"/>
      <c r="H164" s="252"/>
      <c r="I164" s="64"/>
      <c r="J164" s="45">
        <f t="shared" si="5"/>
        <v>0</v>
      </c>
      <c r="K164" s="246"/>
      <c r="L164" s="254"/>
      <c r="M164" s="254"/>
      <c r="N164" s="245">
        <f t="shared" si="6"/>
        <v>0</v>
      </c>
      <c r="O164" s="227"/>
      <c r="P164" s="228"/>
      <c r="Q164" s="229"/>
      <c r="R164" s="230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07"/>
      <c r="D165" s="207"/>
      <c r="E165" s="40">
        <f t="shared" si="4"/>
        <v>0</v>
      </c>
      <c r="F165" s="64"/>
      <c r="G165" s="235"/>
      <c r="H165" s="252"/>
      <c r="I165" s="64"/>
      <c r="J165" s="45">
        <f t="shared" si="5"/>
        <v>0</v>
      </c>
      <c r="K165" s="246"/>
      <c r="L165" s="254"/>
      <c r="M165" s="254"/>
      <c r="N165" s="245">
        <f t="shared" si="6"/>
        <v>0</v>
      </c>
      <c r="O165" s="227"/>
      <c r="P165" s="228"/>
      <c r="Q165" s="229"/>
      <c r="R165" s="230"/>
      <c r="S165" s="180"/>
      <c r="T165" s="52"/>
      <c r="U165" s="53"/>
      <c r="V165" s="54"/>
    </row>
    <row r="166" spans="1:22" ht="18.75" thickTop="1" thickBot="1" x14ac:dyDescent="0.35">
      <c r="A166" s="211"/>
      <c r="B166" s="127"/>
      <c r="C166" s="207"/>
      <c r="D166" s="207"/>
      <c r="E166" s="40">
        <f t="shared" si="4"/>
        <v>0</v>
      </c>
      <c r="F166" s="64"/>
      <c r="G166" s="235"/>
      <c r="H166" s="252"/>
      <c r="I166" s="64"/>
      <c r="J166" s="45">
        <f t="shared" si="5"/>
        <v>0</v>
      </c>
      <c r="K166" s="100"/>
      <c r="L166" s="99"/>
      <c r="M166" s="99"/>
      <c r="N166" s="77">
        <f t="shared" si="6"/>
        <v>0</v>
      </c>
      <c r="O166" s="227"/>
      <c r="P166" s="228"/>
      <c r="Q166" s="229"/>
      <c r="R166" s="230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5"/>
      <c r="D167" s="255"/>
      <c r="E167" s="40">
        <f t="shared" si="4"/>
        <v>0</v>
      </c>
      <c r="F167" s="64"/>
      <c r="G167" s="235"/>
      <c r="H167" s="252"/>
      <c r="I167" s="64"/>
      <c r="J167" s="45">
        <f t="shared" si="5"/>
        <v>0</v>
      </c>
      <c r="K167" s="100"/>
      <c r="L167" s="99"/>
      <c r="M167" s="99"/>
      <c r="N167" s="77">
        <f t="shared" si="6"/>
        <v>0</v>
      </c>
      <c r="O167" s="234"/>
      <c r="P167" s="256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11"/>
      <c r="B168" s="127"/>
      <c r="C168" s="255"/>
      <c r="D168" s="255"/>
      <c r="E168" s="40">
        <f t="shared" si="4"/>
        <v>0</v>
      </c>
      <c r="F168" s="64"/>
      <c r="G168" s="235"/>
      <c r="H168" s="252"/>
      <c r="I168" s="64"/>
      <c r="J168" s="45">
        <f t="shared" si="5"/>
        <v>0</v>
      </c>
      <c r="K168" s="100"/>
      <c r="L168" s="99"/>
      <c r="M168" s="99"/>
      <c r="N168" s="77">
        <f t="shared" si="6"/>
        <v>0</v>
      </c>
      <c r="O168" s="234"/>
      <c r="P168" s="256"/>
      <c r="Q168" s="128"/>
      <c r="R168" s="129"/>
      <c r="S168" s="180"/>
      <c r="T168" s="52"/>
      <c r="U168" s="53"/>
      <c r="V168" s="54"/>
    </row>
    <row r="169" spans="1:22" ht="18.75" thickTop="1" thickBot="1" x14ac:dyDescent="0.35">
      <c r="A169" s="118"/>
      <c r="B169" s="127"/>
      <c r="C169" s="237"/>
      <c r="D169" s="237"/>
      <c r="E169" s="40">
        <f t="shared" si="4"/>
        <v>0</v>
      </c>
      <c r="F169" s="64"/>
      <c r="G169" s="235"/>
      <c r="H169" s="238"/>
      <c r="I169" s="64"/>
      <c r="J169" s="45">
        <f t="shared" si="5"/>
        <v>0</v>
      </c>
      <c r="K169" s="100"/>
      <c r="L169" s="99"/>
      <c r="M169" s="99"/>
      <c r="N169" s="77">
        <f t="shared" si="6"/>
        <v>0</v>
      </c>
      <c r="O169" s="98"/>
      <c r="P169" s="217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11"/>
      <c r="B170" s="127"/>
      <c r="C170" s="257"/>
      <c r="D170" s="257"/>
      <c r="E170" s="40">
        <f t="shared" si="4"/>
        <v>0</v>
      </c>
      <c r="F170" s="64"/>
      <c r="G170" s="235"/>
      <c r="H170" s="63"/>
      <c r="I170" s="64"/>
      <c r="J170" s="45">
        <f t="shared" si="5"/>
        <v>0</v>
      </c>
      <c r="K170" s="100"/>
      <c r="L170" s="99"/>
      <c r="M170" s="99"/>
      <c r="N170" s="77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37"/>
      <c r="D171" s="237"/>
      <c r="E171" s="40">
        <f t="shared" si="4"/>
        <v>0</v>
      </c>
      <c r="F171" s="64"/>
      <c r="G171" s="235"/>
      <c r="H171" s="238"/>
      <c r="I171" s="64"/>
      <c r="J171" s="45">
        <f t="shared" si="5"/>
        <v>0</v>
      </c>
      <c r="K171" s="100"/>
      <c r="L171" s="99"/>
      <c r="M171" s="99"/>
      <c r="N171" s="77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20.25" thickTop="1" thickBot="1" x14ac:dyDescent="0.35">
      <c r="A172" s="258"/>
      <c r="B172" s="259"/>
      <c r="C172" s="219"/>
      <c r="D172" s="219"/>
      <c r="E172" s="40">
        <f t="shared" si="4"/>
        <v>0</v>
      </c>
      <c r="F172" s="64"/>
      <c r="G172" s="235"/>
      <c r="H172" s="238"/>
      <c r="I172" s="64"/>
      <c r="J172" s="45">
        <f t="shared" si="5"/>
        <v>0</v>
      </c>
      <c r="K172" s="100"/>
      <c r="L172" s="99"/>
      <c r="M172" s="99"/>
      <c r="N172" s="77">
        <f t="shared" si="6"/>
        <v>0</v>
      </c>
      <c r="O172" s="239"/>
      <c r="P172" s="240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0"/>
      <c r="D173" s="260"/>
      <c r="E173" s="40">
        <f t="shared" si="4"/>
        <v>0</v>
      </c>
      <c r="F173" s="64"/>
      <c r="G173" s="235"/>
      <c r="H173" s="238"/>
      <c r="I173" s="64"/>
      <c r="J173" s="45">
        <f t="shared" si="5"/>
        <v>0</v>
      </c>
      <c r="K173" s="100"/>
      <c r="L173" s="99"/>
      <c r="M173" s="99"/>
      <c r="N173" s="77">
        <f t="shared" si="6"/>
        <v>0</v>
      </c>
      <c r="O173" s="98"/>
      <c r="P173" s="217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0"/>
      <c r="D174" s="260"/>
      <c r="E174" s="40">
        <f t="shared" si="4"/>
        <v>0</v>
      </c>
      <c r="F174" s="64"/>
      <c r="G174" s="235"/>
      <c r="H174" s="238"/>
      <c r="I174" s="64"/>
      <c r="J174" s="45">
        <f t="shared" si="5"/>
        <v>0</v>
      </c>
      <c r="K174" s="100"/>
      <c r="L174" s="99"/>
      <c r="M174" s="99"/>
      <c r="N174" s="77">
        <f t="shared" si="6"/>
        <v>0</v>
      </c>
      <c r="O174" s="98"/>
      <c r="P174" s="217"/>
      <c r="Q174" s="128"/>
      <c r="R174" s="129"/>
      <c r="S174" s="180"/>
      <c r="T174" s="52"/>
      <c r="U174" s="53"/>
      <c r="V174" s="54"/>
    </row>
    <row r="175" spans="1:22" ht="18.75" thickTop="1" thickBot="1" x14ac:dyDescent="0.35">
      <c r="A175" s="261"/>
      <c r="B175" s="127"/>
      <c r="C175" s="262"/>
      <c r="D175" s="262"/>
      <c r="E175" s="40">
        <f t="shared" si="4"/>
        <v>0</v>
      </c>
      <c r="F175" s="64"/>
      <c r="G175" s="235"/>
      <c r="H175" s="238"/>
      <c r="I175" s="64"/>
      <c r="J175" s="45">
        <f t="shared" si="5"/>
        <v>0</v>
      </c>
      <c r="K175" s="100"/>
      <c r="L175" s="99"/>
      <c r="M175" s="99"/>
      <c r="N175" s="77">
        <f t="shared" si="6"/>
        <v>0</v>
      </c>
      <c r="O175" s="98"/>
      <c r="P175" s="217"/>
      <c r="Q175" s="128"/>
      <c r="R175" s="129"/>
      <c r="S175" s="180"/>
      <c r="T175" s="52"/>
      <c r="U175" s="53"/>
      <c r="V175" s="54"/>
    </row>
    <row r="176" spans="1:22" ht="18.75" thickTop="1" thickBot="1" x14ac:dyDescent="0.35">
      <c r="A176" s="220"/>
      <c r="B176" s="127"/>
      <c r="C176" s="263"/>
      <c r="D176" s="263"/>
      <c r="E176" s="40">
        <f t="shared" si="4"/>
        <v>0</v>
      </c>
      <c r="F176" s="64"/>
      <c r="G176" s="264"/>
      <c r="H176" s="238"/>
      <c r="I176" s="64"/>
      <c r="J176" s="45">
        <f t="shared" si="5"/>
        <v>0</v>
      </c>
      <c r="K176" s="100"/>
      <c r="L176" s="99"/>
      <c r="M176" s="99"/>
      <c r="N176" s="77">
        <f t="shared" si="6"/>
        <v>0</v>
      </c>
      <c r="O176" s="265"/>
      <c r="P176" s="266"/>
      <c r="Q176" s="128"/>
      <c r="R176" s="129"/>
      <c r="S176" s="180"/>
      <c r="T176" s="52"/>
      <c r="U176" s="53"/>
      <c r="V176" s="54"/>
    </row>
    <row r="177" spans="1:22" ht="18.75" thickTop="1" thickBot="1" x14ac:dyDescent="0.35">
      <c r="A177" s="220"/>
      <c r="B177" s="127"/>
      <c r="C177" s="263"/>
      <c r="D177" s="263"/>
      <c r="E177" s="40">
        <f t="shared" si="4"/>
        <v>0</v>
      </c>
      <c r="F177" s="64"/>
      <c r="G177" s="117"/>
      <c r="H177" s="238"/>
      <c r="I177" s="64"/>
      <c r="J177" s="45">
        <f t="shared" si="5"/>
        <v>0</v>
      </c>
      <c r="K177" s="100"/>
      <c r="L177" s="99"/>
      <c r="M177" s="99"/>
      <c r="N177" s="77">
        <f t="shared" si="6"/>
        <v>0</v>
      </c>
      <c r="O177" s="265"/>
      <c r="P177" s="266"/>
      <c r="Q177" s="128"/>
      <c r="R177" s="129"/>
      <c r="S177" s="180"/>
      <c r="T177" s="52"/>
      <c r="U177" s="53"/>
      <c r="V177" s="54"/>
    </row>
    <row r="178" spans="1:22" ht="17.25" thickTop="1" thickBot="1" x14ac:dyDescent="0.3">
      <c r="A178" s="220"/>
      <c r="B178" s="210"/>
      <c r="C178" s="267"/>
      <c r="D178" s="267"/>
      <c r="E178" s="40">
        <f t="shared" si="4"/>
        <v>0</v>
      </c>
      <c r="F178" s="268"/>
      <c r="G178" s="235"/>
      <c r="H178" s="269"/>
      <c r="I178" s="268"/>
      <c r="J178" s="45">
        <f t="shared" si="5"/>
        <v>0</v>
      </c>
      <c r="N178" s="77">
        <f t="shared" si="6"/>
        <v>0</v>
      </c>
      <c r="O178" s="270"/>
      <c r="P178" s="256"/>
      <c r="Q178" s="271"/>
      <c r="R178" s="272"/>
      <c r="S178" s="273"/>
      <c r="T178" s="274"/>
      <c r="U178" s="275"/>
      <c r="V178" s="276"/>
    </row>
    <row r="179" spans="1:22" ht="18.75" thickTop="1" thickBot="1" x14ac:dyDescent="0.35">
      <c r="A179" s="220"/>
      <c r="B179" s="127"/>
      <c r="C179" s="262"/>
      <c r="D179" s="262"/>
      <c r="E179" s="40">
        <f t="shared" si="4"/>
        <v>0</v>
      </c>
      <c r="F179" s="268"/>
      <c r="G179" s="235"/>
      <c r="H179" s="269"/>
      <c r="I179" s="268"/>
      <c r="J179" s="45">
        <f t="shared" si="5"/>
        <v>0</v>
      </c>
      <c r="N179" s="77">
        <f t="shared" si="6"/>
        <v>0</v>
      </c>
      <c r="O179" s="270"/>
      <c r="P179" s="256"/>
      <c r="Q179" s="271"/>
      <c r="R179" s="272"/>
      <c r="S179" s="273"/>
      <c r="T179" s="274"/>
      <c r="U179" s="275"/>
      <c r="V179" s="276"/>
    </row>
    <row r="180" spans="1:22" ht="18.75" thickTop="1" thickBot="1" x14ac:dyDescent="0.35">
      <c r="A180" s="220"/>
      <c r="B180" s="127"/>
      <c r="C180" s="262"/>
      <c r="D180" s="262"/>
      <c r="E180" s="40">
        <f t="shared" si="4"/>
        <v>0</v>
      </c>
      <c r="F180" s="64"/>
      <c r="G180" s="235"/>
      <c r="H180" s="238"/>
      <c r="I180" s="64"/>
      <c r="J180" s="45">
        <f t="shared" si="5"/>
        <v>0</v>
      </c>
      <c r="K180" s="100"/>
      <c r="L180" s="99"/>
      <c r="M180" s="99"/>
      <c r="N180" s="77">
        <f t="shared" si="6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62"/>
      <c r="D181" s="262"/>
      <c r="E181" s="40">
        <f t="shared" si="4"/>
        <v>0</v>
      </c>
      <c r="F181" s="64"/>
      <c r="G181" s="235"/>
      <c r="H181" s="238"/>
      <c r="I181" s="64"/>
      <c r="J181" s="45">
        <f t="shared" si="5"/>
        <v>0</v>
      </c>
      <c r="K181" s="100"/>
      <c r="L181" s="99"/>
      <c r="M181" s="99"/>
      <c r="N181" s="77">
        <f t="shared" si="6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5">
      <c r="A182" s="220"/>
      <c r="B182" s="127"/>
      <c r="C182" s="277"/>
      <c r="D182" s="277"/>
      <c r="E182" s="40">
        <f t="shared" si="4"/>
        <v>0</v>
      </c>
      <c r="F182" s="64"/>
      <c r="G182" s="264"/>
      <c r="H182" s="238"/>
      <c r="I182" s="64"/>
      <c r="J182" s="45">
        <f t="shared" si="5"/>
        <v>0</v>
      </c>
      <c r="K182" s="100"/>
      <c r="L182" s="99"/>
      <c r="M182" s="99"/>
      <c r="N182" s="77">
        <f t="shared" si="6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4"/>
        <v>0</v>
      </c>
      <c r="F183" s="64"/>
      <c r="G183" s="264"/>
      <c r="H183" s="238"/>
      <c r="I183" s="64"/>
      <c r="J183" s="45">
        <f t="shared" si="5"/>
        <v>0</v>
      </c>
      <c r="K183" s="100"/>
      <c r="L183" s="99"/>
      <c r="M183" s="99"/>
      <c r="N183" s="77">
        <f t="shared" si="6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77"/>
      <c r="D184" s="277"/>
      <c r="E184" s="40">
        <f t="shared" si="4"/>
        <v>0</v>
      </c>
      <c r="F184" s="64"/>
      <c r="G184" s="264"/>
      <c r="H184" s="238"/>
      <c r="I184" s="64"/>
      <c r="J184" s="45">
        <f t="shared" si="5"/>
        <v>0</v>
      </c>
      <c r="K184" s="100"/>
      <c r="L184" s="99"/>
      <c r="M184" s="99"/>
      <c r="N184" s="77">
        <f t="shared" si="6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">
      <c r="A185" s="220"/>
      <c r="B185" s="210"/>
      <c r="C185" s="278"/>
      <c r="D185" s="278"/>
      <c r="E185" s="40">
        <f t="shared" si="4"/>
        <v>0</v>
      </c>
      <c r="F185" s="64"/>
      <c r="G185" s="264"/>
      <c r="H185" s="238"/>
      <c r="I185" s="64"/>
      <c r="J185" s="45">
        <f t="shared" si="5"/>
        <v>0</v>
      </c>
      <c r="K185" s="100"/>
      <c r="L185" s="99"/>
      <c r="M185" s="99"/>
      <c r="N185" s="77">
        <f t="shared" si="6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77"/>
      <c r="D186" s="277"/>
      <c r="E186" s="40">
        <f t="shared" si="4"/>
        <v>0</v>
      </c>
      <c r="F186" s="64"/>
      <c r="G186" s="264"/>
      <c r="H186" s="238"/>
      <c r="I186" s="64"/>
      <c r="J186" s="45">
        <f t="shared" si="5"/>
        <v>0</v>
      </c>
      <c r="K186" s="100"/>
      <c r="L186" s="99"/>
      <c r="M186" s="99"/>
      <c r="N186" s="77">
        <f t="shared" si="6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4"/>
        <v>0</v>
      </c>
      <c r="F187" s="64"/>
      <c r="G187" s="235"/>
      <c r="H187" s="238"/>
      <c r="I187" s="64"/>
      <c r="J187" s="45">
        <f t="shared" si="5"/>
        <v>0</v>
      </c>
      <c r="K187" s="100"/>
      <c r="L187" s="99"/>
      <c r="M187" s="99"/>
      <c r="N187" s="77">
        <f t="shared" si="6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5">
      <c r="A188" s="220"/>
      <c r="B188" s="127"/>
      <c r="C188" s="257"/>
      <c r="D188" s="257"/>
      <c r="E188" s="40">
        <f t="shared" si="4"/>
        <v>0</v>
      </c>
      <c r="F188" s="64"/>
      <c r="G188" s="235"/>
      <c r="H188" s="238"/>
      <c r="I188" s="64"/>
      <c r="J188" s="45">
        <f t="shared" si="5"/>
        <v>0</v>
      </c>
      <c r="K188" s="100"/>
      <c r="L188" s="99"/>
      <c r="M188" s="99"/>
      <c r="N188" s="77">
        <f t="shared" si="6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20"/>
      <c r="B189" s="127"/>
      <c r="C189" s="257"/>
      <c r="D189" s="257"/>
      <c r="E189" s="40">
        <f t="shared" si="4"/>
        <v>0</v>
      </c>
      <c r="F189" s="64"/>
      <c r="G189" s="235"/>
      <c r="H189" s="238"/>
      <c r="I189" s="64"/>
      <c r="J189" s="45">
        <f t="shared" si="5"/>
        <v>0</v>
      </c>
      <c r="K189" s="100"/>
      <c r="L189" s="99"/>
      <c r="M189" s="99"/>
      <c r="N189" s="77">
        <f t="shared" si="6"/>
        <v>0</v>
      </c>
      <c r="O189" s="98"/>
      <c r="P189" s="217"/>
      <c r="Q189" s="128"/>
      <c r="R189" s="129"/>
      <c r="S189" s="180"/>
      <c r="T189" s="52"/>
      <c r="U189" s="53"/>
      <c r="V189" s="54"/>
    </row>
    <row r="190" spans="1:22" ht="18.75" thickTop="1" thickBot="1" x14ac:dyDescent="0.35">
      <c r="A190" s="220"/>
      <c r="B190" s="127"/>
      <c r="C190" s="257"/>
      <c r="D190" s="257"/>
      <c r="E190" s="40">
        <f t="shared" si="4"/>
        <v>0</v>
      </c>
      <c r="F190" s="64"/>
      <c r="G190" s="235"/>
      <c r="H190" s="238"/>
      <c r="I190" s="64"/>
      <c r="J190" s="45">
        <f t="shared" si="5"/>
        <v>0</v>
      </c>
      <c r="K190" s="100"/>
      <c r="L190" s="99"/>
      <c r="M190" s="99"/>
      <c r="N190" s="77">
        <f t="shared" si="6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61"/>
      <c r="B191" s="210"/>
      <c r="C191" s="262"/>
      <c r="D191" s="262"/>
      <c r="E191" s="40">
        <f t="shared" si="4"/>
        <v>0</v>
      </c>
      <c r="F191" s="64"/>
      <c r="G191" s="235"/>
      <c r="H191" s="238"/>
      <c r="I191" s="64"/>
      <c r="J191" s="45">
        <f t="shared" si="5"/>
        <v>0</v>
      </c>
      <c r="K191" s="100"/>
      <c r="L191" s="99"/>
      <c r="M191" s="99"/>
      <c r="N191" s="77">
        <f t="shared" si="6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5">
      <c r="A192" s="279"/>
      <c r="B192" s="127"/>
      <c r="C192" s="263"/>
      <c r="D192" s="263"/>
      <c r="E192" s="40">
        <f t="shared" si="4"/>
        <v>0</v>
      </c>
      <c r="F192" s="64"/>
      <c r="G192" s="117"/>
      <c r="H192" s="238"/>
      <c r="I192" s="64"/>
      <c r="J192" s="45">
        <f t="shared" si="5"/>
        <v>0</v>
      </c>
      <c r="K192" s="100"/>
      <c r="L192" s="99"/>
      <c r="M192" s="99"/>
      <c r="N192" s="77">
        <f>K192*I192</f>
        <v>0</v>
      </c>
      <c r="O192" s="265"/>
      <c r="P192" s="266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4"/>
        <v>0</v>
      </c>
      <c r="F193" s="64"/>
      <c r="G193" s="235"/>
      <c r="H193" s="238"/>
      <c r="I193" s="64"/>
      <c r="J193" s="45">
        <f t="shared" si="5"/>
        <v>0</v>
      </c>
      <c r="K193" s="100"/>
      <c r="L193" s="99"/>
      <c r="M193" s="99"/>
      <c r="N193" s="77">
        <f t="shared" si="6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4"/>
        <v>0</v>
      </c>
      <c r="F194" s="64"/>
      <c r="G194" s="235"/>
      <c r="H194" s="238"/>
      <c r="I194" s="64"/>
      <c r="J194" s="45">
        <f t="shared" si="5"/>
        <v>0</v>
      </c>
      <c r="K194" s="100"/>
      <c r="L194" s="99"/>
      <c r="M194" s="99"/>
      <c r="N194" s="77">
        <f t="shared" si="6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4"/>
        <v>0</v>
      </c>
      <c r="F195" s="64"/>
      <c r="G195" s="235"/>
      <c r="H195" s="238"/>
      <c r="I195" s="64"/>
      <c r="J195" s="45">
        <f t="shared" si="5"/>
        <v>0</v>
      </c>
      <c r="K195" s="100"/>
      <c r="L195" s="99"/>
      <c r="M195" s="99"/>
      <c r="N195" s="77">
        <f t="shared" si="6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4"/>
        <v>0</v>
      </c>
      <c r="F196" s="281"/>
      <c r="G196" s="264"/>
      <c r="H196" s="238"/>
      <c r="I196" s="64"/>
      <c r="J196" s="45">
        <f t="shared" si="5"/>
        <v>0</v>
      </c>
      <c r="K196" s="100"/>
      <c r="L196" s="99"/>
      <c r="M196" s="99"/>
      <c r="N196" s="77">
        <f t="shared" si="6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4"/>
        <v>0</v>
      </c>
      <c r="F197" s="281"/>
      <c r="G197" s="264"/>
      <c r="H197" s="238"/>
      <c r="I197" s="64"/>
      <c r="J197" s="45">
        <f t="shared" si="5"/>
        <v>0</v>
      </c>
      <c r="K197" s="100"/>
      <c r="L197" s="99"/>
      <c r="M197" s="99"/>
      <c r="N197" s="77">
        <f t="shared" si="6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4"/>
        <v>0</v>
      </c>
      <c r="F198" s="281"/>
      <c r="G198" s="264"/>
      <c r="H198" s="238"/>
      <c r="I198" s="64"/>
      <c r="J198" s="45">
        <f t="shared" si="5"/>
        <v>0</v>
      </c>
      <c r="K198" s="100"/>
      <c r="L198" s="99"/>
      <c r="M198" s="99"/>
      <c r="N198" s="77">
        <f t="shared" si="6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4"/>
        <v>0</v>
      </c>
      <c r="F199" s="281"/>
      <c r="G199" s="264"/>
      <c r="H199" s="238"/>
      <c r="I199" s="64"/>
      <c r="J199" s="45">
        <f t="shared" si="5"/>
        <v>0</v>
      </c>
      <c r="K199" s="100"/>
      <c r="L199" s="99"/>
      <c r="M199" s="99"/>
      <c r="N199" s="77">
        <f t="shared" si="6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4"/>
        <v>0</v>
      </c>
      <c r="F200" s="281"/>
      <c r="G200" s="264"/>
      <c r="H200" s="238"/>
      <c r="I200" s="64"/>
      <c r="J200" s="45">
        <f t="shared" si="5"/>
        <v>0</v>
      </c>
      <c r="K200" s="100"/>
      <c r="L200" s="99"/>
      <c r="M200" s="99"/>
      <c r="N200" s="77">
        <f t="shared" si="6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80"/>
      <c r="D201" s="280"/>
      <c r="E201" s="40">
        <f t="shared" si="4"/>
        <v>0</v>
      </c>
      <c r="F201" s="281"/>
      <c r="G201" s="264"/>
      <c r="H201" s="238"/>
      <c r="I201" s="64"/>
      <c r="J201" s="45">
        <f t="shared" si="5"/>
        <v>0</v>
      </c>
      <c r="K201" s="100"/>
      <c r="L201" s="99"/>
      <c r="M201" s="99"/>
      <c r="N201" s="77">
        <f t="shared" si="6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80"/>
      <c r="D202" s="280"/>
      <c r="E202" s="40">
        <f t="shared" si="4"/>
        <v>0</v>
      </c>
      <c r="F202" s="281"/>
      <c r="G202" s="264"/>
      <c r="H202" s="238"/>
      <c r="I202" s="64"/>
      <c r="J202" s="45">
        <f t="shared" si="5"/>
        <v>0</v>
      </c>
      <c r="K202" s="100"/>
      <c r="L202" s="99"/>
      <c r="M202" s="99"/>
      <c r="N202" s="77">
        <f t="shared" si="6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80"/>
      <c r="D203" s="280"/>
      <c r="E203" s="40">
        <f t="shared" si="4"/>
        <v>0</v>
      </c>
      <c r="F203" s="64"/>
      <c r="G203" s="264"/>
      <c r="H203" s="238"/>
      <c r="I203" s="64"/>
      <c r="J203" s="45">
        <f t="shared" si="5"/>
        <v>0</v>
      </c>
      <c r="K203" s="100"/>
      <c r="L203" s="99"/>
      <c r="M203" s="99"/>
      <c r="N203" s="77">
        <f t="shared" si="6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4"/>
        <v>0</v>
      </c>
      <c r="F204" s="64"/>
      <c r="G204" s="235"/>
      <c r="H204" s="238"/>
      <c r="I204" s="64"/>
      <c r="J204" s="45">
        <f t="shared" si="5"/>
        <v>0</v>
      </c>
      <c r="K204" s="100"/>
      <c r="L204" s="99"/>
      <c r="M204" s="99"/>
      <c r="N204" s="77">
        <f t="shared" si="6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4"/>
        <v>0</v>
      </c>
      <c r="F205" s="64"/>
      <c r="G205" s="235"/>
      <c r="H205" s="238"/>
      <c r="I205" s="64"/>
      <c r="J205" s="45">
        <f t="shared" si="5"/>
        <v>0</v>
      </c>
      <c r="K205" s="100"/>
      <c r="L205" s="99"/>
      <c r="M205" s="99"/>
      <c r="N205" s="77">
        <f t="shared" si="6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4"/>
        <v>0</v>
      </c>
      <c r="F206" s="64"/>
      <c r="G206" s="235"/>
      <c r="H206" s="238"/>
      <c r="I206" s="64"/>
      <c r="J206" s="45">
        <f t="shared" si="5"/>
        <v>0</v>
      </c>
      <c r="K206" s="100"/>
      <c r="L206" s="99"/>
      <c r="M206" s="99"/>
      <c r="N206" s="77">
        <f t="shared" si="6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ref="E207:E265" si="7">D207*F207</f>
        <v>0</v>
      </c>
      <c r="F207" s="64"/>
      <c r="G207" s="235"/>
      <c r="H207" s="238"/>
      <c r="I207" s="64"/>
      <c r="J207" s="45">
        <f t="shared" si="5"/>
        <v>0</v>
      </c>
      <c r="K207" s="100"/>
      <c r="L207" s="99"/>
      <c r="M207" s="99"/>
      <c r="N207" s="77">
        <f t="shared" si="6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5"/>
        <v>0</v>
      </c>
      <c r="K208" s="100"/>
      <c r="L208" s="99"/>
      <c r="M208" s="99"/>
      <c r="N208" s="77">
        <f t="shared" si="6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8.75" thickTop="1" thickBot="1" x14ac:dyDescent="0.3">
      <c r="A209" s="220"/>
      <c r="B209" s="210"/>
      <c r="C209" s="257"/>
      <c r="D209" s="257"/>
      <c r="E209" s="40">
        <f t="shared" si="7"/>
        <v>0</v>
      </c>
      <c r="F209" s="64"/>
      <c r="G209" s="235"/>
      <c r="H209" s="238"/>
      <c r="I209" s="64"/>
      <c r="J209" s="45">
        <f t="shared" si="5"/>
        <v>0</v>
      </c>
      <c r="K209" s="100"/>
      <c r="L209" s="99"/>
      <c r="M209" s="99"/>
      <c r="N209" s="77">
        <f t="shared" si="6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20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5"/>
        <v>0</v>
      </c>
      <c r="K210" s="100"/>
      <c r="L210" s="99"/>
      <c r="M210" s="99"/>
      <c r="N210" s="77">
        <f t="shared" si="6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20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5"/>
        <v>0</v>
      </c>
      <c r="K211" s="100"/>
      <c r="L211" s="99"/>
      <c r="M211" s="99"/>
      <c r="N211" s="77">
        <f t="shared" si="6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7.25" thickTop="1" thickBot="1" x14ac:dyDescent="0.3">
      <c r="A212" s="210"/>
      <c r="B212" s="267"/>
      <c r="C212" s="257"/>
      <c r="D212" s="257"/>
      <c r="E212" s="40">
        <f t="shared" si="7"/>
        <v>0</v>
      </c>
      <c r="F212" s="64"/>
      <c r="G212" s="117"/>
      <c r="H212" s="63"/>
      <c r="I212" s="64"/>
      <c r="J212" s="45">
        <f t="shared" si="5"/>
        <v>0</v>
      </c>
      <c r="K212" s="100"/>
      <c r="L212" s="99"/>
      <c r="M212" s="99"/>
      <c r="N212" s="77">
        <f t="shared" si="6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5"/>
        <v>0</v>
      </c>
      <c r="K213" s="100"/>
      <c r="L213" s="99"/>
      <c r="M213" s="99"/>
      <c r="N213" s="77">
        <f t="shared" si="6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79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5"/>
        <v>0</v>
      </c>
      <c r="K214" s="100"/>
      <c r="L214" s="99"/>
      <c r="M214" s="99"/>
      <c r="N214" s="77">
        <f t="shared" si="6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79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si="5"/>
        <v>0</v>
      </c>
      <c r="K215" s="100"/>
      <c r="L215" s="99"/>
      <c r="M215" s="99"/>
      <c r="N215" s="77">
        <f t="shared" si="6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79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5"/>
        <v>0</v>
      </c>
      <c r="K216" s="100"/>
      <c r="L216" s="99"/>
      <c r="M216" s="99"/>
      <c r="N216" s="77">
        <f t="shared" si="6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82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5"/>
        <v>0</v>
      </c>
      <c r="K217" s="100"/>
      <c r="L217" s="99"/>
      <c r="M217" s="99"/>
      <c r="N217" s="77">
        <f t="shared" si="6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ref="J218:J261" si="8">I218-F218</f>
        <v>0</v>
      </c>
      <c r="K218" s="100"/>
      <c r="L218" s="99"/>
      <c r="M218" s="99"/>
      <c r="N218" s="77">
        <f t="shared" si="6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8"/>
        <v>0</v>
      </c>
      <c r="K219" s="100"/>
      <c r="L219" s="99"/>
      <c r="M219" s="99"/>
      <c r="N219" s="77">
        <f t="shared" si="6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8"/>
        <v>0</v>
      </c>
      <c r="K220" s="100"/>
      <c r="L220" s="99"/>
      <c r="M220" s="99"/>
      <c r="N220" s="77">
        <f t="shared" si="6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8"/>
        <v>0</v>
      </c>
      <c r="K221" s="100"/>
      <c r="L221" s="99"/>
      <c r="M221" s="99"/>
      <c r="N221" s="77">
        <f t="shared" si="6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8"/>
        <v>0</v>
      </c>
      <c r="K222" s="100"/>
      <c r="L222" s="99"/>
      <c r="M222" s="99"/>
      <c r="N222" s="77">
        <f t="shared" si="6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8"/>
        <v>0</v>
      </c>
      <c r="K223" s="100"/>
      <c r="L223" s="99"/>
      <c r="M223" s="99"/>
      <c r="N223" s="77">
        <f t="shared" si="6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57"/>
      <c r="D224" s="257"/>
      <c r="E224" s="40">
        <f t="shared" si="7"/>
        <v>0</v>
      </c>
      <c r="F224" s="64"/>
      <c r="G224" s="235"/>
      <c r="H224" s="238"/>
      <c r="I224" s="64"/>
      <c r="J224" s="45">
        <f t="shared" si="8"/>
        <v>0</v>
      </c>
      <c r="K224" s="100"/>
      <c r="L224" s="99"/>
      <c r="M224" s="99"/>
      <c r="N224" s="77">
        <f t="shared" si="6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8"/>
        <v>0</v>
      </c>
      <c r="K225" s="100"/>
      <c r="L225" s="99"/>
      <c r="M225" s="99"/>
      <c r="N225" s="77">
        <f t="shared" si="6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57"/>
      <c r="D226" s="257"/>
      <c r="E226" s="40">
        <f t="shared" si="7"/>
        <v>0</v>
      </c>
      <c r="F226" s="64"/>
      <c r="G226" s="235"/>
      <c r="H226" s="238"/>
      <c r="I226" s="64"/>
      <c r="J226" s="45">
        <f t="shared" si="8"/>
        <v>0</v>
      </c>
      <c r="K226" s="100"/>
      <c r="L226" s="99"/>
      <c r="M226" s="99"/>
      <c r="N226" s="77">
        <f t="shared" si="6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83"/>
      <c r="D227" s="283"/>
      <c r="E227" s="40">
        <f t="shared" si="7"/>
        <v>0</v>
      </c>
      <c r="F227" s="64"/>
      <c r="G227" s="235"/>
      <c r="H227" s="238"/>
      <c r="I227" s="64"/>
      <c r="J227" s="45">
        <f t="shared" si="8"/>
        <v>0</v>
      </c>
      <c r="K227" s="100"/>
      <c r="L227" s="99"/>
      <c r="M227" s="99"/>
      <c r="N227" s="77">
        <f t="shared" si="6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57"/>
      <c r="D228" s="257"/>
      <c r="E228" s="40">
        <f t="shared" si="7"/>
        <v>0</v>
      </c>
      <c r="F228" s="64"/>
      <c r="G228" s="235"/>
      <c r="H228" s="238"/>
      <c r="I228" s="64"/>
      <c r="J228" s="45">
        <f t="shared" si="8"/>
        <v>0</v>
      </c>
      <c r="K228" s="100"/>
      <c r="L228" s="99"/>
      <c r="M228" s="99"/>
      <c r="N228" s="77">
        <f t="shared" si="6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8"/>
        <v>0</v>
      </c>
      <c r="K229" s="100"/>
      <c r="L229" s="99"/>
      <c r="M229" s="99"/>
      <c r="N229" s="77">
        <f t="shared" si="6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78"/>
      <c r="D230" s="278"/>
      <c r="E230" s="40">
        <f t="shared" si="7"/>
        <v>0</v>
      </c>
      <c r="F230" s="64"/>
      <c r="G230" s="235"/>
      <c r="H230" s="238"/>
      <c r="I230" s="64"/>
      <c r="J230" s="45">
        <f t="shared" si="8"/>
        <v>0</v>
      </c>
      <c r="K230" s="100"/>
      <c r="L230" s="99"/>
      <c r="M230" s="99"/>
      <c r="N230" s="77">
        <f t="shared" si="6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78"/>
      <c r="D231" s="278"/>
      <c r="E231" s="40">
        <f t="shared" si="7"/>
        <v>0</v>
      </c>
      <c r="F231" s="64"/>
      <c r="G231" s="235"/>
      <c r="H231" s="238"/>
      <c r="I231" s="64"/>
      <c r="J231" s="45">
        <f t="shared" si="8"/>
        <v>0</v>
      </c>
      <c r="K231" s="100"/>
      <c r="L231" s="99"/>
      <c r="M231" s="99"/>
      <c r="N231" s="77">
        <f t="shared" si="6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20"/>
      <c r="B232" s="210"/>
      <c r="C232" s="277"/>
      <c r="D232" s="277"/>
      <c r="E232" s="40">
        <f t="shared" si="7"/>
        <v>0</v>
      </c>
      <c r="F232" s="64"/>
      <c r="G232" s="235"/>
      <c r="H232" s="238"/>
      <c r="I232" s="64"/>
      <c r="J232" s="45">
        <f t="shared" si="8"/>
        <v>0</v>
      </c>
      <c r="K232" s="100"/>
      <c r="L232" s="99"/>
      <c r="M232" s="99"/>
      <c r="N232" s="77">
        <f t="shared" si="6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62"/>
      <c r="D233" s="262"/>
      <c r="E233" s="40">
        <f t="shared" si="7"/>
        <v>0</v>
      </c>
      <c r="F233" s="64"/>
      <c r="G233" s="235"/>
      <c r="H233" s="238"/>
      <c r="I233" s="64"/>
      <c r="J233" s="45">
        <f t="shared" si="8"/>
        <v>0</v>
      </c>
      <c r="K233" s="100"/>
      <c r="L233" s="99"/>
      <c r="M233" s="99"/>
      <c r="N233" s="77">
        <f t="shared" si="6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07"/>
      <c r="D234" s="207"/>
      <c r="E234" s="40">
        <f t="shared" si="7"/>
        <v>0</v>
      </c>
      <c r="F234" s="64"/>
      <c r="G234" s="235"/>
      <c r="H234" s="238"/>
      <c r="I234" s="64"/>
      <c r="J234" s="45">
        <f t="shared" si="8"/>
        <v>0</v>
      </c>
      <c r="K234" s="100"/>
      <c r="L234" s="99"/>
      <c r="M234" s="99"/>
      <c r="N234" s="77">
        <f t="shared" si="6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11"/>
      <c r="B235" s="210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8"/>
        <v>0</v>
      </c>
      <c r="K235" s="100"/>
      <c r="L235" s="99"/>
      <c r="M235" s="99"/>
      <c r="N235" s="77">
        <f t="shared" si="6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8.75" thickTop="1" thickBot="1" x14ac:dyDescent="0.3">
      <c r="A236" s="220"/>
      <c r="B236" s="210"/>
      <c r="C236" s="237"/>
      <c r="D236" s="237"/>
      <c r="E236" s="40">
        <f t="shared" si="7"/>
        <v>0</v>
      </c>
      <c r="F236" s="64"/>
      <c r="G236" s="235"/>
      <c r="H236" s="238"/>
      <c r="I236" s="64"/>
      <c r="J236" s="45">
        <f t="shared" si="8"/>
        <v>0</v>
      </c>
      <c r="K236" s="100"/>
      <c r="L236" s="99"/>
      <c r="M236" s="99"/>
      <c r="N236" s="77">
        <f t="shared" si="6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20"/>
      <c r="B237" s="210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8"/>
        <v>0</v>
      </c>
      <c r="K237" s="100"/>
      <c r="L237" s="99"/>
      <c r="M237" s="99"/>
      <c r="N237" s="77">
        <f t="shared" si="6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84"/>
      <c r="B238" s="285"/>
      <c r="C238" s="237"/>
      <c r="D238" s="237"/>
      <c r="E238" s="40">
        <f t="shared" si="7"/>
        <v>0</v>
      </c>
      <c r="F238" s="64"/>
      <c r="G238" s="235"/>
      <c r="H238" s="238"/>
      <c r="I238" s="64"/>
      <c r="J238" s="45">
        <f t="shared" si="8"/>
        <v>0</v>
      </c>
      <c r="K238" s="100"/>
      <c r="L238" s="99"/>
      <c r="M238" s="99"/>
      <c r="N238" s="77">
        <f t="shared" si="6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7.25" thickTop="1" thickBot="1" x14ac:dyDescent="0.3">
      <c r="A239" s="211"/>
      <c r="B239" s="285"/>
      <c r="C239" s="237"/>
      <c r="D239" s="237"/>
      <c r="E239" s="40">
        <f t="shared" si="7"/>
        <v>0</v>
      </c>
      <c r="F239" s="64"/>
      <c r="G239" s="235"/>
      <c r="H239" s="63"/>
      <c r="I239" s="64"/>
      <c r="J239" s="45">
        <f t="shared" si="8"/>
        <v>0</v>
      </c>
      <c r="K239" s="100"/>
      <c r="L239" s="99"/>
      <c r="M239" s="99"/>
      <c r="N239" s="77">
        <f t="shared" si="6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8.75" thickTop="1" thickBot="1" x14ac:dyDescent="0.3">
      <c r="A240" s="211"/>
      <c r="B240" s="285"/>
      <c r="C240" s="237"/>
      <c r="D240" s="237"/>
      <c r="E240" s="40">
        <f t="shared" si="7"/>
        <v>0</v>
      </c>
      <c r="F240" s="64"/>
      <c r="G240" s="235"/>
      <c r="H240" s="238"/>
      <c r="I240" s="64"/>
      <c r="J240" s="45">
        <f t="shared" si="8"/>
        <v>0</v>
      </c>
      <c r="K240" s="100"/>
      <c r="L240" s="99"/>
      <c r="M240" s="99"/>
      <c r="N240" s="77">
        <f t="shared" si="6"/>
        <v>0</v>
      </c>
      <c r="O240" s="98"/>
      <c r="P240" s="217"/>
      <c r="Q240" s="128"/>
      <c r="R240" s="129"/>
      <c r="S240" s="180"/>
      <c r="T240" s="52"/>
      <c r="U240" s="53"/>
      <c r="V240" s="54"/>
    </row>
    <row r="241" spans="1:22" ht="18.75" thickTop="1" thickBot="1" x14ac:dyDescent="0.3">
      <c r="A241" s="220"/>
      <c r="B241" s="285"/>
      <c r="C241" s="219"/>
      <c r="D241" s="219"/>
      <c r="E241" s="40">
        <f t="shared" si="7"/>
        <v>0</v>
      </c>
      <c r="F241" s="64"/>
      <c r="G241" s="235"/>
      <c r="H241" s="238"/>
      <c r="I241" s="64"/>
      <c r="J241" s="45">
        <f t="shared" si="8"/>
        <v>0</v>
      </c>
      <c r="K241" s="100"/>
      <c r="L241" s="99"/>
      <c r="M241" s="99"/>
      <c r="N241" s="77">
        <f t="shared" si="6"/>
        <v>0</v>
      </c>
      <c r="O241" s="98"/>
      <c r="P241" s="217"/>
      <c r="Q241" s="128"/>
      <c r="R241" s="129"/>
      <c r="S241" s="180"/>
      <c r="T241" s="52"/>
      <c r="U241" s="53"/>
      <c r="V241" s="54"/>
    </row>
    <row r="242" spans="1:22" ht="18.75" thickTop="1" thickBot="1" x14ac:dyDescent="0.3">
      <c r="A242" s="220"/>
      <c r="B242" s="285"/>
      <c r="C242" s="219"/>
      <c r="D242" s="219"/>
      <c r="E242" s="40">
        <f t="shared" si="7"/>
        <v>0</v>
      </c>
      <c r="F242" s="64"/>
      <c r="G242" s="235"/>
      <c r="H242" s="238"/>
      <c r="I242" s="64"/>
      <c r="J242" s="45">
        <f t="shared" si="8"/>
        <v>0</v>
      </c>
      <c r="K242" s="100"/>
      <c r="L242" s="99"/>
      <c r="M242" s="99"/>
      <c r="N242" s="77">
        <f t="shared" si="6"/>
        <v>0</v>
      </c>
      <c r="O242" s="98"/>
      <c r="P242" s="217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5"/>
      <c r="C243" s="255"/>
      <c r="D243" s="255"/>
      <c r="E243" s="40">
        <f t="shared" si="7"/>
        <v>0</v>
      </c>
      <c r="F243" s="64"/>
      <c r="G243" s="235"/>
      <c r="H243" s="252"/>
      <c r="I243" s="64"/>
      <c r="J243" s="45">
        <f t="shared" si="8"/>
        <v>0</v>
      </c>
      <c r="K243" s="100"/>
      <c r="L243" s="99"/>
      <c r="M243" s="99"/>
      <c r="N243" s="77">
        <f t="shared" si="6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85"/>
      <c r="C244" s="189"/>
      <c r="D244" s="189"/>
      <c r="E244" s="40">
        <f t="shared" si="7"/>
        <v>0</v>
      </c>
      <c r="F244" s="64"/>
      <c r="G244" s="235"/>
      <c r="H244" s="252"/>
      <c r="I244" s="64"/>
      <c r="J244" s="45">
        <f t="shared" si="8"/>
        <v>0</v>
      </c>
      <c r="K244" s="100"/>
      <c r="L244" s="286"/>
      <c r="M244" s="287"/>
      <c r="N244" s="77">
        <f t="shared" ref="N244:N253" si="9">K244*I244-M244</f>
        <v>0</v>
      </c>
      <c r="O244" s="234"/>
      <c r="P244" s="256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88"/>
      <c r="C245" s="200"/>
      <c r="D245" s="200"/>
      <c r="E245" s="40">
        <f t="shared" si="7"/>
        <v>0</v>
      </c>
      <c r="F245" s="200"/>
      <c r="G245" s="289"/>
      <c r="H245" s="290"/>
      <c r="I245" s="116"/>
      <c r="J245" s="45">
        <f t="shared" si="8"/>
        <v>0</v>
      </c>
      <c r="K245" s="100"/>
      <c r="L245" s="286"/>
      <c r="M245" s="287"/>
      <c r="N245" s="77">
        <f t="shared" si="9"/>
        <v>0</v>
      </c>
      <c r="O245" s="234"/>
      <c r="P245" s="256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88"/>
      <c r="C246" s="200"/>
      <c r="D246" s="200"/>
      <c r="E246" s="40">
        <f t="shared" si="7"/>
        <v>0</v>
      </c>
      <c r="F246" s="200"/>
      <c r="G246" s="289"/>
      <c r="H246" s="290"/>
      <c r="I246" s="116"/>
      <c r="J246" s="45">
        <f t="shared" si="8"/>
        <v>0</v>
      </c>
      <c r="K246" s="100"/>
      <c r="L246" s="286"/>
      <c r="M246" s="287"/>
      <c r="N246" s="77">
        <f t="shared" si="9"/>
        <v>0</v>
      </c>
      <c r="O246" s="234"/>
      <c r="P246" s="256"/>
      <c r="Q246" s="128"/>
      <c r="R246" s="129"/>
      <c r="S246" s="180"/>
      <c r="T246" s="52"/>
      <c r="U246" s="53"/>
      <c r="V246" s="54"/>
    </row>
    <row r="247" spans="1:22" ht="17.25" thickTop="1" thickBot="1" x14ac:dyDescent="0.3">
      <c r="A247" s="211"/>
      <c r="B247" s="291"/>
      <c r="C247" s="200"/>
      <c r="D247" s="200"/>
      <c r="E247" s="40">
        <f t="shared" si="7"/>
        <v>0</v>
      </c>
      <c r="F247" s="200"/>
      <c r="G247" s="289"/>
      <c r="H247" s="290"/>
      <c r="I247" s="116"/>
      <c r="J247" s="45">
        <f t="shared" si="8"/>
        <v>0</v>
      </c>
      <c r="K247" s="100"/>
      <c r="L247" s="286"/>
      <c r="M247" s="287"/>
      <c r="N247" s="77">
        <f t="shared" si="9"/>
        <v>0</v>
      </c>
      <c r="O247" s="98"/>
      <c r="P247" s="222"/>
      <c r="Q247" s="128"/>
      <c r="R247" s="129"/>
      <c r="S247" s="180"/>
      <c r="T247" s="52"/>
      <c r="U247" s="53"/>
      <c r="V247" s="54"/>
    </row>
    <row r="248" spans="1:22" ht="17.25" thickTop="1" thickBot="1" x14ac:dyDescent="0.3">
      <c r="A248" s="211"/>
      <c r="B248" s="291"/>
      <c r="C248" s="200"/>
      <c r="D248" s="200"/>
      <c r="E248" s="40">
        <f t="shared" si="7"/>
        <v>0</v>
      </c>
      <c r="F248" s="200"/>
      <c r="G248" s="289"/>
      <c r="H248" s="290"/>
      <c r="I248" s="116"/>
      <c r="J248" s="45">
        <f t="shared" si="8"/>
        <v>0</v>
      </c>
      <c r="K248" s="100"/>
      <c r="L248" s="286"/>
      <c r="M248" s="287"/>
      <c r="N248" s="77">
        <f t="shared" si="9"/>
        <v>0</v>
      </c>
      <c r="O248" s="98"/>
      <c r="P248" s="222"/>
      <c r="Q248" s="128"/>
      <c r="R248" s="129"/>
      <c r="S248" s="180"/>
      <c r="T248" s="52"/>
      <c r="U248" s="53"/>
      <c r="V248" s="54"/>
    </row>
    <row r="249" spans="1:22" ht="17.25" thickTop="1" thickBot="1" x14ac:dyDescent="0.3">
      <c r="A249" s="211"/>
      <c r="B249" s="291"/>
      <c r="C249" s="200"/>
      <c r="D249" s="200"/>
      <c r="E249" s="40">
        <f t="shared" si="7"/>
        <v>0</v>
      </c>
      <c r="F249" s="200"/>
      <c r="G249" s="289"/>
      <c r="H249" s="290"/>
      <c r="I249" s="116"/>
      <c r="J249" s="45">
        <f t="shared" si="8"/>
        <v>0</v>
      </c>
      <c r="K249" s="100"/>
      <c r="L249" s="286"/>
      <c r="M249" s="287"/>
      <c r="N249" s="77">
        <f t="shared" si="9"/>
        <v>0</v>
      </c>
      <c r="O249" s="98"/>
      <c r="P249" s="222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2"/>
      <c r="D250" s="293"/>
      <c r="E250" s="40">
        <f t="shared" si="7"/>
        <v>0</v>
      </c>
      <c r="F250" s="44"/>
      <c r="G250" s="294"/>
      <c r="H250" s="295"/>
      <c r="I250" s="64"/>
      <c r="J250" s="45">
        <f t="shared" si="8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20.25" thickTop="1" thickBot="1" x14ac:dyDescent="0.35">
      <c r="A251" s="211"/>
      <c r="B251" s="210"/>
      <c r="C251" s="292"/>
      <c r="D251" s="292"/>
      <c r="E251" s="40">
        <f t="shared" si="7"/>
        <v>0</v>
      </c>
      <c r="F251" s="64"/>
      <c r="G251" s="235"/>
      <c r="H251" s="252"/>
      <c r="I251" s="64"/>
      <c r="J251" s="45">
        <f t="shared" si="8"/>
        <v>0</v>
      </c>
      <c r="K251" s="100"/>
      <c r="L251" s="286"/>
      <c r="M251" s="296"/>
      <c r="N251" s="77">
        <f t="shared" si="9"/>
        <v>0</v>
      </c>
      <c r="O251" s="234"/>
      <c r="P251" s="256"/>
      <c r="Q251" s="128"/>
      <c r="R251" s="129"/>
      <c r="S251" s="180"/>
      <c r="T251" s="52"/>
      <c r="U251" s="53"/>
      <c r="V251" s="54"/>
    </row>
    <row r="252" spans="1:22" ht="20.25" thickTop="1" thickBot="1" x14ac:dyDescent="0.35">
      <c r="A252" s="211"/>
      <c r="B252" s="210"/>
      <c r="C252" s="292"/>
      <c r="D252" s="292"/>
      <c r="E252" s="40">
        <f t="shared" si="7"/>
        <v>0</v>
      </c>
      <c r="F252" s="64"/>
      <c r="G252" s="235"/>
      <c r="H252" s="252"/>
      <c r="I252" s="64"/>
      <c r="J252" s="45">
        <f t="shared" si="8"/>
        <v>0</v>
      </c>
      <c r="K252" s="100"/>
      <c r="L252" s="286"/>
      <c r="M252" s="296"/>
      <c r="N252" s="77">
        <f t="shared" si="9"/>
        <v>0</v>
      </c>
      <c r="O252" s="234"/>
      <c r="P252" s="256"/>
      <c r="Q252" s="128"/>
      <c r="R252" s="129"/>
      <c r="S252" s="180"/>
      <c r="T252" s="52"/>
      <c r="U252" s="53"/>
      <c r="V252" s="54"/>
    </row>
    <row r="253" spans="1:22" ht="20.25" thickTop="1" thickBot="1" x14ac:dyDescent="0.35">
      <c r="A253" s="211"/>
      <c r="B253" s="210"/>
      <c r="C253" s="297"/>
      <c r="D253" s="297"/>
      <c r="E253" s="40">
        <f t="shared" si="7"/>
        <v>0</v>
      </c>
      <c r="F253" s="64"/>
      <c r="G253" s="235"/>
      <c r="H253" s="252"/>
      <c r="I253" s="64"/>
      <c r="J253" s="45">
        <f t="shared" si="8"/>
        <v>0</v>
      </c>
      <c r="K253" s="100"/>
      <c r="L253" s="286"/>
      <c r="M253" s="296"/>
      <c r="N253" s="77">
        <f t="shared" si="9"/>
        <v>0</v>
      </c>
      <c r="O253" s="234"/>
      <c r="P253" s="256"/>
      <c r="Q253" s="128"/>
      <c r="R253" s="129"/>
      <c r="S253" s="180"/>
      <c r="T253" s="52"/>
      <c r="U253" s="53"/>
      <c r="V253" s="54"/>
    </row>
    <row r="254" spans="1:22" ht="17.25" thickTop="1" thickBot="1" x14ac:dyDescent="0.3">
      <c r="A254" s="298"/>
      <c r="B254" s="210"/>
      <c r="C254" s="210"/>
      <c r="D254" s="210"/>
      <c r="E254" s="40">
        <f t="shared" si="7"/>
        <v>0</v>
      </c>
      <c r="F254" s="268"/>
      <c r="G254" s="235"/>
      <c r="H254" s="269"/>
      <c r="I254" s="268">
        <v>0</v>
      </c>
      <c r="J254" s="45">
        <f t="shared" si="8"/>
        <v>0</v>
      </c>
      <c r="K254" s="299"/>
      <c r="L254" s="299"/>
      <c r="M254" s="299"/>
      <c r="N254" s="300">
        <f t="shared" ref="N254:N265" si="10">K254*I254</f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298"/>
      <c r="B255" s="210"/>
      <c r="C255" s="210"/>
      <c r="D255" s="210"/>
      <c r="E255" s="40">
        <f t="shared" si="7"/>
        <v>0</v>
      </c>
      <c r="F255" s="268"/>
      <c r="G255" s="235"/>
      <c r="H255" s="269"/>
      <c r="I255" s="268">
        <v>0</v>
      </c>
      <c r="J255" s="45">
        <f t="shared" si="8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272"/>
      <c r="V255" s="276"/>
    </row>
    <row r="256" spans="1:22" ht="17.25" thickTop="1" thickBot="1" x14ac:dyDescent="0.3">
      <c r="A256" s="298"/>
      <c r="B256" s="210"/>
      <c r="C256" s="210"/>
      <c r="D256" s="210"/>
      <c r="E256" s="40">
        <f t="shared" si="7"/>
        <v>0</v>
      </c>
      <c r="F256" s="268"/>
      <c r="G256" s="235"/>
      <c r="H256" s="269"/>
      <c r="I256" s="268">
        <v>0</v>
      </c>
      <c r="J256" s="45">
        <f t="shared" si="8"/>
        <v>0</v>
      </c>
      <c r="K256" s="299"/>
      <c r="L256" s="299"/>
      <c r="M256" s="299"/>
      <c r="N256" s="300">
        <f t="shared" si="10"/>
        <v>0</v>
      </c>
      <c r="O256" s="301"/>
      <c r="P256" s="256"/>
      <c r="Q256" s="128"/>
      <c r="R256" s="302"/>
      <c r="S256" s="303"/>
      <c r="T256" s="304"/>
      <c r="U256" s="272"/>
      <c r="V256" s="276"/>
    </row>
    <row r="257" spans="1:22" ht="17.25" thickTop="1" thickBot="1" x14ac:dyDescent="0.3">
      <c r="A257" s="298"/>
      <c r="B257" s="210"/>
      <c r="C257" s="210"/>
      <c r="D257" s="210"/>
      <c r="E257" s="40">
        <f t="shared" si="7"/>
        <v>0</v>
      </c>
      <c r="F257" s="268"/>
      <c r="G257" s="235"/>
      <c r="H257" s="305"/>
      <c r="I257" s="268">
        <v>0</v>
      </c>
      <c r="J257" s="45">
        <f t="shared" si="8"/>
        <v>0</v>
      </c>
      <c r="K257" s="299"/>
      <c r="L257" s="299"/>
      <c r="M257" s="299"/>
      <c r="N257" s="300">
        <f t="shared" si="10"/>
        <v>0</v>
      </c>
      <c r="O257" s="301"/>
      <c r="P257" s="256"/>
      <c r="Q257" s="128"/>
      <c r="R257" s="302"/>
      <c r="S257" s="303"/>
      <c r="T257" s="304"/>
      <c r="U257" s="272"/>
      <c r="V257" s="276"/>
    </row>
    <row r="258" spans="1:22" ht="17.25" thickTop="1" thickBot="1" x14ac:dyDescent="0.3">
      <c r="A258" s="306"/>
      <c r="B258" s="210"/>
      <c r="C258" s="210"/>
      <c r="D258" s="210"/>
      <c r="E258" s="40">
        <f t="shared" si="7"/>
        <v>0</v>
      </c>
      <c r="F258" s="268"/>
      <c r="G258" s="235"/>
      <c r="H258" s="307"/>
      <c r="I258" s="268">
        <v>0</v>
      </c>
      <c r="J258" s="45">
        <f t="shared" si="8"/>
        <v>0</v>
      </c>
      <c r="K258" s="299"/>
      <c r="L258" s="299"/>
      <c r="M258" s="299"/>
      <c r="N258" s="300">
        <f t="shared" si="10"/>
        <v>0</v>
      </c>
      <c r="O258" s="301"/>
      <c r="P258" s="256"/>
      <c r="Q258" s="128"/>
      <c r="R258" s="302"/>
      <c r="S258" s="303"/>
      <c r="T258" s="304"/>
      <c r="U258" s="53"/>
      <c r="V258" s="54"/>
    </row>
    <row r="259" spans="1:22" ht="17.25" thickTop="1" thickBot="1" x14ac:dyDescent="0.3">
      <c r="A259" s="308"/>
      <c r="B259" s="309"/>
      <c r="E259" s="40">
        <f t="shared" si="7"/>
        <v>0</v>
      </c>
      <c r="H259" s="313"/>
      <c r="I259" s="311">
        <v>0</v>
      </c>
      <c r="J259" s="45">
        <f t="shared" si="8"/>
        <v>0</v>
      </c>
      <c r="K259" s="314"/>
      <c r="L259" s="314"/>
      <c r="M259" s="314"/>
      <c r="N259" s="300">
        <f t="shared" si="10"/>
        <v>0</v>
      </c>
      <c r="O259" s="301"/>
      <c r="P259" s="256"/>
      <c r="Q259" s="271"/>
      <c r="R259" s="302"/>
      <c r="S259" s="303"/>
      <c r="T259" s="304"/>
      <c r="U259" s="53"/>
      <c r="V259" s="54"/>
    </row>
    <row r="260" spans="1:22" ht="17.25" thickTop="1" thickBot="1" x14ac:dyDescent="0.3">
      <c r="A260" s="308"/>
      <c r="B260" s="309"/>
      <c r="E260" s="40">
        <f t="shared" si="7"/>
        <v>0</v>
      </c>
      <c r="I260" s="311">
        <v>0</v>
      </c>
      <c r="J260" s="45">
        <f t="shared" si="8"/>
        <v>0</v>
      </c>
      <c r="K260" s="314"/>
      <c r="L260" s="314"/>
      <c r="M260" s="314"/>
      <c r="N260" s="300">
        <f t="shared" si="10"/>
        <v>0</v>
      </c>
      <c r="O260" s="301"/>
      <c r="P260" s="256"/>
      <c r="Q260" s="271"/>
      <c r="R260" s="302"/>
      <c r="S260" s="303"/>
      <c r="T260" s="304"/>
      <c r="U260" s="53"/>
      <c r="V260" s="54"/>
    </row>
    <row r="261" spans="1:22" ht="17.25" thickTop="1" thickBot="1" x14ac:dyDescent="0.3">
      <c r="A261" s="308"/>
      <c r="B261" s="309"/>
      <c r="E261" s="40">
        <f t="shared" si="7"/>
        <v>0</v>
      </c>
      <c r="I261" s="316">
        <v>0</v>
      </c>
      <c r="J261" s="45">
        <f t="shared" si="8"/>
        <v>0</v>
      </c>
      <c r="K261" s="314"/>
      <c r="L261" s="314"/>
      <c r="M261" s="314"/>
      <c r="N261" s="300">
        <f t="shared" si="10"/>
        <v>0</v>
      </c>
      <c r="O261" s="301"/>
      <c r="P261" s="256"/>
      <c r="Q261" s="271"/>
      <c r="R261" s="302"/>
      <c r="S261" s="303"/>
      <c r="T261" s="304"/>
      <c r="U261" s="53"/>
      <c r="V261" s="54"/>
    </row>
    <row r="262" spans="1:22" ht="20.25" thickTop="1" thickBot="1" x14ac:dyDescent="0.35">
      <c r="A262" s="308"/>
      <c r="B262" s="309"/>
      <c r="E262" s="40" t="e">
        <f t="shared" si="7"/>
        <v>#VALUE!</v>
      </c>
      <c r="F262" s="506" t="s">
        <v>26</v>
      </c>
      <c r="G262" s="506"/>
      <c r="H262" s="507"/>
      <c r="I262" s="317">
        <f>SUM(I4:I261)</f>
        <v>426245.47000000003</v>
      </c>
      <c r="J262" s="318"/>
      <c r="K262" s="314"/>
      <c r="L262" s="319"/>
      <c r="M262" s="314"/>
      <c r="N262" s="300">
        <f t="shared" si="10"/>
        <v>0</v>
      </c>
      <c r="O262" s="301"/>
      <c r="P262" s="256"/>
      <c r="Q262" s="271"/>
      <c r="R262" s="302"/>
      <c r="S262" s="320"/>
      <c r="T262" s="274"/>
      <c r="U262" s="275"/>
      <c r="V262" s="54"/>
    </row>
    <row r="263" spans="1:22" ht="20.25" thickTop="1" thickBot="1" x14ac:dyDescent="0.3">
      <c r="A263" s="321"/>
      <c r="B263" s="309"/>
      <c r="E263" s="40">
        <f t="shared" si="7"/>
        <v>0</v>
      </c>
      <c r="I263" s="322"/>
      <c r="J263" s="318"/>
      <c r="K263" s="314"/>
      <c r="L263" s="319"/>
      <c r="M263" s="314"/>
      <c r="N263" s="300">
        <f t="shared" si="10"/>
        <v>0</v>
      </c>
      <c r="O263" s="323"/>
      <c r="Q263" s="10"/>
      <c r="R263" s="324"/>
      <c r="S263" s="325"/>
      <c r="T263" s="326"/>
      <c r="V263" s="15"/>
    </row>
    <row r="264" spans="1:22" ht="17.25" thickTop="1" thickBot="1" x14ac:dyDescent="0.3">
      <c r="A264" s="308"/>
      <c r="B264" s="309"/>
      <c r="E264" s="40">
        <f t="shared" si="7"/>
        <v>0</v>
      </c>
      <c r="J264" s="311"/>
      <c r="K264" s="314"/>
      <c r="L264" s="314"/>
      <c r="M264" s="314"/>
      <c r="N264" s="300">
        <f t="shared" si="10"/>
        <v>0</v>
      </c>
      <c r="O264" s="323"/>
      <c r="Q264" s="10"/>
      <c r="R264" s="324"/>
      <c r="S264" s="325"/>
      <c r="T264" s="326"/>
      <c r="V264" s="15"/>
    </row>
    <row r="265" spans="1:22" ht="17.25" thickTop="1" thickBot="1" x14ac:dyDescent="0.3">
      <c r="A265" s="308"/>
      <c r="B265" s="309"/>
      <c r="E265" s="40">
        <f t="shared" si="7"/>
        <v>0</v>
      </c>
      <c r="J265" s="311"/>
      <c r="K265" s="328"/>
      <c r="N265" s="300">
        <f t="shared" si="10"/>
        <v>0</v>
      </c>
      <c r="O265" s="329"/>
      <c r="Q265" s="10"/>
      <c r="R265" s="324"/>
      <c r="S265" s="325"/>
      <c r="T265" s="330"/>
      <c r="V265" s="15"/>
    </row>
    <row r="266" spans="1:22" ht="17.25" thickTop="1" thickBot="1" x14ac:dyDescent="0.3">
      <c r="A266" s="308"/>
      <c r="H266" s="332"/>
      <c r="I266" s="333" t="s">
        <v>27</v>
      </c>
      <c r="J266" s="334"/>
      <c r="K266" s="334"/>
      <c r="L266" s="335">
        <f>SUM(L254:L265)</f>
        <v>0</v>
      </c>
      <c r="M266" s="336"/>
      <c r="N266" s="337">
        <f>SUM(N4:N265)</f>
        <v>15930057.603</v>
      </c>
      <c r="O266" s="338"/>
      <c r="Q266" s="339">
        <f>SUM(Q4:Q265)</f>
        <v>361400</v>
      </c>
      <c r="R266" s="8"/>
      <c r="S266" s="340">
        <f>SUM(S17:S265)</f>
        <v>0</v>
      </c>
      <c r="T266" s="341"/>
      <c r="U266" s="342"/>
      <c r="V266" s="343">
        <f>SUM(V254:V265)</f>
        <v>0</v>
      </c>
    </row>
    <row r="267" spans="1:22" x14ac:dyDescent="0.25">
      <c r="A267" s="308"/>
      <c r="H267" s="332"/>
      <c r="I267" s="344"/>
      <c r="J267" s="345"/>
      <c r="K267" s="346"/>
      <c r="L267" s="346"/>
      <c r="M267" s="346"/>
      <c r="N267" s="300"/>
      <c r="O267" s="338"/>
      <c r="R267" s="324"/>
      <c r="S267" s="347"/>
      <c r="U267" s="349"/>
      <c r="V267"/>
    </row>
    <row r="268" spans="1:22" ht="16.5" thickBot="1" x14ac:dyDescent="0.3">
      <c r="A268" s="308"/>
      <c r="H268" s="332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ht="19.5" thickTop="1" x14ac:dyDescent="0.25">
      <c r="A269" s="308"/>
      <c r="I269" s="350" t="s">
        <v>28</v>
      </c>
      <c r="J269" s="351"/>
      <c r="K269" s="351"/>
      <c r="L269" s="352"/>
      <c r="M269" s="352"/>
      <c r="N269" s="353">
        <f>V266+S266+Q266+N266+L266</f>
        <v>16291457.603</v>
      </c>
      <c r="O269" s="354"/>
      <c r="R269" s="324"/>
      <c r="S269" s="347"/>
      <c r="U269" s="349"/>
      <c r="V269"/>
    </row>
    <row r="270" spans="1:22" ht="19.5" thickBot="1" x14ac:dyDescent="0.3">
      <c r="A270" s="355"/>
      <c r="I270" s="356"/>
      <c r="J270" s="357"/>
      <c r="K270" s="357"/>
      <c r="L270" s="358"/>
      <c r="M270" s="358"/>
      <c r="N270" s="359"/>
      <c r="O270" s="360"/>
      <c r="R270" s="324"/>
      <c r="S270" s="347"/>
      <c r="U270" s="349"/>
      <c r="V270"/>
    </row>
    <row r="271" spans="1:22" ht="16.5" thickTop="1" x14ac:dyDescent="0.25">
      <c r="A271" s="355"/>
      <c r="I271" s="344"/>
      <c r="J271" s="345"/>
      <c r="K271" s="346"/>
      <c r="L271" s="346"/>
      <c r="M271" s="346"/>
      <c r="N271" s="300"/>
      <c r="O271" s="338"/>
      <c r="R271" s="324"/>
      <c r="S271" s="347"/>
      <c r="U271" s="349"/>
      <c r="V271"/>
    </row>
    <row r="272" spans="1:22" x14ac:dyDescent="0.25">
      <c r="A272" s="308"/>
      <c r="I272" s="344"/>
      <c r="J272" s="345"/>
      <c r="K272" s="346"/>
      <c r="L272" s="346"/>
      <c r="M272" s="346"/>
      <c r="N272" s="300"/>
      <c r="O272" s="338"/>
      <c r="R272" s="324"/>
      <c r="S272" s="347"/>
      <c r="U272" s="349"/>
      <c r="V272"/>
    </row>
    <row r="273" spans="1:22" x14ac:dyDescent="0.25">
      <c r="A273" s="308"/>
      <c r="I273" s="344"/>
      <c r="J273" s="361"/>
      <c r="K273" s="346"/>
      <c r="L273" s="346"/>
      <c r="M273" s="346"/>
      <c r="N273" s="300"/>
      <c r="O273" s="362"/>
      <c r="R273" s="324"/>
      <c r="S273" s="347"/>
      <c r="U273" s="349"/>
      <c r="V273"/>
    </row>
    <row r="274" spans="1:22" x14ac:dyDescent="0.25">
      <c r="A274" s="355"/>
      <c r="N274" s="300"/>
      <c r="O274" s="364"/>
      <c r="R274" s="324"/>
      <c r="S274" s="347"/>
      <c r="U274" s="349"/>
      <c r="V274"/>
    </row>
    <row r="275" spans="1:22" x14ac:dyDescent="0.25">
      <c r="A275" s="355"/>
      <c r="O275" s="364"/>
      <c r="S275" s="347"/>
      <c r="U275" s="349"/>
      <c r="V275"/>
    </row>
    <row r="276" spans="1:22" x14ac:dyDescent="0.25">
      <c r="A276" s="308"/>
      <c r="B276" s="309"/>
      <c r="N276" s="300"/>
      <c r="O276" s="338"/>
      <c r="S276" s="347"/>
      <c r="U276" s="349"/>
      <c r="V276"/>
    </row>
    <row r="277" spans="1:22" x14ac:dyDescent="0.25">
      <c r="A277" s="355"/>
      <c r="B277" s="309"/>
      <c r="N277" s="300"/>
      <c r="O277" s="338"/>
      <c r="S277" s="347"/>
      <c r="U277" s="349"/>
      <c r="V277"/>
    </row>
    <row r="278" spans="1:22" x14ac:dyDescent="0.25">
      <c r="A278" s="308"/>
      <c r="B278" s="309"/>
      <c r="I278" s="344"/>
      <c r="J278" s="345"/>
      <c r="K278" s="346"/>
      <c r="L278" s="346"/>
      <c r="M278" s="346"/>
      <c r="N278" s="300"/>
      <c r="O278" s="338"/>
      <c r="S278" s="347"/>
      <c r="U278" s="349"/>
      <c r="V278"/>
    </row>
    <row r="279" spans="1:22" x14ac:dyDescent="0.25">
      <c r="A279" s="355"/>
      <c r="B279" s="309"/>
      <c r="I279" s="344"/>
      <c r="J279" s="345"/>
      <c r="K279" s="346"/>
      <c r="L279" s="346"/>
      <c r="M279" s="346"/>
      <c r="N279" s="300"/>
      <c r="O279" s="338"/>
      <c r="S279" s="347"/>
      <c r="U279" s="349"/>
      <c r="V279"/>
    </row>
    <row r="280" spans="1:22" x14ac:dyDescent="0.25">
      <c r="A280" s="308"/>
      <c r="B280" s="309"/>
      <c r="I280" s="365"/>
      <c r="J280" s="342"/>
      <c r="K280" s="342"/>
      <c r="N280" s="300"/>
      <c r="O280" s="338"/>
      <c r="S280" s="347"/>
      <c r="U280" s="349"/>
      <c r="V280"/>
    </row>
    <row r="281" spans="1:22" x14ac:dyDescent="0.25">
      <c r="A281" s="355"/>
      <c r="S281" s="347"/>
      <c r="U281" s="349"/>
      <c r="V281"/>
    </row>
    <row r="282" spans="1:22" x14ac:dyDescent="0.25">
      <c r="A282" s="308"/>
      <c r="S282" s="347"/>
      <c r="U282" s="349"/>
      <c r="V282"/>
    </row>
    <row r="283" spans="1:22" x14ac:dyDescent="0.25">
      <c r="A283" s="308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55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55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55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73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21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  <row r="293" spans="1:22" x14ac:dyDescent="0.25">
      <c r="A293" s="308"/>
      <c r="B293" s="366"/>
      <c r="C293" s="366"/>
      <c r="D293" s="366"/>
      <c r="E293" s="367"/>
      <c r="F293" s="368"/>
      <c r="G293" s="369"/>
      <c r="H293" s="370"/>
      <c r="I293" s="371"/>
      <c r="J293"/>
      <c r="K293"/>
      <c r="L293"/>
      <c r="M293"/>
      <c r="P293" s="372"/>
      <c r="Q293" s="347"/>
      <c r="S293" s="347"/>
      <c r="U293" s="349"/>
      <c r="V293"/>
    </row>
    <row r="294" spans="1:22" x14ac:dyDescent="0.25">
      <c r="A294" s="308"/>
      <c r="B294" s="366"/>
      <c r="C294" s="366"/>
      <c r="D294" s="366"/>
      <c r="E294" s="367"/>
      <c r="F294" s="368"/>
      <c r="G294" s="369"/>
      <c r="H294" s="370"/>
      <c r="I294" s="371"/>
      <c r="J294"/>
      <c r="K294"/>
      <c r="L294"/>
      <c r="M294"/>
      <c r="P294" s="372"/>
      <c r="Q294" s="347"/>
      <c r="S294" s="347"/>
      <c r="U294" s="349"/>
      <c r="V294"/>
    </row>
    <row r="295" spans="1:22" x14ac:dyDescent="0.25">
      <c r="A295" s="308"/>
      <c r="B295" s="366"/>
      <c r="C295" s="366"/>
      <c r="D295" s="366"/>
      <c r="E295" s="367"/>
      <c r="F295" s="368"/>
      <c r="G295" s="369"/>
      <c r="H295" s="370"/>
      <c r="I295" s="371"/>
      <c r="J295"/>
      <c r="K295"/>
      <c r="L295"/>
      <c r="M295"/>
      <c r="P295" s="372"/>
      <c r="Q295" s="347"/>
      <c r="S295" s="347"/>
      <c r="U295" s="349"/>
      <c r="V295"/>
    </row>
  </sheetData>
  <mergeCells count="29">
    <mergeCell ref="A1:J2"/>
    <mergeCell ref="W1:X1"/>
    <mergeCell ref="O3:P3"/>
    <mergeCell ref="C12:C13"/>
    <mergeCell ref="C60:C61"/>
    <mergeCell ref="A60:A61"/>
    <mergeCell ref="H60:H61"/>
    <mergeCell ref="O60:O61"/>
    <mergeCell ref="P60:P61"/>
    <mergeCell ref="A56:A57"/>
    <mergeCell ref="C56:C57"/>
    <mergeCell ref="H56:H57"/>
    <mergeCell ref="P58:P59"/>
    <mergeCell ref="P97:P98"/>
    <mergeCell ref="F262:H262"/>
    <mergeCell ref="O82:O83"/>
    <mergeCell ref="P82:P83"/>
    <mergeCell ref="O84:O85"/>
    <mergeCell ref="P84:P85"/>
    <mergeCell ref="L90:M91"/>
    <mergeCell ref="O97:O98"/>
    <mergeCell ref="P68:P69"/>
    <mergeCell ref="C63:C64"/>
    <mergeCell ref="H63:H64"/>
    <mergeCell ref="O68:O69"/>
    <mergeCell ref="A58:A59"/>
    <mergeCell ref="C58:C59"/>
    <mergeCell ref="H58:H59"/>
    <mergeCell ref="O58:O59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2"/>
  <sheetViews>
    <sheetView topLeftCell="R1" workbookViewId="0">
      <selection activeCell="X9" sqref="X9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21.42578125" style="310" bestFit="1" customWidth="1"/>
    <col min="4" max="4" width="8" style="310" bestFit="1" customWidth="1"/>
    <col min="5" max="5" width="11.42578125" style="331" bestFit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104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69</v>
      </c>
      <c r="B4" s="37" t="s">
        <v>72</v>
      </c>
      <c r="C4" s="38" t="s">
        <v>175</v>
      </c>
      <c r="D4" s="39"/>
      <c r="E4" s="40"/>
      <c r="F4" s="41">
        <v>22500</v>
      </c>
      <c r="G4" s="42">
        <v>44594</v>
      </c>
      <c r="H4" s="445" t="s">
        <v>138</v>
      </c>
      <c r="I4" s="409">
        <v>22510</v>
      </c>
      <c r="J4" s="45">
        <f t="shared" ref="J4:J150" si="0">I4-F4</f>
        <v>10</v>
      </c>
      <c r="K4" s="46">
        <v>34.5</v>
      </c>
      <c r="L4" s="47"/>
      <c r="M4" s="47"/>
      <c r="N4" s="48">
        <f t="shared" ref="N4:N154" si="1">K4*I4</f>
        <v>776595</v>
      </c>
      <c r="O4" s="404" t="s">
        <v>61</v>
      </c>
      <c r="P4" s="394">
        <v>44608</v>
      </c>
      <c r="Q4" s="49">
        <v>25140</v>
      </c>
      <c r="R4" s="50">
        <v>44596</v>
      </c>
      <c r="S4" s="51"/>
      <c r="T4" s="52"/>
      <c r="U4" s="53" t="s">
        <v>268</v>
      </c>
      <c r="V4" s="54">
        <v>5104</v>
      </c>
      <c r="W4" s="55" t="s">
        <v>173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32</v>
      </c>
      <c r="C5" s="59" t="s">
        <v>175</v>
      </c>
      <c r="D5" s="60"/>
      <c r="E5" s="40"/>
      <c r="F5" s="61">
        <v>0</v>
      </c>
      <c r="G5" s="62">
        <v>44594</v>
      </c>
      <c r="H5" s="410" t="s">
        <v>137</v>
      </c>
      <c r="I5" s="411">
        <v>5530</v>
      </c>
      <c r="J5" s="45">
        <f t="shared" si="0"/>
        <v>5530</v>
      </c>
      <c r="K5" s="46">
        <v>34.5</v>
      </c>
      <c r="L5" s="65"/>
      <c r="M5" s="65"/>
      <c r="N5" s="48">
        <f>K5*I5-2500</f>
        <v>188285</v>
      </c>
      <c r="O5" s="395" t="s">
        <v>61</v>
      </c>
      <c r="P5" s="396">
        <v>44608</v>
      </c>
      <c r="Q5" s="66">
        <v>0</v>
      </c>
      <c r="R5" s="67">
        <v>44596</v>
      </c>
      <c r="S5" s="51"/>
      <c r="T5" s="52"/>
      <c r="U5" s="53" t="s">
        <v>268</v>
      </c>
      <c r="V5" s="54">
        <v>0</v>
      </c>
      <c r="W5" s="68" t="s">
        <v>173</v>
      </c>
      <c r="X5" s="69">
        <v>0</v>
      </c>
    </row>
    <row r="6" spans="1:24" ht="30.75" customHeight="1" thickTop="1" thickBot="1" x14ac:dyDescent="0.35">
      <c r="A6" s="184" t="s">
        <v>106</v>
      </c>
      <c r="B6" s="58" t="s">
        <v>107</v>
      </c>
      <c r="C6" s="59" t="s">
        <v>176</v>
      </c>
      <c r="D6" s="60"/>
      <c r="E6" s="40"/>
      <c r="F6" s="61">
        <v>8750</v>
      </c>
      <c r="G6" s="62">
        <v>44595</v>
      </c>
      <c r="H6" s="410">
        <v>36790</v>
      </c>
      <c r="I6" s="411">
        <v>8750</v>
      </c>
      <c r="J6" s="45">
        <f t="shared" si="0"/>
        <v>0</v>
      </c>
      <c r="K6" s="46">
        <v>47.5</v>
      </c>
      <c r="L6" s="65"/>
      <c r="M6" s="65"/>
      <c r="N6" s="48">
        <f t="shared" si="1"/>
        <v>415625</v>
      </c>
      <c r="O6" s="395" t="s">
        <v>59</v>
      </c>
      <c r="P6" s="396">
        <v>44609</v>
      </c>
      <c r="Q6" s="66">
        <v>0</v>
      </c>
      <c r="R6" s="67" t="s">
        <v>118</v>
      </c>
      <c r="S6" s="51"/>
      <c r="T6" s="52"/>
      <c r="U6" s="53" t="s">
        <v>269</v>
      </c>
      <c r="V6" s="54">
        <v>0</v>
      </c>
      <c r="W6" s="53" t="s">
        <v>56</v>
      </c>
      <c r="X6" s="70">
        <v>0</v>
      </c>
    </row>
    <row r="7" spans="1:24" ht="33" thickTop="1" thickBot="1" x14ac:dyDescent="0.35">
      <c r="A7" s="57" t="s">
        <v>69</v>
      </c>
      <c r="B7" s="58" t="s">
        <v>72</v>
      </c>
      <c r="C7" s="59" t="s">
        <v>177</v>
      </c>
      <c r="D7" s="60"/>
      <c r="E7" s="40"/>
      <c r="F7" s="61">
        <v>22090</v>
      </c>
      <c r="G7" s="62">
        <v>44596</v>
      </c>
      <c r="H7" s="410" t="s">
        <v>132</v>
      </c>
      <c r="I7" s="411">
        <v>22270</v>
      </c>
      <c r="J7" s="45">
        <f t="shared" si="0"/>
        <v>180</v>
      </c>
      <c r="K7" s="46">
        <v>34</v>
      </c>
      <c r="L7" s="65"/>
      <c r="M7" s="65"/>
      <c r="N7" s="48">
        <f t="shared" si="1"/>
        <v>757180</v>
      </c>
      <c r="O7" s="395" t="s">
        <v>59</v>
      </c>
      <c r="P7" s="396">
        <v>44610</v>
      </c>
      <c r="Q7" s="66">
        <v>25210</v>
      </c>
      <c r="R7" s="67">
        <v>44596</v>
      </c>
      <c r="S7" s="51"/>
      <c r="T7" s="52"/>
      <c r="U7" s="53" t="s">
        <v>268</v>
      </c>
      <c r="V7" s="54">
        <v>5104</v>
      </c>
      <c r="W7" s="53" t="s">
        <v>173</v>
      </c>
      <c r="X7" s="70">
        <v>4176</v>
      </c>
    </row>
    <row r="8" spans="1:24" ht="27.75" customHeight="1" thickTop="1" thickBot="1" x14ac:dyDescent="0.35">
      <c r="A8" s="57" t="s">
        <v>22</v>
      </c>
      <c r="B8" s="58" t="s">
        <v>37</v>
      </c>
      <c r="C8" s="59" t="s">
        <v>177</v>
      </c>
      <c r="D8" s="60"/>
      <c r="E8" s="40"/>
      <c r="F8" s="61">
        <v>0</v>
      </c>
      <c r="G8" s="62">
        <v>44596</v>
      </c>
      <c r="H8" s="410" t="s">
        <v>131</v>
      </c>
      <c r="I8" s="411">
        <v>5345</v>
      </c>
      <c r="J8" s="45">
        <f t="shared" si="0"/>
        <v>5345</v>
      </c>
      <c r="K8" s="46">
        <v>34</v>
      </c>
      <c r="L8" s="65"/>
      <c r="M8" s="65"/>
      <c r="N8" s="48">
        <f t="shared" si="1"/>
        <v>181730</v>
      </c>
      <c r="O8" s="89" t="s">
        <v>59</v>
      </c>
      <c r="P8" s="90">
        <v>44610</v>
      </c>
      <c r="Q8" s="66">
        <v>0</v>
      </c>
      <c r="R8" s="67">
        <v>44596</v>
      </c>
      <c r="S8" s="51"/>
      <c r="T8" s="52"/>
      <c r="U8" s="53" t="s">
        <v>268</v>
      </c>
      <c r="V8" s="54">
        <v>0</v>
      </c>
      <c r="W8" s="53" t="s">
        <v>173</v>
      </c>
      <c r="X8" s="70">
        <v>0</v>
      </c>
    </row>
    <row r="9" spans="1:24" ht="33" thickTop="1" thickBot="1" x14ac:dyDescent="0.35">
      <c r="A9" s="71" t="s">
        <v>69</v>
      </c>
      <c r="B9" s="58" t="s">
        <v>72</v>
      </c>
      <c r="C9" s="59" t="s">
        <v>178</v>
      </c>
      <c r="D9" s="60"/>
      <c r="E9" s="40"/>
      <c r="F9" s="61">
        <v>21550</v>
      </c>
      <c r="G9" s="62">
        <v>44598</v>
      </c>
      <c r="H9" s="410" t="s">
        <v>136</v>
      </c>
      <c r="I9" s="411">
        <v>20980</v>
      </c>
      <c r="J9" s="45">
        <f t="shared" si="0"/>
        <v>-570</v>
      </c>
      <c r="K9" s="46">
        <v>34</v>
      </c>
      <c r="L9" s="65"/>
      <c r="M9" s="65"/>
      <c r="N9" s="48">
        <f t="shared" si="1"/>
        <v>713320</v>
      </c>
      <c r="O9" s="89" t="s">
        <v>61</v>
      </c>
      <c r="P9" s="90">
        <v>44613</v>
      </c>
      <c r="Q9" s="66">
        <v>25070</v>
      </c>
      <c r="R9" s="67">
        <v>44603</v>
      </c>
      <c r="S9" s="51"/>
      <c r="T9" s="52"/>
      <c r="U9" s="53" t="s">
        <v>268</v>
      </c>
      <c r="V9" s="54">
        <v>5104</v>
      </c>
      <c r="W9" s="53" t="s">
        <v>173</v>
      </c>
      <c r="X9" s="70">
        <v>4176</v>
      </c>
    </row>
    <row r="10" spans="1:24" ht="21" customHeight="1" thickTop="1" thickBot="1" x14ac:dyDescent="0.35">
      <c r="A10" s="71" t="s">
        <v>22</v>
      </c>
      <c r="B10" s="58" t="s">
        <v>32</v>
      </c>
      <c r="C10" s="59" t="s">
        <v>178</v>
      </c>
      <c r="D10" s="72"/>
      <c r="E10" s="40"/>
      <c r="F10" s="61">
        <v>0</v>
      </c>
      <c r="G10" s="62">
        <v>44598</v>
      </c>
      <c r="H10" s="410" t="s">
        <v>133</v>
      </c>
      <c r="I10" s="411">
        <v>5750</v>
      </c>
      <c r="J10" s="45">
        <f t="shared" si="0"/>
        <v>5750</v>
      </c>
      <c r="K10" s="46">
        <v>34</v>
      </c>
      <c r="L10" s="65"/>
      <c r="M10" s="65"/>
      <c r="N10" s="48">
        <f t="shared" si="1"/>
        <v>195500</v>
      </c>
      <c r="O10" s="397" t="s">
        <v>59</v>
      </c>
      <c r="P10" s="398">
        <v>44613</v>
      </c>
      <c r="Q10" s="66">
        <v>0</v>
      </c>
      <c r="R10" s="67">
        <v>44603</v>
      </c>
      <c r="S10" s="51"/>
      <c r="T10" s="52"/>
      <c r="U10" s="53" t="s">
        <v>268</v>
      </c>
      <c r="V10" s="54">
        <v>0</v>
      </c>
      <c r="W10" s="53" t="s">
        <v>173</v>
      </c>
      <c r="X10" s="70">
        <v>0</v>
      </c>
    </row>
    <row r="11" spans="1:24" ht="33" thickTop="1" thickBot="1" x14ac:dyDescent="0.35">
      <c r="A11" s="71" t="s">
        <v>69</v>
      </c>
      <c r="B11" s="58" t="s">
        <v>72</v>
      </c>
      <c r="C11" s="59" t="s">
        <v>179</v>
      </c>
      <c r="D11" s="60"/>
      <c r="E11" s="40"/>
      <c r="F11" s="61">
        <v>21700</v>
      </c>
      <c r="G11" s="62">
        <v>44600</v>
      </c>
      <c r="H11" s="410" t="s">
        <v>134</v>
      </c>
      <c r="I11" s="411">
        <v>21290</v>
      </c>
      <c r="J11" s="45">
        <f t="shared" si="0"/>
        <v>-410</v>
      </c>
      <c r="K11" s="46">
        <v>34</v>
      </c>
      <c r="L11" s="65"/>
      <c r="M11" s="65"/>
      <c r="N11" s="48">
        <f t="shared" si="1"/>
        <v>723860</v>
      </c>
      <c r="O11" s="397" t="s">
        <v>59</v>
      </c>
      <c r="P11" s="398">
        <v>44614</v>
      </c>
      <c r="Q11" s="66">
        <v>25140</v>
      </c>
      <c r="R11" s="67">
        <v>44603</v>
      </c>
      <c r="S11" s="51"/>
      <c r="T11" s="52"/>
      <c r="U11" s="53" t="s">
        <v>268</v>
      </c>
      <c r="V11" s="54">
        <v>5104</v>
      </c>
      <c r="W11" s="53" t="s">
        <v>173</v>
      </c>
      <c r="X11" s="70">
        <v>4176</v>
      </c>
    </row>
    <row r="12" spans="1:24" ht="18.75" thickTop="1" thickBot="1" x14ac:dyDescent="0.35">
      <c r="A12" s="71" t="s">
        <v>22</v>
      </c>
      <c r="B12" s="58" t="s">
        <v>32</v>
      </c>
      <c r="C12" s="431" t="s">
        <v>179</v>
      </c>
      <c r="D12" s="60"/>
      <c r="E12" s="40"/>
      <c r="F12" s="61">
        <v>0</v>
      </c>
      <c r="G12" s="62">
        <v>44600</v>
      </c>
      <c r="H12" s="410" t="s">
        <v>135</v>
      </c>
      <c r="I12" s="411">
        <v>5805</v>
      </c>
      <c r="J12" s="45">
        <f t="shared" si="0"/>
        <v>5805</v>
      </c>
      <c r="K12" s="46">
        <v>34</v>
      </c>
      <c r="L12" s="65"/>
      <c r="M12" s="65"/>
      <c r="N12" s="48">
        <f t="shared" si="1"/>
        <v>197370</v>
      </c>
      <c r="O12" s="397" t="s">
        <v>59</v>
      </c>
      <c r="P12" s="398">
        <v>44614</v>
      </c>
      <c r="Q12" s="66">
        <v>0</v>
      </c>
      <c r="R12" s="67">
        <v>44603</v>
      </c>
      <c r="S12" s="51"/>
      <c r="T12" s="52"/>
      <c r="U12" s="53" t="s">
        <v>268</v>
      </c>
      <c r="V12" s="54">
        <v>0</v>
      </c>
      <c r="W12" s="53" t="s">
        <v>173</v>
      </c>
      <c r="X12" s="70">
        <v>0</v>
      </c>
    </row>
    <row r="13" spans="1:24" ht="33" thickTop="1" thickBot="1" x14ac:dyDescent="0.35">
      <c r="A13" s="71" t="s">
        <v>69</v>
      </c>
      <c r="B13" s="58" t="s">
        <v>31</v>
      </c>
      <c r="C13" s="432" t="s">
        <v>180</v>
      </c>
      <c r="D13" s="60"/>
      <c r="E13" s="40"/>
      <c r="F13" s="61">
        <v>22180</v>
      </c>
      <c r="G13" s="62">
        <v>44602</v>
      </c>
      <c r="H13" s="410" t="s">
        <v>164</v>
      </c>
      <c r="I13" s="411">
        <v>22080</v>
      </c>
      <c r="J13" s="45">
        <f t="shared" si="0"/>
        <v>-100</v>
      </c>
      <c r="K13" s="46">
        <v>33.5</v>
      </c>
      <c r="L13" s="65"/>
      <c r="M13" s="65"/>
      <c r="N13" s="48">
        <f t="shared" si="1"/>
        <v>739680</v>
      </c>
      <c r="O13" s="397" t="s">
        <v>61</v>
      </c>
      <c r="P13" s="398">
        <v>44616</v>
      </c>
      <c r="Q13" s="66">
        <v>25140</v>
      </c>
      <c r="R13" s="67">
        <v>44603</v>
      </c>
      <c r="S13" s="51"/>
      <c r="T13" s="52"/>
      <c r="U13" s="53" t="s">
        <v>268</v>
      </c>
      <c r="V13" s="54">
        <v>5104</v>
      </c>
      <c r="W13" s="53" t="s">
        <v>173</v>
      </c>
      <c r="X13" s="70">
        <v>4176</v>
      </c>
    </row>
    <row r="14" spans="1:24" ht="18.75" thickTop="1" thickBot="1" x14ac:dyDescent="0.35">
      <c r="A14" s="71" t="s">
        <v>22</v>
      </c>
      <c r="B14" s="58" t="s">
        <v>37</v>
      </c>
      <c r="C14" s="59" t="s">
        <v>180</v>
      </c>
      <c r="D14" s="60"/>
      <c r="E14" s="40"/>
      <c r="F14" s="61">
        <v>0</v>
      </c>
      <c r="G14" s="62">
        <v>44602</v>
      </c>
      <c r="H14" s="410" t="s">
        <v>165</v>
      </c>
      <c r="I14" s="411">
        <v>5485</v>
      </c>
      <c r="J14" s="45">
        <f t="shared" si="0"/>
        <v>5485</v>
      </c>
      <c r="K14" s="46">
        <v>33.5</v>
      </c>
      <c r="L14" s="65"/>
      <c r="M14" s="65"/>
      <c r="N14" s="48">
        <f t="shared" si="1"/>
        <v>183747.5</v>
      </c>
      <c r="O14" s="397" t="s">
        <v>61</v>
      </c>
      <c r="P14" s="398">
        <v>44616</v>
      </c>
      <c r="Q14" s="66">
        <v>0</v>
      </c>
      <c r="R14" s="67">
        <v>44603</v>
      </c>
      <c r="S14" s="51"/>
      <c r="T14" s="52"/>
      <c r="U14" s="53" t="s">
        <v>268</v>
      </c>
      <c r="V14" s="54">
        <v>0</v>
      </c>
      <c r="W14" s="53" t="s">
        <v>173</v>
      </c>
      <c r="X14" s="70">
        <v>0</v>
      </c>
    </row>
    <row r="15" spans="1:24" ht="33" thickTop="1" thickBot="1" x14ac:dyDescent="0.35">
      <c r="A15" s="73" t="s">
        <v>69</v>
      </c>
      <c r="B15" s="58" t="s">
        <v>31</v>
      </c>
      <c r="C15" s="59" t="s">
        <v>181</v>
      </c>
      <c r="D15" s="60"/>
      <c r="E15" s="40"/>
      <c r="F15" s="61">
        <v>21030</v>
      </c>
      <c r="G15" s="62">
        <v>44603</v>
      </c>
      <c r="H15" s="410" t="s">
        <v>166</v>
      </c>
      <c r="I15" s="411">
        <v>20920</v>
      </c>
      <c r="J15" s="45">
        <f t="shared" si="0"/>
        <v>-110</v>
      </c>
      <c r="K15" s="46">
        <v>33.5</v>
      </c>
      <c r="L15" s="65"/>
      <c r="M15" s="65"/>
      <c r="N15" s="48">
        <f t="shared" si="1"/>
        <v>700820</v>
      </c>
      <c r="O15" s="397" t="s">
        <v>61</v>
      </c>
      <c r="P15" s="398">
        <v>44614</v>
      </c>
      <c r="Q15" s="66">
        <v>25240</v>
      </c>
      <c r="R15" s="67">
        <v>44603</v>
      </c>
      <c r="S15" s="51"/>
      <c r="T15" s="92"/>
      <c r="U15" s="53" t="s">
        <v>268</v>
      </c>
      <c r="V15" s="54">
        <v>4640</v>
      </c>
      <c r="W15" s="53" t="s">
        <v>173</v>
      </c>
      <c r="X15" s="70">
        <v>4176</v>
      </c>
    </row>
    <row r="16" spans="1:24" ht="18.75" thickTop="1" thickBot="1" x14ac:dyDescent="0.35">
      <c r="A16" s="71" t="s">
        <v>105</v>
      </c>
      <c r="B16" s="58" t="s">
        <v>37</v>
      </c>
      <c r="C16" s="74" t="s">
        <v>181</v>
      </c>
      <c r="D16" s="60"/>
      <c r="E16" s="40"/>
      <c r="F16" s="61">
        <v>0</v>
      </c>
      <c r="G16" s="62">
        <v>44603</v>
      </c>
      <c r="H16" s="410" t="s">
        <v>167</v>
      </c>
      <c r="I16" s="411">
        <v>5310</v>
      </c>
      <c r="J16" s="45">
        <f t="shared" si="0"/>
        <v>5310</v>
      </c>
      <c r="K16" s="46">
        <v>33.5</v>
      </c>
      <c r="L16" s="65"/>
      <c r="M16" s="65"/>
      <c r="N16" s="48">
        <f t="shared" si="1"/>
        <v>177885</v>
      </c>
      <c r="O16" s="397" t="s">
        <v>61</v>
      </c>
      <c r="P16" s="398">
        <v>44617</v>
      </c>
      <c r="Q16" s="66">
        <v>0</v>
      </c>
      <c r="R16" s="67">
        <v>44603</v>
      </c>
      <c r="S16" s="51"/>
      <c r="T16" s="92"/>
      <c r="U16" s="53" t="s">
        <v>268</v>
      </c>
      <c r="V16" s="54">
        <v>0</v>
      </c>
      <c r="W16" s="53" t="s">
        <v>173</v>
      </c>
      <c r="X16" s="70">
        <v>0</v>
      </c>
    </row>
    <row r="17" spans="1:24" ht="33" thickTop="1" thickBot="1" x14ac:dyDescent="0.35">
      <c r="A17" s="75" t="s">
        <v>126</v>
      </c>
      <c r="B17" s="58" t="s">
        <v>31</v>
      </c>
      <c r="C17" s="59" t="s">
        <v>182</v>
      </c>
      <c r="D17" s="60"/>
      <c r="E17" s="40"/>
      <c r="F17" s="61">
        <v>17220</v>
      </c>
      <c r="G17" s="62">
        <v>44605</v>
      </c>
      <c r="H17" s="410" t="s">
        <v>168</v>
      </c>
      <c r="I17" s="411">
        <v>21340</v>
      </c>
      <c r="J17" s="45">
        <f t="shared" si="0"/>
        <v>4120</v>
      </c>
      <c r="K17" s="76">
        <v>33.5</v>
      </c>
      <c r="L17" s="65"/>
      <c r="M17" s="65"/>
      <c r="N17" s="77">
        <f t="shared" si="1"/>
        <v>714890</v>
      </c>
      <c r="O17" s="397" t="s">
        <v>61</v>
      </c>
      <c r="P17" s="398">
        <v>44620</v>
      </c>
      <c r="Q17" s="66">
        <v>20040</v>
      </c>
      <c r="R17" s="67">
        <v>44613</v>
      </c>
      <c r="S17" s="51">
        <v>11200</v>
      </c>
      <c r="T17" s="92" t="s">
        <v>143</v>
      </c>
      <c r="U17" s="457" t="s">
        <v>269</v>
      </c>
      <c r="V17" s="458">
        <v>0</v>
      </c>
      <c r="W17" s="53" t="s">
        <v>173</v>
      </c>
      <c r="X17" s="70">
        <v>4176</v>
      </c>
    </row>
    <row r="18" spans="1:24" ht="33" thickTop="1" thickBot="1" x14ac:dyDescent="0.35">
      <c r="A18" s="78" t="s">
        <v>20</v>
      </c>
      <c r="B18" s="58" t="s">
        <v>72</v>
      </c>
      <c r="C18" s="59" t="s">
        <v>183</v>
      </c>
      <c r="D18" s="60"/>
      <c r="E18" s="40"/>
      <c r="F18" s="61">
        <v>20360</v>
      </c>
      <c r="G18" s="62">
        <v>44607</v>
      </c>
      <c r="H18" s="410" t="s">
        <v>169</v>
      </c>
      <c r="I18" s="411">
        <v>20110</v>
      </c>
      <c r="J18" s="45">
        <f t="shared" si="0"/>
        <v>-250</v>
      </c>
      <c r="K18" s="76">
        <v>32.75</v>
      </c>
      <c r="L18" s="65"/>
      <c r="M18" s="65"/>
      <c r="N18" s="77">
        <f t="shared" si="1"/>
        <v>658602.5</v>
      </c>
      <c r="O18" s="397" t="s">
        <v>61</v>
      </c>
      <c r="P18" s="398">
        <v>44620</v>
      </c>
      <c r="Q18" s="66">
        <v>25140</v>
      </c>
      <c r="R18" s="67">
        <v>44613</v>
      </c>
      <c r="S18" s="51">
        <v>11200</v>
      </c>
      <c r="T18" s="92" t="s">
        <v>144</v>
      </c>
      <c r="U18" s="53" t="s">
        <v>268</v>
      </c>
      <c r="V18" s="54">
        <v>4640</v>
      </c>
      <c r="W18" s="53" t="s">
        <v>173</v>
      </c>
      <c r="X18" s="70">
        <v>4176</v>
      </c>
    </row>
    <row r="19" spans="1:24" ht="22.5" customHeight="1" thickTop="1" thickBot="1" x14ac:dyDescent="0.35">
      <c r="A19" s="78" t="s">
        <v>22</v>
      </c>
      <c r="B19" s="58" t="s">
        <v>32</v>
      </c>
      <c r="C19" s="59" t="s">
        <v>183</v>
      </c>
      <c r="D19" s="60"/>
      <c r="E19" s="40"/>
      <c r="F19" s="61">
        <v>0</v>
      </c>
      <c r="G19" s="62">
        <v>44607</v>
      </c>
      <c r="H19" s="410" t="s">
        <v>170</v>
      </c>
      <c r="I19" s="411">
        <v>5175</v>
      </c>
      <c r="J19" s="45">
        <f t="shared" si="0"/>
        <v>5175</v>
      </c>
      <c r="K19" s="76">
        <v>32.75</v>
      </c>
      <c r="L19" s="65"/>
      <c r="M19" s="65"/>
      <c r="N19" s="77">
        <f t="shared" si="1"/>
        <v>169481.25</v>
      </c>
      <c r="O19" s="397" t="s">
        <v>61</v>
      </c>
      <c r="P19" s="398">
        <v>44620</v>
      </c>
      <c r="Q19" s="79">
        <v>0</v>
      </c>
      <c r="R19" s="67">
        <v>44613</v>
      </c>
      <c r="S19" s="51">
        <v>0</v>
      </c>
      <c r="T19" s="92" t="s">
        <v>144</v>
      </c>
      <c r="U19" s="53" t="s">
        <v>268</v>
      </c>
      <c r="V19" s="54"/>
      <c r="W19" s="53" t="s">
        <v>173</v>
      </c>
      <c r="X19" s="70">
        <v>0</v>
      </c>
    </row>
    <row r="20" spans="1:24" ht="22.5" customHeight="1" thickTop="1" thickBot="1" x14ac:dyDescent="0.35">
      <c r="A20" s="80" t="s">
        <v>22</v>
      </c>
      <c r="B20" s="58" t="s">
        <v>127</v>
      </c>
      <c r="C20" s="59" t="s">
        <v>184</v>
      </c>
      <c r="D20" s="60"/>
      <c r="E20" s="40"/>
      <c r="F20" s="61">
        <v>21610</v>
      </c>
      <c r="G20" s="62">
        <v>44609</v>
      </c>
      <c r="H20" s="410" t="s">
        <v>150</v>
      </c>
      <c r="I20" s="411">
        <v>21115</v>
      </c>
      <c r="J20" s="45">
        <f t="shared" si="0"/>
        <v>-495</v>
      </c>
      <c r="K20" s="76">
        <v>32.75</v>
      </c>
      <c r="L20" s="65"/>
      <c r="M20" s="65"/>
      <c r="N20" s="77">
        <f t="shared" si="1"/>
        <v>691516.25</v>
      </c>
      <c r="O20" s="89" t="s">
        <v>151</v>
      </c>
      <c r="P20" s="90"/>
      <c r="Q20" s="79">
        <v>25040</v>
      </c>
      <c r="R20" s="67">
        <v>44613</v>
      </c>
      <c r="S20" s="51">
        <v>11200</v>
      </c>
      <c r="T20" s="92" t="s">
        <v>145</v>
      </c>
      <c r="U20" s="459" t="s">
        <v>270</v>
      </c>
      <c r="V20" s="460">
        <v>4640</v>
      </c>
      <c r="W20" s="53" t="s">
        <v>173</v>
      </c>
      <c r="X20" s="70">
        <v>4176</v>
      </c>
    </row>
    <row r="21" spans="1:24" ht="22.5" customHeight="1" thickTop="1" thickBot="1" x14ac:dyDescent="0.35">
      <c r="A21" s="78" t="s">
        <v>105</v>
      </c>
      <c r="B21" s="58" t="s">
        <v>32</v>
      </c>
      <c r="C21" s="59" t="s">
        <v>184</v>
      </c>
      <c r="D21" s="60"/>
      <c r="E21" s="40"/>
      <c r="F21" s="61">
        <v>0</v>
      </c>
      <c r="G21" s="62">
        <v>44609</v>
      </c>
      <c r="H21" s="410" t="s">
        <v>152</v>
      </c>
      <c r="I21" s="411">
        <v>5780</v>
      </c>
      <c r="J21" s="45">
        <f t="shared" si="0"/>
        <v>5780</v>
      </c>
      <c r="K21" s="76">
        <v>32.75</v>
      </c>
      <c r="L21" s="65"/>
      <c r="M21" s="65"/>
      <c r="N21" s="77">
        <f t="shared" si="1"/>
        <v>189295</v>
      </c>
      <c r="O21" s="89" t="s">
        <v>151</v>
      </c>
      <c r="P21" s="90"/>
      <c r="Q21" s="79">
        <v>0</v>
      </c>
      <c r="R21" s="67">
        <v>44613</v>
      </c>
      <c r="S21" s="51">
        <v>0</v>
      </c>
      <c r="T21" s="92" t="s">
        <v>145</v>
      </c>
      <c r="U21" s="459" t="s">
        <v>270</v>
      </c>
      <c r="V21" s="460">
        <v>0</v>
      </c>
      <c r="W21" s="53" t="s">
        <v>173</v>
      </c>
      <c r="X21" s="70">
        <v>0</v>
      </c>
    </row>
    <row r="22" spans="1:24" ht="48.75" thickTop="1" thickBot="1" x14ac:dyDescent="0.35">
      <c r="A22" s="81" t="s">
        <v>128</v>
      </c>
      <c r="B22" s="58" t="s">
        <v>72</v>
      </c>
      <c r="C22" s="59" t="s">
        <v>185</v>
      </c>
      <c r="D22" s="60"/>
      <c r="E22" s="40"/>
      <c r="F22" s="61">
        <v>21980</v>
      </c>
      <c r="G22" s="62">
        <v>44610</v>
      </c>
      <c r="H22" s="410" t="s">
        <v>199</v>
      </c>
      <c r="I22" s="411">
        <f>22560-112.8</f>
        <v>22447.200000000001</v>
      </c>
      <c r="J22" s="45">
        <f t="shared" si="0"/>
        <v>467.20000000000073</v>
      </c>
      <c r="K22" s="76">
        <v>32.75</v>
      </c>
      <c r="L22" s="65"/>
      <c r="M22" s="65"/>
      <c r="N22" s="77">
        <f t="shared" si="1"/>
        <v>735145.8</v>
      </c>
      <c r="O22" s="417" t="s">
        <v>61</v>
      </c>
      <c r="P22" s="418">
        <v>44623</v>
      </c>
      <c r="Q22" s="79">
        <v>25040</v>
      </c>
      <c r="R22" s="67">
        <v>44613</v>
      </c>
      <c r="S22" s="51">
        <v>11200</v>
      </c>
      <c r="T22" s="92" t="s">
        <v>146</v>
      </c>
      <c r="U22" s="459" t="s">
        <v>270</v>
      </c>
      <c r="V22" s="460">
        <v>4640</v>
      </c>
      <c r="W22" s="53" t="s">
        <v>173</v>
      </c>
      <c r="X22" s="70">
        <v>4176</v>
      </c>
    </row>
    <row r="23" spans="1:24" ht="22.5" customHeight="1" thickTop="1" thickBot="1" x14ac:dyDescent="0.35">
      <c r="A23" s="82" t="s">
        <v>105</v>
      </c>
      <c r="B23" s="58" t="s">
        <v>32</v>
      </c>
      <c r="C23" s="59" t="s">
        <v>185</v>
      </c>
      <c r="D23" s="60"/>
      <c r="E23" s="40"/>
      <c r="F23" s="61">
        <v>0</v>
      </c>
      <c r="G23" s="62">
        <v>44610</v>
      </c>
      <c r="H23" s="410" t="s">
        <v>200</v>
      </c>
      <c r="I23" s="411">
        <v>5550</v>
      </c>
      <c r="J23" s="45">
        <f t="shared" si="0"/>
        <v>5550</v>
      </c>
      <c r="K23" s="76">
        <v>32.75</v>
      </c>
      <c r="L23" s="65"/>
      <c r="M23" s="65"/>
      <c r="N23" s="77">
        <f t="shared" si="1"/>
        <v>181762.5</v>
      </c>
      <c r="O23" s="417" t="s">
        <v>61</v>
      </c>
      <c r="P23" s="418">
        <v>44623</v>
      </c>
      <c r="Q23" s="79">
        <v>0</v>
      </c>
      <c r="R23" s="67">
        <v>44613</v>
      </c>
      <c r="S23" s="51">
        <v>0</v>
      </c>
      <c r="T23" s="92" t="s">
        <v>146</v>
      </c>
      <c r="U23" s="459" t="s">
        <v>270</v>
      </c>
      <c r="V23" s="460">
        <v>0</v>
      </c>
      <c r="W23" s="53" t="s">
        <v>173</v>
      </c>
      <c r="X23" s="70">
        <v>0</v>
      </c>
    </row>
    <row r="24" spans="1:24" ht="22.5" customHeight="1" thickTop="1" thickBot="1" x14ac:dyDescent="0.35">
      <c r="A24" s="83" t="s">
        <v>147</v>
      </c>
      <c r="B24" s="58" t="s">
        <v>72</v>
      </c>
      <c r="C24" s="59" t="s">
        <v>186</v>
      </c>
      <c r="D24" s="60"/>
      <c r="E24" s="40"/>
      <c r="F24" s="61">
        <v>21850</v>
      </c>
      <c r="G24" s="62">
        <v>44612</v>
      </c>
      <c r="H24" s="410" t="s">
        <v>201</v>
      </c>
      <c r="I24" s="411">
        <v>22250</v>
      </c>
      <c r="J24" s="45">
        <f t="shared" si="0"/>
        <v>400</v>
      </c>
      <c r="K24" s="76">
        <v>32.75</v>
      </c>
      <c r="L24" s="65"/>
      <c r="M24" s="65"/>
      <c r="N24" s="84">
        <f t="shared" si="1"/>
        <v>728687.5</v>
      </c>
      <c r="O24" s="416" t="s">
        <v>61</v>
      </c>
      <c r="P24" s="418">
        <v>44627</v>
      </c>
      <c r="Q24" s="79">
        <v>25140</v>
      </c>
      <c r="R24" s="67">
        <v>44617</v>
      </c>
      <c r="S24" s="91">
        <v>11200</v>
      </c>
      <c r="T24" s="92" t="s">
        <v>171</v>
      </c>
      <c r="U24" s="459" t="s">
        <v>270</v>
      </c>
      <c r="V24" s="460">
        <v>4640</v>
      </c>
      <c r="W24" s="53" t="s">
        <v>173</v>
      </c>
      <c r="X24" s="70">
        <v>4176</v>
      </c>
    </row>
    <row r="25" spans="1:24" ht="22.5" customHeight="1" thickTop="1" thickBot="1" x14ac:dyDescent="0.35">
      <c r="A25" s="71" t="s">
        <v>105</v>
      </c>
      <c r="B25" s="58" t="s">
        <v>37</v>
      </c>
      <c r="C25" s="59" t="s">
        <v>186</v>
      </c>
      <c r="D25" s="60"/>
      <c r="E25" s="40"/>
      <c r="F25" s="61">
        <v>0</v>
      </c>
      <c r="G25" s="62">
        <v>44612</v>
      </c>
      <c r="H25" s="410" t="s">
        <v>202</v>
      </c>
      <c r="I25" s="411">
        <v>5400</v>
      </c>
      <c r="J25" s="45">
        <f t="shared" si="0"/>
        <v>5400</v>
      </c>
      <c r="K25" s="76">
        <v>32.75</v>
      </c>
      <c r="L25" s="65"/>
      <c r="M25" s="65"/>
      <c r="N25" s="77">
        <f t="shared" si="1"/>
        <v>176850</v>
      </c>
      <c r="O25" s="417" t="s">
        <v>61</v>
      </c>
      <c r="P25" s="418">
        <v>44627</v>
      </c>
      <c r="Q25" s="79">
        <v>0</v>
      </c>
      <c r="R25" s="67">
        <v>44617</v>
      </c>
      <c r="S25" s="51">
        <v>0</v>
      </c>
      <c r="T25" s="92" t="s">
        <v>171</v>
      </c>
      <c r="U25" s="459" t="s">
        <v>270</v>
      </c>
      <c r="V25" s="460">
        <v>0</v>
      </c>
      <c r="W25" s="53" t="s">
        <v>173</v>
      </c>
      <c r="X25" s="70">
        <v>0</v>
      </c>
    </row>
    <row r="26" spans="1:24" ht="48.75" thickTop="1" thickBot="1" x14ac:dyDescent="0.35">
      <c r="A26" s="82" t="s">
        <v>47</v>
      </c>
      <c r="B26" s="58" t="s">
        <v>72</v>
      </c>
      <c r="C26" s="59" t="s">
        <v>187</v>
      </c>
      <c r="D26" s="60"/>
      <c r="E26" s="40"/>
      <c r="F26" s="61">
        <v>20710</v>
      </c>
      <c r="G26" s="62">
        <v>44615</v>
      </c>
      <c r="H26" s="410" t="s">
        <v>203</v>
      </c>
      <c r="I26" s="411">
        <f>21065-105.33</f>
        <v>20959.669999999998</v>
      </c>
      <c r="J26" s="45">
        <f t="shared" si="0"/>
        <v>249.66999999999825</v>
      </c>
      <c r="K26" s="76">
        <v>32</v>
      </c>
      <c r="L26" s="65"/>
      <c r="M26" s="65"/>
      <c r="N26" s="77">
        <f t="shared" si="1"/>
        <v>670709.43999999994</v>
      </c>
      <c r="O26" s="417" t="s">
        <v>61</v>
      </c>
      <c r="P26" s="418">
        <v>44629</v>
      </c>
      <c r="Q26" s="79">
        <v>25040</v>
      </c>
      <c r="R26" s="67">
        <v>44617</v>
      </c>
      <c r="S26" s="51">
        <v>11200</v>
      </c>
      <c r="T26" s="92" t="s">
        <v>172</v>
      </c>
      <c r="U26" s="459" t="s">
        <v>270</v>
      </c>
      <c r="V26" s="460">
        <v>4640</v>
      </c>
      <c r="W26" s="53" t="s">
        <v>173</v>
      </c>
      <c r="X26" s="70">
        <v>4176</v>
      </c>
    </row>
    <row r="27" spans="1:24" ht="22.5" customHeight="1" thickTop="1" thickBot="1" x14ac:dyDescent="0.35">
      <c r="A27" s="82" t="s">
        <v>105</v>
      </c>
      <c r="B27" s="58" t="s">
        <v>32</v>
      </c>
      <c r="C27" s="59" t="s">
        <v>187</v>
      </c>
      <c r="D27" s="60"/>
      <c r="E27" s="40"/>
      <c r="F27" s="61">
        <v>0</v>
      </c>
      <c r="G27" s="62">
        <v>44615</v>
      </c>
      <c r="H27" s="410" t="s">
        <v>204</v>
      </c>
      <c r="I27" s="411">
        <v>5485</v>
      </c>
      <c r="J27" s="45">
        <f t="shared" si="0"/>
        <v>5485</v>
      </c>
      <c r="K27" s="76">
        <v>32</v>
      </c>
      <c r="L27" s="65"/>
      <c r="M27" s="65"/>
      <c r="N27" s="77">
        <f t="shared" si="1"/>
        <v>175520</v>
      </c>
      <c r="O27" s="417" t="s">
        <v>61</v>
      </c>
      <c r="P27" s="418">
        <v>44629</v>
      </c>
      <c r="Q27" s="79">
        <v>0</v>
      </c>
      <c r="R27" s="67">
        <v>44617</v>
      </c>
      <c r="S27" s="91">
        <v>0</v>
      </c>
      <c r="T27" s="92" t="s">
        <v>172</v>
      </c>
      <c r="U27" s="459" t="s">
        <v>270</v>
      </c>
      <c r="V27" s="460">
        <v>0</v>
      </c>
      <c r="W27" s="53" t="s">
        <v>173</v>
      </c>
      <c r="X27" s="70">
        <v>0</v>
      </c>
    </row>
    <row r="28" spans="1:24" ht="33" thickTop="1" thickBot="1" x14ac:dyDescent="0.35">
      <c r="A28" s="82" t="s">
        <v>148</v>
      </c>
      <c r="B28" s="58" t="s">
        <v>72</v>
      </c>
      <c r="C28" s="59" t="s">
        <v>188</v>
      </c>
      <c r="D28" s="60"/>
      <c r="E28" s="40"/>
      <c r="F28" s="61">
        <v>21300</v>
      </c>
      <c r="G28" s="62">
        <v>44617</v>
      </c>
      <c r="H28" s="410" t="s">
        <v>214</v>
      </c>
      <c r="I28" s="411">
        <v>21600</v>
      </c>
      <c r="J28" s="45">
        <f t="shared" si="0"/>
        <v>300</v>
      </c>
      <c r="K28" s="76">
        <v>32.5</v>
      </c>
      <c r="L28" s="65"/>
      <c r="M28" s="65"/>
      <c r="N28" s="77">
        <f t="shared" si="1"/>
        <v>702000</v>
      </c>
      <c r="O28" s="417" t="s">
        <v>215</v>
      </c>
      <c r="P28" s="418">
        <v>44631</v>
      </c>
      <c r="Q28" s="66">
        <v>25140</v>
      </c>
      <c r="R28" s="67">
        <v>44617</v>
      </c>
      <c r="S28" s="91">
        <v>11200</v>
      </c>
      <c r="T28" s="92" t="s">
        <v>149</v>
      </c>
      <c r="U28" s="459" t="s">
        <v>270</v>
      </c>
      <c r="V28" s="460">
        <v>4640</v>
      </c>
      <c r="W28" s="53" t="s">
        <v>173</v>
      </c>
      <c r="X28" s="70">
        <v>4176</v>
      </c>
    </row>
    <row r="29" spans="1:24" ht="22.5" customHeight="1" thickTop="1" thickBot="1" x14ac:dyDescent="0.35">
      <c r="A29" s="57" t="s">
        <v>105</v>
      </c>
      <c r="B29" s="93" t="s">
        <v>32</v>
      </c>
      <c r="C29" s="59" t="s">
        <v>188</v>
      </c>
      <c r="D29" s="60"/>
      <c r="E29" s="40"/>
      <c r="F29" s="61">
        <v>0</v>
      </c>
      <c r="G29" s="62">
        <v>44617</v>
      </c>
      <c r="H29" s="410" t="s">
        <v>213</v>
      </c>
      <c r="I29" s="411">
        <v>5455</v>
      </c>
      <c r="J29" s="45">
        <f t="shared" si="0"/>
        <v>5455</v>
      </c>
      <c r="K29" s="76">
        <v>32.5</v>
      </c>
      <c r="L29" s="65"/>
      <c r="M29" s="65"/>
      <c r="N29" s="77">
        <f t="shared" si="1"/>
        <v>177287.5</v>
      </c>
      <c r="O29" s="417" t="s">
        <v>61</v>
      </c>
      <c r="P29" s="418">
        <v>44631</v>
      </c>
      <c r="Q29" s="94">
        <v>0</v>
      </c>
      <c r="R29" s="95">
        <v>44617</v>
      </c>
      <c r="S29" s="91">
        <v>0</v>
      </c>
      <c r="T29" s="92" t="s">
        <v>149</v>
      </c>
      <c r="U29" s="459" t="s">
        <v>270</v>
      </c>
      <c r="V29" s="460">
        <v>0</v>
      </c>
      <c r="W29" s="53" t="s">
        <v>173</v>
      </c>
      <c r="X29" s="70">
        <v>0</v>
      </c>
    </row>
    <row r="30" spans="1:24" ht="33" thickTop="1" thickBot="1" x14ac:dyDescent="0.35">
      <c r="A30" s="57" t="s">
        <v>69</v>
      </c>
      <c r="B30" s="93" t="s">
        <v>72</v>
      </c>
      <c r="C30" s="461" t="s">
        <v>272</v>
      </c>
      <c r="D30" s="60"/>
      <c r="E30" s="40"/>
      <c r="F30" s="61">
        <v>21460</v>
      </c>
      <c r="G30" s="62">
        <v>44619</v>
      </c>
      <c r="H30" s="410" t="s">
        <v>217</v>
      </c>
      <c r="I30" s="411">
        <v>21935</v>
      </c>
      <c r="J30" s="45">
        <f t="shared" si="0"/>
        <v>475</v>
      </c>
      <c r="K30" s="76">
        <v>32.5</v>
      </c>
      <c r="L30" s="65"/>
      <c r="M30" s="65"/>
      <c r="N30" s="77">
        <f t="shared" si="1"/>
        <v>712887.5</v>
      </c>
      <c r="O30" s="417" t="s">
        <v>61</v>
      </c>
      <c r="P30" s="418">
        <v>44634</v>
      </c>
      <c r="Q30" s="443">
        <v>25140</v>
      </c>
      <c r="R30" s="444">
        <v>44627</v>
      </c>
      <c r="S30" s="91">
        <v>11200</v>
      </c>
      <c r="T30" s="92" t="s">
        <v>195</v>
      </c>
      <c r="U30" s="459" t="s">
        <v>270</v>
      </c>
      <c r="V30" s="460">
        <v>4640</v>
      </c>
      <c r="W30" s="53" t="s">
        <v>173</v>
      </c>
      <c r="X30" s="70">
        <v>4176</v>
      </c>
    </row>
    <row r="31" spans="1:24" ht="20.25" customHeight="1" thickTop="1" thickBot="1" x14ac:dyDescent="0.35">
      <c r="A31" s="71" t="s">
        <v>105</v>
      </c>
      <c r="B31" s="93" t="s">
        <v>32</v>
      </c>
      <c r="C31" s="461" t="s">
        <v>272</v>
      </c>
      <c r="D31" s="60"/>
      <c r="E31" s="40"/>
      <c r="F31" s="61">
        <v>0</v>
      </c>
      <c r="G31" s="62">
        <v>44619</v>
      </c>
      <c r="H31" s="63" t="s">
        <v>216</v>
      </c>
      <c r="I31" s="64">
        <v>5470</v>
      </c>
      <c r="J31" s="45">
        <f t="shared" si="0"/>
        <v>5470</v>
      </c>
      <c r="K31" s="76">
        <v>32.5</v>
      </c>
      <c r="L31" s="65"/>
      <c r="M31" s="65"/>
      <c r="N31" s="77">
        <f t="shared" si="1"/>
        <v>177775</v>
      </c>
      <c r="O31" s="417" t="s">
        <v>61</v>
      </c>
      <c r="P31" s="418">
        <v>44634</v>
      </c>
      <c r="Q31" s="443">
        <v>0</v>
      </c>
      <c r="R31" s="444">
        <v>44627</v>
      </c>
      <c r="S31" s="91">
        <v>0</v>
      </c>
      <c r="T31" s="92" t="s">
        <v>195</v>
      </c>
      <c r="U31" s="459" t="s">
        <v>270</v>
      </c>
      <c r="V31" s="460">
        <v>0</v>
      </c>
      <c r="W31" s="53" t="s">
        <v>173</v>
      </c>
      <c r="X31" s="70">
        <v>0</v>
      </c>
    </row>
    <row r="32" spans="1:24" ht="20.25" customHeight="1" thickTop="1" thickBot="1" x14ac:dyDescent="0.35">
      <c r="A32" s="71"/>
      <c r="B32" s="93"/>
      <c r="C32" s="59"/>
      <c r="D32" s="60"/>
      <c r="E32" s="40"/>
      <c r="F32" s="61"/>
      <c r="G32" s="62"/>
      <c r="H32" s="63"/>
      <c r="I32" s="64"/>
      <c r="J32" s="45">
        <f t="shared" si="0"/>
        <v>0</v>
      </c>
      <c r="K32" s="76"/>
      <c r="L32" s="65"/>
      <c r="M32" s="65"/>
      <c r="N32" s="77">
        <f t="shared" si="1"/>
        <v>0</v>
      </c>
      <c r="O32" s="98"/>
      <c r="P32" s="90"/>
      <c r="Q32" s="96"/>
      <c r="R32" s="97"/>
      <c r="S32" s="91"/>
      <c r="T32" s="92"/>
      <c r="U32" s="53"/>
      <c r="V32" s="54"/>
      <c r="W32" s="53"/>
      <c r="X32" s="70">
        <v>0</v>
      </c>
    </row>
    <row r="33" spans="1:24" ht="20.25" customHeight="1" thickTop="1" thickBot="1" x14ac:dyDescent="0.35">
      <c r="A33" s="83"/>
      <c r="B33" s="93"/>
      <c r="C33" s="59"/>
      <c r="D33" s="60"/>
      <c r="E33" s="40"/>
      <c r="F33" s="61"/>
      <c r="G33" s="62"/>
      <c r="H33" s="63"/>
      <c r="I33" s="64"/>
      <c r="J33" s="45">
        <f t="shared" si="0"/>
        <v>0</v>
      </c>
      <c r="K33" s="76"/>
      <c r="L33" s="99"/>
      <c r="M33" s="99"/>
      <c r="N33" s="77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/>
      <c r="F34" s="61"/>
      <c r="G34" s="62"/>
      <c r="H34" s="63"/>
      <c r="I34" s="64"/>
      <c r="J34" s="45">
        <f t="shared" si="0"/>
        <v>0</v>
      </c>
      <c r="K34" s="76"/>
      <c r="L34" s="99"/>
      <c r="M34" s="99"/>
      <c r="N34" s="77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/>
      <c r="F35" s="61"/>
      <c r="G35" s="62"/>
      <c r="H35" s="63"/>
      <c r="I35" s="64"/>
      <c r="J35" s="45">
        <f t="shared" si="0"/>
        <v>0</v>
      </c>
      <c r="K35" s="100"/>
      <c r="L35" s="99"/>
      <c r="M35" s="99"/>
      <c r="N35" s="77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/>
      <c r="F36" s="61"/>
      <c r="G36" s="62"/>
      <c r="H36" s="63"/>
      <c r="I36" s="64"/>
      <c r="J36" s="45">
        <f t="shared" si="0"/>
        <v>0</v>
      </c>
      <c r="K36" s="100"/>
      <c r="L36" s="99"/>
      <c r="M36" s="99"/>
      <c r="N36" s="77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/>
      <c r="F37" s="61"/>
      <c r="G37" s="62"/>
      <c r="H37" s="63"/>
      <c r="I37" s="64"/>
      <c r="J37" s="45">
        <f t="shared" si="0"/>
        <v>0</v>
      </c>
      <c r="K37" s="100"/>
      <c r="L37" s="99"/>
      <c r="M37" s="99"/>
      <c r="N37" s="77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70"/>
    </row>
    <row r="38" spans="1:24" ht="18.75" thickTop="1" thickBot="1" x14ac:dyDescent="0.35">
      <c r="A38" s="71"/>
      <c r="B38" s="93"/>
      <c r="C38" s="59"/>
      <c r="D38" s="60"/>
      <c r="E38" s="40"/>
      <c r="F38" s="61"/>
      <c r="G38" s="62"/>
      <c r="H38" s="63"/>
      <c r="I38" s="64"/>
      <c r="J38" s="45">
        <f t="shared" si="0"/>
        <v>0</v>
      </c>
      <c r="K38" s="100"/>
      <c r="L38" s="99"/>
      <c r="M38" s="99"/>
      <c r="N38" s="77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70"/>
    </row>
    <row r="39" spans="1:24" ht="18.75" thickTop="1" thickBot="1" x14ac:dyDescent="0.35">
      <c r="A39" s="71"/>
      <c r="B39" s="93"/>
      <c r="C39" s="59"/>
      <c r="D39" s="60"/>
      <c r="E39" s="40"/>
      <c r="F39" s="61"/>
      <c r="G39" s="62"/>
      <c r="H39" s="63"/>
      <c r="I39" s="64"/>
      <c r="J39" s="45">
        <f t="shared" si="0"/>
        <v>0</v>
      </c>
      <c r="K39" s="100"/>
      <c r="L39" s="99"/>
      <c r="M39" s="99"/>
      <c r="N39" s="77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70"/>
    </row>
    <row r="40" spans="1:24" ht="18.75" thickTop="1" thickBot="1" x14ac:dyDescent="0.35">
      <c r="A40" s="82"/>
      <c r="B40" s="93"/>
      <c r="C40" s="59"/>
      <c r="D40" s="60"/>
      <c r="E40" s="40"/>
      <c r="F40" s="61"/>
      <c r="G40" s="62"/>
      <c r="H40" s="63"/>
      <c r="I40" s="64"/>
      <c r="J40" s="45">
        <f t="shared" si="0"/>
        <v>0</v>
      </c>
      <c r="K40" s="100"/>
      <c r="L40" s="99"/>
      <c r="M40" s="99"/>
      <c r="N40" s="77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70"/>
    </row>
    <row r="41" spans="1:24" ht="18.75" thickTop="1" thickBot="1" x14ac:dyDescent="0.35">
      <c r="A41" s="78"/>
      <c r="B41" s="93"/>
      <c r="C41" s="59"/>
      <c r="D41" s="60"/>
      <c r="E41" s="40"/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77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2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77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2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77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2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77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2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77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2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77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2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77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2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77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2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77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2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77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2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77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2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77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2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139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.75" thickTop="1" thickBot="1" x14ac:dyDescent="0.35">
      <c r="A54" s="147"/>
      <c r="B54" s="148"/>
      <c r="C54" s="149"/>
      <c r="D54" s="150"/>
      <c r="E54" s="40">
        <f t="shared" si="2"/>
        <v>0</v>
      </c>
      <c r="F54" s="151"/>
      <c r="G54" s="152"/>
      <c r="H54" s="153"/>
      <c r="I54" s="151"/>
      <c r="J54" s="45">
        <f t="shared" si="0"/>
        <v>0</v>
      </c>
      <c r="K54" s="46"/>
      <c r="L54" s="65"/>
      <c r="M54" s="65"/>
      <c r="N54" s="154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23.25" customHeight="1" thickTop="1" thickBot="1" x14ac:dyDescent="0.35">
      <c r="A55" s="533" t="s">
        <v>41</v>
      </c>
      <c r="B55" s="148" t="s">
        <v>23</v>
      </c>
      <c r="C55" s="498" t="s">
        <v>160</v>
      </c>
      <c r="D55" s="150"/>
      <c r="E55" s="40"/>
      <c r="F55" s="151">
        <v>1331.6</v>
      </c>
      <c r="G55" s="152">
        <v>44599</v>
      </c>
      <c r="H55" s="492" t="s">
        <v>161</v>
      </c>
      <c r="I55" s="151">
        <v>1331.6</v>
      </c>
      <c r="J55" s="45">
        <f t="shared" si="0"/>
        <v>0</v>
      </c>
      <c r="K55" s="46">
        <v>93</v>
      </c>
      <c r="L55" s="65"/>
      <c r="M55" s="65"/>
      <c r="N55" s="154">
        <f t="shared" si="1"/>
        <v>123838.79999999999</v>
      </c>
      <c r="O55" s="89"/>
      <c r="P55" s="162"/>
      <c r="Q55" s="128"/>
      <c r="R55" s="158"/>
      <c r="S55" s="92"/>
      <c r="T55" s="92"/>
      <c r="U55" s="159"/>
      <c r="V55" s="160"/>
    </row>
    <row r="56" spans="1:24" s="161" customFormat="1" ht="23.25" customHeight="1" thickTop="1" thickBot="1" x14ac:dyDescent="0.35">
      <c r="A56" s="534"/>
      <c r="B56" s="148" t="s">
        <v>24</v>
      </c>
      <c r="C56" s="499"/>
      <c r="D56" s="163"/>
      <c r="E56" s="40"/>
      <c r="F56" s="151">
        <v>194.4</v>
      </c>
      <c r="G56" s="152">
        <v>44599</v>
      </c>
      <c r="H56" s="493"/>
      <c r="I56" s="151">
        <v>194.4</v>
      </c>
      <c r="J56" s="45">
        <f t="shared" si="0"/>
        <v>0</v>
      </c>
      <c r="K56" s="46">
        <v>104</v>
      </c>
      <c r="L56" s="65"/>
      <c r="M56" s="65"/>
      <c r="N56" s="154">
        <f t="shared" si="1"/>
        <v>20217.600000000002</v>
      </c>
      <c r="O56" s="164"/>
      <c r="P56" s="162"/>
      <c r="Q56" s="164"/>
      <c r="R56" s="158"/>
      <c r="S56" s="92"/>
      <c r="T56" s="92"/>
      <c r="U56" s="159"/>
      <c r="V56" s="160"/>
      <c r="W56"/>
      <c r="X56"/>
    </row>
    <row r="57" spans="1:24" ht="26.25" customHeight="1" thickTop="1" thickBot="1" x14ac:dyDescent="0.35">
      <c r="A57" s="525" t="s">
        <v>41</v>
      </c>
      <c r="B57" s="148" t="s">
        <v>24</v>
      </c>
      <c r="C57" s="527" t="s">
        <v>162</v>
      </c>
      <c r="D57" s="165"/>
      <c r="E57" s="40"/>
      <c r="F57" s="151">
        <v>344</v>
      </c>
      <c r="G57" s="152">
        <v>44606</v>
      </c>
      <c r="H57" s="492" t="s">
        <v>163</v>
      </c>
      <c r="I57" s="151">
        <v>344</v>
      </c>
      <c r="J57" s="45">
        <f t="shared" si="0"/>
        <v>0</v>
      </c>
      <c r="K57" s="166">
        <v>104</v>
      </c>
      <c r="L57" s="99"/>
      <c r="M57" s="99"/>
      <c r="N57" s="154">
        <f t="shared" si="1"/>
        <v>35776</v>
      </c>
      <c r="O57" s="494" t="s">
        <v>59</v>
      </c>
      <c r="P57" s="488">
        <v>44620</v>
      </c>
      <c r="Q57" s="164"/>
      <c r="R57" s="129"/>
      <c r="S57" s="92"/>
      <c r="T57" s="92"/>
      <c r="U57" s="53"/>
      <c r="V57" s="54"/>
    </row>
    <row r="58" spans="1:24" ht="18.75" customHeight="1" thickTop="1" thickBot="1" x14ac:dyDescent="0.35">
      <c r="A58" s="526"/>
      <c r="B58" s="148" t="s">
        <v>23</v>
      </c>
      <c r="C58" s="528"/>
      <c r="D58" s="165"/>
      <c r="E58" s="40"/>
      <c r="F58" s="151">
        <v>627.6</v>
      </c>
      <c r="G58" s="152">
        <v>44606</v>
      </c>
      <c r="H58" s="493"/>
      <c r="I58" s="151">
        <v>627.60209999999995</v>
      </c>
      <c r="J58" s="45">
        <f t="shared" si="0"/>
        <v>2.0999999999276042E-3</v>
      </c>
      <c r="K58" s="166">
        <v>93</v>
      </c>
      <c r="L58" s="99"/>
      <c r="M58" s="99"/>
      <c r="N58" s="154">
        <f t="shared" si="1"/>
        <v>58366.995299999995</v>
      </c>
      <c r="O58" s="529"/>
      <c r="P58" s="530"/>
      <c r="Q58" s="164"/>
      <c r="R58" s="129"/>
      <c r="S58" s="92"/>
      <c r="T58" s="92"/>
      <c r="U58" s="53"/>
      <c r="V58" s="54"/>
    </row>
    <row r="59" spans="1:24" s="161" customFormat="1" ht="18.75" thickTop="1" thickBot="1" x14ac:dyDescent="0.35">
      <c r="A59" s="449" t="s">
        <v>41</v>
      </c>
      <c r="B59" s="148" t="s">
        <v>23</v>
      </c>
      <c r="C59" s="451" t="s">
        <v>224</v>
      </c>
      <c r="D59" s="163"/>
      <c r="E59" s="40"/>
      <c r="F59" s="151">
        <v>1544.2</v>
      </c>
      <c r="G59" s="152">
        <v>44613</v>
      </c>
      <c r="H59" s="492" t="s">
        <v>225</v>
      </c>
      <c r="I59" s="151">
        <v>1544.2</v>
      </c>
      <c r="J59" s="45">
        <f t="shared" si="0"/>
        <v>0</v>
      </c>
      <c r="K59" s="46">
        <v>96</v>
      </c>
      <c r="L59" s="65"/>
      <c r="M59" s="65"/>
      <c r="N59" s="154">
        <f t="shared" si="1"/>
        <v>148243.20000000001</v>
      </c>
      <c r="O59" s="414" t="s">
        <v>59</v>
      </c>
      <c r="P59" s="453">
        <v>44637</v>
      </c>
      <c r="Q59" s="167"/>
      <c r="R59" s="158"/>
      <c r="S59" s="92"/>
      <c r="T59" s="92"/>
      <c r="U59" s="159"/>
      <c r="V59" s="160"/>
      <c r="W59"/>
      <c r="X59"/>
    </row>
    <row r="60" spans="1:24" ht="21" customHeight="1" thickTop="1" thickBot="1" x14ac:dyDescent="0.35">
      <c r="A60" s="450"/>
      <c r="B60" s="148" t="s">
        <v>24</v>
      </c>
      <c r="C60" s="452"/>
      <c r="D60" s="168"/>
      <c r="E60" s="40"/>
      <c r="F60" s="151"/>
      <c r="G60" s="152"/>
      <c r="H60" s="493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7"/>
      <c r="R60" s="129"/>
      <c r="S60" s="92"/>
      <c r="T60" s="92"/>
      <c r="U60" s="53"/>
      <c r="V60" s="54"/>
    </row>
    <row r="61" spans="1:24" ht="18.75" customHeight="1" thickTop="1" thickBot="1" x14ac:dyDescent="0.35">
      <c r="A61" s="412"/>
      <c r="B61" s="170"/>
      <c r="C61" s="171"/>
      <c r="D61" s="168"/>
      <c r="E61" s="4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72"/>
      <c r="P61" s="405"/>
      <c r="Q61" s="164"/>
      <c r="R61" s="129"/>
      <c r="S61" s="92"/>
      <c r="T61" s="92"/>
      <c r="U61" s="53"/>
      <c r="V61" s="54"/>
    </row>
    <row r="62" spans="1:24" ht="18.75" thickTop="1" thickBot="1" x14ac:dyDescent="0.35">
      <c r="A62" s="147" t="s">
        <v>106</v>
      </c>
      <c r="B62" s="391" t="s">
        <v>155</v>
      </c>
      <c r="C62" s="380" t="s">
        <v>156</v>
      </c>
      <c r="D62" s="176"/>
      <c r="E62" s="40"/>
      <c r="F62" s="151">
        <v>243.6</v>
      </c>
      <c r="G62" s="152">
        <v>44594</v>
      </c>
      <c r="H62" s="153">
        <v>36747</v>
      </c>
      <c r="I62" s="151">
        <v>243.6</v>
      </c>
      <c r="J62" s="45">
        <f t="shared" si="0"/>
        <v>0</v>
      </c>
      <c r="K62" s="166">
        <v>26</v>
      </c>
      <c r="L62" s="99"/>
      <c r="M62" s="99"/>
      <c r="N62" s="48">
        <f t="shared" si="1"/>
        <v>6333.5999999999995</v>
      </c>
      <c r="O62" s="164" t="s">
        <v>59</v>
      </c>
      <c r="P62" s="162">
        <v>44620</v>
      </c>
      <c r="Q62" s="164"/>
      <c r="R62" s="129"/>
      <c r="S62" s="92"/>
      <c r="T62" s="92"/>
      <c r="U62" s="53"/>
      <c r="V62" s="54"/>
    </row>
    <row r="63" spans="1:24" ht="18.75" thickTop="1" thickBot="1" x14ac:dyDescent="0.35">
      <c r="A63" s="147" t="s">
        <v>106</v>
      </c>
      <c r="B63" s="391" t="s">
        <v>157</v>
      </c>
      <c r="C63" s="380" t="s">
        <v>158</v>
      </c>
      <c r="D63" s="176"/>
      <c r="E63" s="40"/>
      <c r="F63" s="383">
        <v>192.9</v>
      </c>
      <c r="G63" s="186">
        <v>44596</v>
      </c>
      <c r="H63" s="381">
        <v>36789</v>
      </c>
      <c r="I63" s="151">
        <v>192.9</v>
      </c>
      <c r="J63" s="45">
        <f t="shared" si="0"/>
        <v>0</v>
      </c>
      <c r="K63" s="166">
        <v>88</v>
      </c>
      <c r="L63" s="99"/>
      <c r="M63" s="99"/>
      <c r="N63" s="48">
        <f t="shared" si="1"/>
        <v>16975.2</v>
      </c>
      <c r="O63" s="164" t="s">
        <v>159</v>
      </c>
      <c r="P63" s="162">
        <v>44620</v>
      </c>
      <c r="Q63" s="164"/>
      <c r="R63" s="129"/>
      <c r="S63" s="92"/>
      <c r="T63" s="92"/>
      <c r="U63" s="53"/>
      <c r="V63" s="54"/>
    </row>
    <row r="64" spans="1:24" ht="18" customHeight="1" thickTop="1" x14ac:dyDescent="0.3">
      <c r="A64" s="413" t="s">
        <v>106</v>
      </c>
      <c r="B64" s="382" t="s">
        <v>153</v>
      </c>
      <c r="C64" s="179" t="s">
        <v>154</v>
      </c>
      <c r="D64" s="380"/>
      <c r="E64" s="40"/>
      <c r="F64" s="383">
        <v>350</v>
      </c>
      <c r="G64" s="186">
        <v>44610</v>
      </c>
      <c r="H64" s="381">
        <v>36983</v>
      </c>
      <c r="I64" s="151">
        <v>350</v>
      </c>
      <c r="J64" s="45">
        <f t="shared" si="0"/>
        <v>0</v>
      </c>
      <c r="K64" s="166">
        <v>51</v>
      </c>
      <c r="L64" s="99"/>
      <c r="M64" s="99"/>
      <c r="N64" s="48">
        <f t="shared" si="1"/>
        <v>17850</v>
      </c>
      <c r="O64" s="164" t="s">
        <v>59</v>
      </c>
      <c r="P64" s="162">
        <v>44620</v>
      </c>
      <c r="Q64" s="164"/>
      <c r="R64" s="129"/>
      <c r="S64" s="180"/>
      <c r="T64" s="52"/>
      <c r="U64" s="53"/>
      <c r="V64" s="54"/>
    </row>
    <row r="65" spans="1:22" ht="17.25" x14ac:dyDescent="0.3">
      <c r="A65" s="80" t="s">
        <v>106</v>
      </c>
      <c r="B65" s="178" t="s">
        <v>240</v>
      </c>
      <c r="C65" s="183" t="s">
        <v>241</v>
      </c>
      <c r="D65" s="171"/>
      <c r="E65" s="60"/>
      <c r="F65" s="151">
        <v>282.8</v>
      </c>
      <c r="G65" s="152">
        <v>44620</v>
      </c>
      <c r="H65" s="153">
        <v>37140</v>
      </c>
      <c r="I65" s="151">
        <v>282.8</v>
      </c>
      <c r="J65" s="45">
        <f t="shared" si="0"/>
        <v>0</v>
      </c>
      <c r="K65" s="166">
        <v>65</v>
      </c>
      <c r="L65" s="99"/>
      <c r="M65" s="99"/>
      <c r="N65" s="48">
        <f t="shared" si="1"/>
        <v>18382</v>
      </c>
      <c r="O65" s="454" t="s">
        <v>61</v>
      </c>
      <c r="P65" s="455">
        <v>44643</v>
      </c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72"/>
      <c r="P66" s="4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>K72*I72</f>
        <v>0</v>
      </c>
      <c r="O72" s="187"/>
      <c r="P72" s="40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>K73*I73</f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>K74*I74</f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>K75*I75</f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>K76*I76</f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4"/>
      <c r="P79" s="50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5"/>
      <c r="P80" s="50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4"/>
      <c r="P81" s="50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2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5"/>
      <c r="P82" s="50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2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2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2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2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2"/>
        <v>0</v>
      </c>
      <c r="F87" s="64"/>
      <c r="G87" s="117"/>
      <c r="H87" s="63"/>
      <c r="I87" s="64"/>
      <c r="J87" s="45">
        <f t="shared" si="0"/>
        <v>0</v>
      </c>
      <c r="K87" s="100"/>
      <c r="L87" s="510"/>
      <c r="M87" s="511"/>
      <c r="N87" s="77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2"/>
        <v>0</v>
      </c>
      <c r="F88" s="64"/>
      <c r="G88" s="117"/>
      <c r="H88" s="63"/>
      <c r="I88" s="64"/>
      <c r="J88" s="45">
        <f t="shared" si="0"/>
        <v>0</v>
      </c>
      <c r="K88" s="100"/>
      <c r="L88" s="510"/>
      <c r="M88" s="511"/>
      <c r="N88" s="77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2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77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2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77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2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77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2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77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2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77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2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77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2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77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2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77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2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77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2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77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2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77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2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77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2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77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2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77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2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77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2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77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2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77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2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77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3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77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3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77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3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77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3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77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3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77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3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77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3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77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3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77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3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77">
        <f t="shared" si="1"/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3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77">
        <f t="shared" si="1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3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77">
        <f t="shared" si="1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3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77">
        <f t="shared" si="1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3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77">
        <f t="shared" si="1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3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77">
        <f t="shared" si="1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3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77">
        <f t="shared" si="1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3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77">
        <f t="shared" si="1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3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77">
        <f t="shared" si="1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3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77">
        <f t="shared" si="1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3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77">
        <f t="shared" si="1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3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77">
        <f t="shared" si="1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3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77">
        <f t="shared" si="1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3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77">
        <f t="shared" si="1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3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77">
        <f t="shared" si="1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3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77">
        <f t="shared" si="1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3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77">
        <f t="shared" si="1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3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77">
        <f t="shared" si="1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3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77">
        <f t="shared" si="1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3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77">
        <f t="shared" si="1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3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77">
        <f t="shared" si="1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3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77">
        <f t="shared" si="1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3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77">
        <f t="shared" si="1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3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77">
        <f t="shared" si="1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3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77">
        <f t="shared" si="1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3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77">
        <f t="shared" si="1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3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77">
        <f t="shared" si="1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3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77">
        <f t="shared" si="1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3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77">
        <f t="shared" si="1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3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77">
        <f t="shared" si="1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3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77">
        <f t="shared" si="1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3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77">
        <f t="shared" si="1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3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77">
        <f t="shared" si="1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3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77">
        <f t="shared" si="1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3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77">
        <f t="shared" si="1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3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77">
        <f t="shared" si="1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3"/>
        <v>0</v>
      </c>
      <c r="F151" s="64"/>
      <c r="G151" s="235"/>
      <c r="H151" s="212"/>
      <c r="I151" s="64"/>
      <c r="J151" s="45">
        <f t="shared" ref="J151:J214" si="4">I151-F151</f>
        <v>0</v>
      </c>
      <c r="K151" s="236"/>
      <c r="L151" s="242"/>
      <c r="M151" s="242"/>
      <c r="N151" s="77">
        <f t="shared" si="1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3"/>
        <v>0</v>
      </c>
      <c r="F152" s="64"/>
      <c r="G152" s="235"/>
      <c r="H152" s="212"/>
      <c r="I152" s="64"/>
      <c r="J152" s="45">
        <f t="shared" si="4"/>
        <v>0</v>
      </c>
      <c r="K152" s="236"/>
      <c r="L152" s="242"/>
      <c r="M152" s="242"/>
      <c r="N152" s="77">
        <f t="shared" si="1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3"/>
        <v>0</v>
      </c>
      <c r="F153" s="64"/>
      <c r="G153" s="235"/>
      <c r="H153" s="243"/>
      <c r="I153" s="64"/>
      <c r="J153" s="45">
        <f t="shared" si="4"/>
        <v>0</v>
      </c>
      <c r="K153" s="244"/>
      <c r="L153" s="242"/>
      <c r="M153" s="242"/>
      <c r="N153" s="245">
        <f t="shared" si="1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3"/>
        <v>0</v>
      </c>
      <c r="F154" s="64"/>
      <c r="G154" s="235"/>
      <c r="H154" s="212"/>
      <c r="I154" s="64"/>
      <c r="J154" s="45">
        <f t="shared" si="4"/>
        <v>0</v>
      </c>
      <c r="K154" s="246"/>
      <c r="L154" s="247"/>
      <c r="M154" s="247"/>
      <c r="N154" s="245">
        <f t="shared" si="1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3"/>
        <v>0</v>
      </c>
      <c r="F155" s="249"/>
      <c r="G155" s="235"/>
      <c r="H155" s="224"/>
      <c r="I155" s="64"/>
      <c r="J155" s="45">
        <f t="shared" si="4"/>
        <v>0</v>
      </c>
      <c r="K155" s="246"/>
      <c r="L155" s="250"/>
      <c r="M155" s="250"/>
      <c r="N155" s="245">
        <f>K155*I155</f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3"/>
        <v>0</v>
      </c>
      <c r="F156" s="64"/>
      <c r="G156" s="235"/>
      <c r="H156" s="212"/>
      <c r="I156" s="64"/>
      <c r="J156" s="45">
        <f t="shared" si="4"/>
        <v>0</v>
      </c>
      <c r="K156" s="246"/>
      <c r="L156" s="242"/>
      <c r="M156" s="242"/>
      <c r="N156" s="245">
        <f t="shared" ref="N156:N240" si="5">K156*I156</f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3"/>
        <v>0</v>
      </c>
      <c r="F157" s="64"/>
      <c r="G157" s="235"/>
      <c r="H157" s="251"/>
      <c r="I157" s="64"/>
      <c r="J157" s="45">
        <f t="shared" si="4"/>
        <v>0</v>
      </c>
      <c r="K157" s="100"/>
      <c r="L157" s="242"/>
      <c r="M157" s="242"/>
      <c r="N157" s="77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3"/>
        <v>0</v>
      </c>
      <c r="F158" s="64"/>
      <c r="G158" s="235"/>
      <c r="H158" s="226"/>
      <c r="I158" s="64"/>
      <c r="J158" s="45">
        <f t="shared" si="4"/>
        <v>0</v>
      </c>
      <c r="K158" s="246"/>
      <c r="L158" s="242"/>
      <c r="M158" s="242"/>
      <c r="N158" s="245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3"/>
        <v>0</v>
      </c>
      <c r="F159" s="64"/>
      <c r="G159" s="235"/>
      <c r="H159" s="252"/>
      <c r="I159" s="64"/>
      <c r="J159" s="45">
        <f t="shared" si="4"/>
        <v>0</v>
      </c>
      <c r="K159" s="246"/>
      <c r="L159" s="242"/>
      <c r="M159" s="242"/>
      <c r="N159" s="245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3"/>
        <v>0</v>
      </c>
      <c r="F160" s="64"/>
      <c r="G160" s="235"/>
      <c r="H160" s="253"/>
      <c r="I160" s="64"/>
      <c r="J160" s="45">
        <f t="shared" si="4"/>
        <v>0</v>
      </c>
      <c r="K160" s="246"/>
      <c r="L160" s="254"/>
      <c r="M160" s="254"/>
      <c r="N160" s="245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3"/>
        <v>0</v>
      </c>
      <c r="F161" s="64"/>
      <c r="G161" s="235"/>
      <c r="H161" s="252"/>
      <c r="I161" s="64"/>
      <c r="J161" s="45">
        <f t="shared" si="4"/>
        <v>0</v>
      </c>
      <c r="K161" s="246"/>
      <c r="L161" s="254"/>
      <c r="M161" s="254"/>
      <c r="N161" s="245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3"/>
        <v>0</v>
      </c>
      <c r="F162" s="64"/>
      <c r="G162" s="235"/>
      <c r="H162" s="252"/>
      <c r="I162" s="64"/>
      <c r="J162" s="45">
        <f t="shared" si="4"/>
        <v>0</v>
      </c>
      <c r="K162" s="246"/>
      <c r="L162" s="254"/>
      <c r="M162" s="254"/>
      <c r="N162" s="245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3"/>
        <v>0</v>
      </c>
      <c r="F163" s="64"/>
      <c r="G163" s="235"/>
      <c r="H163" s="252"/>
      <c r="I163" s="64"/>
      <c r="J163" s="45">
        <f t="shared" si="4"/>
        <v>0</v>
      </c>
      <c r="K163" s="100"/>
      <c r="L163" s="99"/>
      <c r="M163" s="99"/>
      <c r="N163" s="77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3"/>
        <v>0</v>
      </c>
      <c r="F164" s="64"/>
      <c r="G164" s="235"/>
      <c r="H164" s="252"/>
      <c r="I164" s="64"/>
      <c r="J164" s="45">
        <f t="shared" si="4"/>
        <v>0</v>
      </c>
      <c r="K164" s="100"/>
      <c r="L164" s="99"/>
      <c r="M164" s="99"/>
      <c r="N164" s="77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3"/>
        <v>0</v>
      </c>
      <c r="F165" s="64"/>
      <c r="G165" s="235"/>
      <c r="H165" s="252"/>
      <c r="I165" s="64"/>
      <c r="J165" s="45">
        <f t="shared" si="4"/>
        <v>0</v>
      </c>
      <c r="K165" s="100"/>
      <c r="L165" s="99"/>
      <c r="M165" s="99"/>
      <c r="N165" s="77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3"/>
        <v>0</v>
      </c>
      <c r="F166" s="64"/>
      <c r="G166" s="235"/>
      <c r="H166" s="238"/>
      <c r="I166" s="64"/>
      <c r="J166" s="45">
        <f t="shared" si="4"/>
        <v>0</v>
      </c>
      <c r="K166" s="100"/>
      <c r="L166" s="99"/>
      <c r="M166" s="99"/>
      <c r="N166" s="77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3"/>
        <v>0</v>
      </c>
      <c r="F167" s="64"/>
      <c r="G167" s="235"/>
      <c r="H167" s="63"/>
      <c r="I167" s="64"/>
      <c r="J167" s="45">
        <f t="shared" si="4"/>
        <v>0</v>
      </c>
      <c r="K167" s="100"/>
      <c r="L167" s="99"/>
      <c r="M167" s="99"/>
      <c r="N167" s="77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3"/>
        <v>0</v>
      </c>
      <c r="F168" s="64"/>
      <c r="G168" s="235"/>
      <c r="H168" s="238"/>
      <c r="I168" s="64"/>
      <c r="J168" s="45">
        <f t="shared" si="4"/>
        <v>0</v>
      </c>
      <c r="K168" s="100"/>
      <c r="L168" s="99"/>
      <c r="M168" s="99"/>
      <c r="N168" s="77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3"/>
        <v>0</v>
      </c>
      <c r="F169" s="64"/>
      <c r="G169" s="235"/>
      <c r="H169" s="238"/>
      <c r="I169" s="64"/>
      <c r="J169" s="45">
        <f t="shared" si="4"/>
        <v>0</v>
      </c>
      <c r="K169" s="100"/>
      <c r="L169" s="99"/>
      <c r="M169" s="99"/>
      <c r="N169" s="77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3"/>
        <v>0</v>
      </c>
      <c r="F170" s="64"/>
      <c r="G170" s="235"/>
      <c r="H170" s="238"/>
      <c r="I170" s="64"/>
      <c r="J170" s="45">
        <f t="shared" si="4"/>
        <v>0</v>
      </c>
      <c r="K170" s="100"/>
      <c r="L170" s="99"/>
      <c r="M170" s="99"/>
      <c r="N170" s="77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3"/>
        <v>0</v>
      </c>
      <c r="F171" s="64"/>
      <c r="G171" s="235"/>
      <c r="H171" s="238"/>
      <c r="I171" s="64"/>
      <c r="J171" s="45">
        <f t="shared" si="4"/>
        <v>0</v>
      </c>
      <c r="K171" s="100"/>
      <c r="L171" s="99"/>
      <c r="M171" s="99"/>
      <c r="N171" s="77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3"/>
        <v>0</v>
      </c>
      <c r="F172" s="64"/>
      <c r="G172" s="235"/>
      <c r="H172" s="238"/>
      <c r="I172" s="64"/>
      <c r="J172" s="45">
        <f t="shared" si="4"/>
        <v>0</v>
      </c>
      <c r="K172" s="100"/>
      <c r="L172" s="99"/>
      <c r="M172" s="99"/>
      <c r="N172" s="77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3"/>
        <v>0</v>
      </c>
      <c r="F173" s="64"/>
      <c r="G173" s="264"/>
      <c r="H173" s="238"/>
      <c r="I173" s="64"/>
      <c r="J173" s="45">
        <f t="shared" si="4"/>
        <v>0</v>
      </c>
      <c r="K173" s="100"/>
      <c r="L173" s="99"/>
      <c r="M173" s="99"/>
      <c r="N173" s="77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3"/>
        <v>0</v>
      </c>
      <c r="F174" s="64"/>
      <c r="G174" s="117"/>
      <c r="H174" s="238"/>
      <c r="I174" s="64"/>
      <c r="J174" s="45">
        <f t="shared" si="4"/>
        <v>0</v>
      </c>
      <c r="K174" s="100"/>
      <c r="L174" s="99"/>
      <c r="M174" s="99"/>
      <c r="N174" s="77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3"/>
        <v>0</v>
      </c>
      <c r="F175" s="268"/>
      <c r="G175" s="235"/>
      <c r="H175" s="269"/>
      <c r="I175" s="268"/>
      <c r="J175" s="45">
        <f t="shared" si="4"/>
        <v>0</v>
      </c>
      <c r="N175" s="77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3"/>
        <v>0</v>
      </c>
      <c r="F176" s="268"/>
      <c r="G176" s="235"/>
      <c r="H176" s="269"/>
      <c r="I176" s="268"/>
      <c r="J176" s="45">
        <f t="shared" si="4"/>
        <v>0</v>
      </c>
      <c r="N176" s="77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6">D177*F177</f>
        <v>0</v>
      </c>
      <c r="F177" s="64"/>
      <c r="G177" s="235"/>
      <c r="H177" s="238"/>
      <c r="I177" s="64"/>
      <c r="J177" s="45">
        <f t="shared" si="4"/>
        <v>0</v>
      </c>
      <c r="K177" s="100"/>
      <c r="L177" s="99"/>
      <c r="M177" s="99"/>
      <c r="N177" s="77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6"/>
        <v>0</v>
      </c>
      <c r="F178" s="64"/>
      <c r="G178" s="235"/>
      <c r="H178" s="238"/>
      <c r="I178" s="64"/>
      <c r="J178" s="45">
        <f t="shared" si="4"/>
        <v>0</v>
      </c>
      <c r="K178" s="100"/>
      <c r="L178" s="99"/>
      <c r="M178" s="99"/>
      <c r="N178" s="77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6"/>
        <v>0</v>
      </c>
      <c r="F179" s="64"/>
      <c r="G179" s="264"/>
      <c r="H179" s="238"/>
      <c r="I179" s="64"/>
      <c r="J179" s="45">
        <f t="shared" si="4"/>
        <v>0</v>
      </c>
      <c r="K179" s="100"/>
      <c r="L179" s="99"/>
      <c r="M179" s="99"/>
      <c r="N179" s="77">
        <f t="shared" si="5"/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6"/>
        <v>0</v>
      </c>
      <c r="F180" s="64"/>
      <c r="G180" s="264"/>
      <c r="H180" s="238"/>
      <c r="I180" s="64"/>
      <c r="J180" s="45">
        <f t="shared" si="4"/>
        <v>0</v>
      </c>
      <c r="K180" s="100"/>
      <c r="L180" s="99"/>
      <c r="M180" s="99"/>
      <c r="N180" s="77">
        <f t="shared" si="5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6"/>
        <v>0</v>
      </c>
      <c r="F181" s="64"/>
      <c r="G181" s="264"/>
      <c r="H181" s="238"/>
      <c r="I181" s="64"/>
      <c r="J181" s="45">
        <f t="shared" si="4"/>
        <v>0</v>
      </c>
      <c r="K181" s="100"/>
      <c r="L181" s="99"/>
      <c r="M181" s="99"/>
      <c r="N181" s="77">
        <f t="shared" si="5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6"/>
        <v>0</v>
      </c>
      <c r="F182" s="64"/>
      <c r="G182" s="264"/>
      <c r="H182" s="238"/>
      <c r="I182" s="64"/>
      <c r="J182" s="45">
        <f t="shared" si="4"/>
        <v>0</v>
      </c>
      <c r="K182" s="100"/>
      <c r="L182" s="99"/>
      <c r="M182" s="99"/>
      <c r="N182" s="77">
        <f t="shared" si="5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6"/>
        <v>0</v>
      </c>
      <c r="F183" s="64"/>
      <c r="G183" s="264"/>
      <c r="H183" s="238"/>
      <c r="I183" s="64"/>
      <c r="J183" s="45">
        <f t="shared" si="4"/>
        <v>0</v>
      </c>
      <c r="K183" s="100"/>
      <c r="L183" s="99"/>
      <c r="M183" s="99"/>
      <c r="N183" s="77">
        <f t="shared" si="5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6"/>
        <v>0</v>
      </c>
      <c r="F184" s="64"/>
      <c r="G184" s="235"/>
      <c r="H184" s="238"/>
      <c r="I184" s="64"/>
      <c r="J184" s="45">
        <f t="shared" si="4"/>
        <v>0</v>
      </c>
      <c r="K184" s="100"/>
      <c r="L184" s="99"/>
      <c r="M184" s="99"/>
      <c r="N184" s="77">
        <f t="shared" si="5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6"/>
        <v>0</v>
      </c>
      <c r="F185" s="64"/>
      <c r="G185" s="235"/>
      <c r="H185" s="238"/>
      <c r="I185" s="64"/>
      <c r="J185" s="45">
        <f t="shared" si="4"/>
        <v>0</v>
      </c>
      <c r="K185" s="100"/>
      <c r="L185" s="99"/>
      <c r="M185" s="99"/>
      <c r="N185" s="77">
        <f t="shared" si="5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6"/>
        <v>0</v>
      </c>
      <c r="F186" s="64"/>
      <c r="G186" s="235"/>
      <c r="H186" s="238"/>
      <c r="I186" s="64"/>
      <c r="J186" s="45">
        <f t="shared" si="4"/>
        <v>0</v>
      </c>
      <c r="K186" s="100"/>
      <c r="L186" s="99"/>
      <c r="M186" s="99"/>
      <c r="N186" s="77">
        <f t="shared" si="5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6"/>
        <v>0</v>
      </c>
      <c r="F187" s="64"/>
      <c r="G187" s="235"/>
      <c r="H187" s="238"/>
      <c r="I187" s="64"/>
      <c r="J187" s="45">
        <f t="shared" si="4"/>
        <v>0</v>
      </c>
      <c r="K187" s="100"/>
      <c r="L187" s="99"/>
      <c r="M187" s="99"/>
      <c r="N187" s="77">
        <f t="shared" si="5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6"/>
        <v>0</v>
      </c>
      <c r="F188" s="64"/>
      <c r="G188" s="235"/>
      <c r="H188" s="238"/>
      <c r="I188" s="64"/>
      <c r="J188" s="45">
        <f t="shared" si="4"/>
        <v>0</v>
      </c>
      <c r="K188" s="100"/>
      <c r="L188" s="99"/>
      <c r="M188" s="99"/>
      <c r="N188" s="77">
        <f t="shared" si="5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6"/>
        <v>0</v>
      </c>
      <c r="F189" s="64"/>
      <c r="G189" s="117"/>
      <c r="H189" s="238"/>
      <c r="I189" s="64"/>
      <c r="J189" s="45">
        <f t="shared" si="4"/>
        <v>0</v>
      </c>
      <c r="K189" s="100"/>
      <c r="L189" s="99"/>
      <c r="M189" s="99"/>
      <c r="N189" s="77">
        <f>K189*I189</f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6"/>
        <v>0</v>
      </c>
      <c r="F190" s="64"/>
      <c r="G190" s="235"/>
      <c r="H190" s="238"/>
      <c r="I190" s="64"/>
      <c r="J190" s="45">
        <f t="shared" si="4"/>
        <v>0</v>
      </c>
      <c r="K190" s="100"/>
      <c r="L190" s="99"/>
      <c r="M190" s="99"/>
      <c r="N190" s="77">
        <f t="shared" si="5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6"/>
        <v>0</v>
      </c>
      <c r="F191" s="64"/>
      <c r="G191" s="235"/>
      <c r="H191" s="238"/>
      <c r="I191" s="64"/>
      <c r="J191" s="45">
        <f t="shared" si="4"/>
        <v>0</v>
      </c>
      <c r="K191" s="100"/>
      <c r="L191" s="99"/>
      <c r="M191" s="99"/>
      <c r="N191" s="77">
        <f t="shared" si="5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6"/>
        <v>0</v>
      </c>
      <c r="F192" s="64"/>
      <c r="G192" s="235"/>
      <c r="H192" s="238"/>
      <c r="I192" s="64"/>
      <c r="J192" s="45">
        <f t="shared" si="4"/>
        <v>0</v>
      </c>
      <c r="K192" s="100"/>
      <c r="L192" s="99"/>
      <c r="M192" s="99"/>
      <c r="N192" s="77">
        <f t="shared" si="5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6"/>
        <v>0</v>
      </c>
      <c r="F193" s="281"/>
      <c r="G193" s="264"/>
      <c r="H193" s="238"/>
      <c r="I193" s="64"/>
      <c r="J193" s="45">
        <f t="shared" si="4"/>
        <v>0</v>
      </c>
      <c r="K193" s="100"/>
      <c r="L193" s="99"/>
      <c r="M193" s="99"/>
      <c r="N193" s="77">
        <f t="shared" si="5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6"/>
        <v>0</v>
      </c>
      <c r="F194" s="281"/>
      <c r="G194" s="264"/>
      <c r="H194" s="238"/>
      <c r="I194" s="64"/>
      <c r="J194" s="45">
        <f t="shared" si="4"/>
        <v>0</v>
      </c>
      <c r="K194" s="100"/>
      <c r="L194" s="99"/>
      <c r="M194" s="99"/>
      <c r="N194" s="77">
        <f t="shared" si="5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6"/>
        <v>0</v>
      </c>
      <c r="F195" s="281"/>
      <c r="G195" s="264"/>
      <c r="H195" s="238"/>
      <c r="I195" s="64"/>
      <c r="J195" s="45">
        <f t="shared" si="4"/>
        <v>0</v>
      </c>
      <c r="K195" s="100"/>
      <c r="L195" s="99"/>
      <c r="M195" s="99"/>
      <c r="N195" s="77">
        <f t="shared" si="5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6"/>
        <v>0</v>
      </c>
      <c r="F196" s="281"/>
      <c r="G196" s="264"/>
      <c r="H196" s="238"/>
      <c r="I196" s="64"/>
      <c r="J196" s="45">
        <f t="shared" si="4"/>
        <v>0</v>
      </c>
      <c r="K196" s="100"/>
      <c r="L196" s="99"/>
      <c r="M196" s="99"/>
      <c r="N196" s="77">
        <f t="shared" si="5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6"/>
        <v>0</v>
      </c>
      <c r="F197" s="281"/>
      <c r="G197" s="264"/>
      <c r="H197" s="238"/>
      <c r="I197" s="64"/>
      <c r="J197" s="45">
        <f t="shared" si="4"/>
        <v>0</v>
      </c>
      <c r="K197" s="100"/>
      <c r="L197" s="99"/>
      <c r="M197" s="99"/>
      <c r="N197" s="77">
        <f t="shared" si="5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6"/>
        <v>0</v>
      </c>
      <c r="F198" s="281"/>
      <c r="G198" s="264"/>
      <c r="H198" s="238"/>
      <c r="I198" s="64"/>
      <c r="J198" s="45">
        <f t="shared" si="4"/>
        <v>0</v>
      </c>
      <c r="K198" s="100"/>
      <c r="L198" s="99"/>
      <c r="M198" s="99"/>
      <c r="N198" s="77">
        <f t="shared" si="5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6"/>
        <v>0</v>
      </c>
      <c r="F199" s="281"/>
      <c r="G199" s="264"/>
      <c r="H199" s="238"/>
      <c r="I199" s="64"/>
      <c r="J199" s="45">
        <f t="shared" si="4"/>
        <v>0</v>
      </c>
      <c r="K199" s="100"/>
      <c r="L199" s="99"/>
      <c r="M199" s="99"/>
      <c r="N199" s="77">
        <f t="shared" si="5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6"/>
        <v>0</v>
      </c>
      <c r="F200" s="64"/>
      <c r="G200" s="264"/>
      <c r="H200" s="238"/>
      <c r="I200" s="64"/>
      <c r="J200" s="45">
        <f t="shared" si="4"/>
        <v>0</v>
      </c>
      <c r="K200" s="100"/>
      <c r="L200" s="99"/>
      <c r="M200" s="99"/>
      <c r="N200" s="77">
        <f t="shared" si="5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6"/>
        <v>0</v>
      </c>
      <c r="F201" s="64"/>
      <c r="G201" s="235"/>
      <c r="H201" s="238"/>
      <c r="I201" s="64"/>
      <c r="J201" s="45">
        <f t="shared" si="4"/>
        <v>0</v>
      </c>
      <c r="K201" s="100"/>
      <c r="L201" s="99"/>
      <c r="M201" s="99"/>
      <c r="N201" s="77">
        <f t="shared" si="5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6"/>
        <v>0</v>
      </c>
      <c r="F202" s="64"/>
      <c r="G202" s="235"/>
      <c r="H202" s="238"/>
      <c r="I202" s="64"/>
      <c r="J202" s="45">
        <f t="shared" si="4"/>
        <v>0</v>
      </c>
      <c r="K202" s="100"/>
      <c r="L202" s="99"/>
      <c r="M202" s="99"/>
      <c r="N202" s="77">
        <f t="shared" si="5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6"/>
        <v>0</v>
      </c>
      <c r="F203" s="64"/>
      <c r="G203" s="235"/>
      <c r="H203" s="238"/>
      <c r="I203" s="64"/>
      <c r="J203" s="45">
        <f t="shared" si="4"/>
        <v>0</v>
      </c>
      <c r="K203" s="100"/>
      <c r="L203" s="99"/>
      <c r="M203" s="99"/>
      <c r="N203" s="77">
        <f t="shared" si="5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6"/>
        <v>0</v>
      </c>
      <c r="F204" s="64"/>
      <c r="G204" s="235"/>
      <c r="H204" s="238"/>
      <c r="I204" s="64"/>
      <c r="J204" s="45">
        <f t="shared" si="4"/>
        <v>0</v>
      </c>
      <c r="K204" s="100"/>
      <c r="L204" s="99"/>
      <c r="M204" s="99"/>
      <c r="N204" s="77">
        <f t="shared" si="5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6"/>
        <v>0</v>
      </c>
      <c r="F205" s="64"/>
      <c r="G205" s="235"/>
      <c r="H205" s="238"/>
      <c r="I205" s="64"/>
      <c r="J205" s="45">
        <f t="shared" si="4"/>
        <v>0</v>
      </c>
      <c r="K205" s="100"/>
      <c r="L205" s="99"/>
      <c r="M205" s="99"/>
      <c r="N205" s="77">
        <f t="shared" si="5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6"/>
        <v>0</v>
      </c>
      <c r="F206" s="64"/>
      <c r="G206" s="235"/>
      <c r="H206" s="238"/>
      <c r="I206" s="64"/>
      <c r="J206" s="45">
        <f t="shared" si="4"/>
        <v>0</v>
      </c>
      <c r="K206" s="100"/>
      <c r="L206" s="99"/>
      <c r="M206" s="99"/>
      <c r="N206" s="77">
        <f t="shared" si="5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6"/>
        <v>0</v>
      </c>
      <c r="F207" s="64"/>
      <c r="G207" s="235"/>
      <c r="H207" s="238"/>
      <c r="I207" s="64"/>
      <c r="J207" s="45">
        <f t="shared" si="4"/>
        <v>0</v>
      </c>
      <c r="K207" s="100"/>
      <c r="L207" s="99"/>
      <c r="M207" s="99"/>
      <c r="N207" s="77">
        <f t="shared" si="5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6"/>
        <v>0</v>
      </c>
      <c r="F208" s="64"/>
      <c r="G208" s="235"/>
      <c r="H208" s="238"/>
      <c r="I208" s="64"/>
      <c r="J208" s="45">
        <f t="shared" si="4"/>
        <v>0</v>
      </c>
      <c r="K208" s="100"/>
      <c r="L208" s="99"/>
      <c r="M208" s="99"/>
      <c r="N208" s="77">
        <f t="shared" si="5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6"/>
        <v>0</v>
      </c>
      <c r="F209" s="64"/>
      <c r="G209" s="117"/>
      <c r="H209" s="63"/>
      <c r="I209" s="64"/>
      <c r="J209" s="45">
        <f t="shared" si="4"/>
        <v>0</v>
      </c>
      <c r="K209" s="100"/>
      <c r="L209" s="99"/>
      <c r="M209" s="99"/>
      <c r="N209" s="77">
        <f t="shared" si="5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6"/>
        <v>0</v>
      </c>
      <c r="F210" s="64"/>
      <c r="G210" s="235"/>
      <c r="H210" s="238"/>
      <c r="I210" s="64"/>
      <c r="J210" s="45">
        <f t="shared" si="4"/>
        <v>0</v>
      </c>
      <c r="K210" s="100"/>
      <c r="L210" s="99"/>
      <c r="M210" s="99"/>
      <c r="N210" s="77">
        <f t="shared" si="5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6"/>
        <v>0</v>
      </c>
      <c r="F211" s="64"/>
      <c r="G211" s="235"/>
      <c r="H211" s="238"/>
      <c r="I211" s="64"/>
      <c r="J211" s="45">
        <f t="shared" si="4"/>
        <v>0</v>
      </c>
      <c r="K211" s="100"/>
      <c r="L211" s="99"/>
      <c r="M211" s="99"/>
      <c r="N211" s="77">
        <f t="shared" si="5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6"/>
        <v>0</v>
      </c>
      <c r="F212" s="64"/>
      <c r="G212" s="235"/>
      <c r="H212" s="238"/>
      <c r="I212" s="64"/>
      <c r="J212" s="45">
        <f t="shared" si="4"/>
        <v>0</v>
      </c>
      <c r="K212" s="100"/>
      <c r="L212" s="99"/>
      <c r="M212" s="99"/>
      <c r="N212" s="77">
        <f t="shared" si="5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6"/>
        <v>0</v>
      </c>
      <c r="F213" s="64"/>
      <c r="G213" s="235"/>
      <c r="H213" s="238"/>
      <c r="I213" s="64"/>
      <c r="J213" s="45">
        <f t="shared" si="4"/>
        <v>0</v>
      </c>
      <c r="K213" s="100"/>
      <c r="L213" s="99"/>
      <c r="M213" s="99"/>
      <c r="N213" s="77">
        <f t="shared" si="5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6"/>
        <v>0</v>
      </c>
      <c r="F214" s="64"/>
      <c r="G214" s="235"/>
      <c r="H214" s="238"/>
      <c r="I214" s="64"/>
      <c r="J214" s="45">
        <f t="shared" si="4"/>
        <v>0</v>
      </c>
      <c r="K214" s="100"/>
      <c r="L214" s="99"/>
      <c r="M214" s="99"/>
      <c r="N214" s="77">
        <f t="shared" si="5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6"/>
        <v>0</v>
      </c>
      <c r="F215" s="64"/>
      <c r="G215" s="235"/>
      <c r="H215" s="238"/>
      <c r="I215" s="64"/>
      <c r="J215" s="45">
        <f t="shared" ref="J215:J258" si="7">I215-F215</f>
        <v>0</v>
      </c>
      <c r="K215" s="100"/>
      <c r="L215" s="99"/>
      <c r="M215" s="99"/>
      <c r="N215" s="77">
        <f t="shared" si="5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6"/>
        <v>0</v>
      </c>
      <c r="F216" s="64"/>
      <c r="G216" s="235"/>
      <c r="H216" s="238"/>
      <c r="I216" s="64"/>
      <c r="J216" s="45">
        <f t="shared" si="7"/>
        <v>0</v>
      </c>
      <c r="K216" s="100"/>
      <c r="L216" s="99"/>
      <c r="M216" s="99"/>
      <c r="N216" s="77">
        <f t="shared" si="5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6"/>
        <v>0</v>
      </c>
      <c r="F217" s="64"/>
      <c r="G217" s="235"/>
      <c r="H217" s="238"/>
      <c r="I217" s="64"/>
      <c r="J217" s="45">
        <f t="shared" si="7"/>
        <v>0</v>
      </c>
      <c r="K217" s="100"/>
      <c r="L217" s="99"/>
      <c r="M217" s="99"/>
      <c r="N217" s="77">
        <f t="shared" si="5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6"/>
        <v>0</v>
      </c>
      <c r="F218" s="64"/>
      <c r="G218" s="235"/>
      <c r="H218" s="238"/>
      <c r="I218" s="64"/>
      <c r="J218" s="45">
        <f t="shared" si="7"/>
        <v>0</v>
      </c>
      <c r="K218" s="100"/>
      <c r="L218" s="99"/>
      <c r="M218" s="99"/>
      <c r="N218" s="77">
        <f t="shared" si="5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6"/>
        <v>0</v>
      </c>
      <c r="F219" s="64"/>
      <c r="G219" s="235"/>
      <c r="H219" s="238"/>
      <c r="I219" s="64"/>
      <c r="J219" s="45">
        <f t="shared" si="7"/>
        <v>0</v>
      </c>
      <c r="K219" s="100"/>
      <c r="L219" s="99"/>
      <c r="M219" s="99"/>
      <c r="N219" s="77">
        <f t="shared" si="5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6"/>
        <v>0</v>
      </c>
      <c r="F220" s="64"/>
      <c r="G220" s="235"/>
      <c r="H220" s="238"/>
      <c r="I220" s="64"/>
      <c r="J220" s="45">
        <f t="shared" si="7"/>
        <v>0</v>
      </c>
      <c r="K220" s="100"/>
      <c r="L220" s="99"/>
      <c r="M220" s="99"/>
      <c r="N220" s="77">
        <f t="shared" si="5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6"/>
        <v>0</v>
      </c>
      <c r="F221" s="64"/>
      <c r="G221" s="235"/>
      <c r="H221" s="238"/>
      <c r="I221" s="64"/>
      <c r="J221" s="45">
        <f t="shared" si="7"/>
        <v>0</v>
      </c>
      <c r="K221" s="100"/>
      <c r="L221" s="99"/>
      <c r="M221" s="99"/>
      <c r="N221" s="77">
        <f t="shared" si="5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6"/>
        <v>0</v>
      </c>
      <c r="F222" s="64"/>
      <c r="G222" s="235"/>
      <c r="H222" s="238"/>
      <c r="I222" s="64"/>
      <c r="J222" s="45">
        <f t="shared" si="7"/>
        <v>0</v>
      </c>
      <c r="K222" s="100"/>
      <c r="L222" s="99"/>
      <c r="M222" s="99"/>
      <c r="N222" s="77">
        <f t="shared" si="5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6"/>
        <v>0</v>
      </c>
      <c r="F223" s="64"/>
      <c r="G223" s="235"/>
      <c r="H223" s="238"/>
      <c r="I223" s="64"/>
      <c r="J223" s="45">
        <f t="shared" si="7"/>
        <v>0</v>
      </c>
      <c r="K223" s="100"/>
      <c r="L223" s="99"/>
      <c r="M223" s="99"/>
      <c r="N223" s="77">
        <f t="shared" si="5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6"/>
        <v>0</v>
      </c>
      <c r="F224" s="64"/>
      <c r="G224" s="235"/>
      <c r="H224" s="238"/>
      <c r="I224" s="64"/>
      <c r="J224" s="45">
        <f t="shared" si="7"/>
        <v>0</v>
      </c>
      <c r="K224" s="100"/>
      <c r="L224" s="99"/>
      <c r="M224" s="99"/>
      <c r="N224" s="77">
        <f t="shared" si="5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6"/>
        <v>0</v>
      </c>
      <c r="F225" s="64"/>
      <c r="G225" s="235"/>
      <c r="H225" s="238"/>
      <c r="I225" s="64"/>
      <c r="J225" s="45">
        <f t="shared" si="7"/>
        <v>0</v>
      </c>
      <c r="K225" s="100"/>
      <c r="L225" s="99"/>
      <c r="M225" s="99"/>
      <c r="N225" s="77">
        <f t="shared" si="5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6"/>
        <v>0</v>
      </c>
      <c r="F226" s="64"/>
      <c r="G226" s="235"/>
      <c r="H226" s="238"/>
      <c r="I226" s="64"/>
      <c r="J226" s="45">
        <f t="shared" si="7"/>
        <v>0</v>
      </c>
      <c r="K226" s="100"/>
      <c r="L226" s="99"/>
      <c r="M226" s="99"/>
      <c r="N226" s="77">
        <f t="shared" si="5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6"/>
        <v>0</v>
      </c>
      <c r="F227" s="64"/>
      <c r="G227" s="235"/>
      <c r="H227" s="238"/>
      <c r="I227" s="64"/>
      <c r="J227" s="45">
        <f t="shared" si="7"/>
        <v>0</v>
      </c>
      <c r="K227" s="100"/>
      <c r="L227" s="99"/>
      <c r="M227" s="99"/>
      <c r="N227" s="77">
        <f t="shared" si="5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6"/>
        <v>0</v>
      </c>
      <c r="F228" s="64"/>
      <c r="G228" s="235"/>
      <c r="H228" s="238"/>
      <c r="I228" s="64"/>
      <c r="J228" s="45">
        <f t="shared" si="7"/>
        <v>0</v>
      </c>
      <c r="K228" s="100"/>
      <c r="L228" s="99"/>
      <c r="M228" s="99"/>
      <c r="N228" s="77">
        <f t="shared" si="5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6"/>
        <v>0</v>
      </c>
      <c r="F229" s="64"/>
      <c r="G229" s="235"/>
      <c r="H229" s="238"/>
      <c r="I229" s="64"/>
      <c r="J229" s="45">
        <f t="shared" si="7"/>
        <v>0</v>
      </c>
      <c r="K229" s="100"/>
      <c r="L229" s="99"/>
      <c r="M229" s="99"/>
      <c r="N229" s="77">
        <f t="shared" si="5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6"/>
        <v>0</v>
      </c>
      <c r="F230" s="64"/>
      <c r="G230" s="235"/>
      <c r="H230" s="238"/>
      <c r="I230" s="64"/>
      <c r="J230" s="45">
        <f t="shared" si="7"/>
        <v>0</v>
      </c>
      <c r="K230" s="100"/>
      <c r="L230" s="99"/>
      <c r="M230" s="99"/>
      <c r="N230" s="77">
        <f t="shared" si="5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6"/>
        <v>0</v>
      </c>
      <c r="F231" s="64"/>
      <c r="G231" s="235"/>
      <c r="H231" s="238"/>
      <c r="I231" s="64"/>
      <c r="J231" s="45">
        <f t="shared" si="7"/>
        <v>0</v>
      </c>
      <c r="K231" s="100"/>
      <c r="L231" s="99"/>
      <c r="M231" s="99"/>
      <c r="N231" s="77">
        <f t="shared" si="5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6"/>
        <v>0</v>
      </c>
      <c r="F232" s="64"/>
      <c r="G232" s="235"/>
      <c r="H232" s="238"/>
      <c r="I232" s="64"/>
      <c r="J232" s="45">
        <f t="shared" si="7"/>
        <v>0</v>
      </c>
      <c r="K232" s="100"/>
      <c r="L232" s="99"/>
      <c r="M232" s="99"/>
      <c r="N232" s="77">
        <f t="shared" si="5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6"/>
        <v>0</v>
      </c>
      <c r="F233" s="64"/>
      <c r="G233" s="235"/>
      <c r="H233" s="238"/>
      <c r="I233" s="64"/>
      <c r="J233" s="45">
        <f t="shared" si="7"/>
        <v>0</v>
      </c>
      <c r="K233" s="100"/>
      <c r="L233" s="99"/>
      <c r="M233" s="99"/>
      <c r="N233" s="77">
        <f t="shared" si="5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6"/>
        <v>0</v>
      </c>
      <c r="F234" s="64"/>
      <c r="G234" s="235"/>
      <c r="H234" s="238"/>
      <c r="I234" s="64"/>
      <c r="J234" s="45">
        <f t="shared" si="7"/>
        <v>0</v>
      </c>
      <c r="K234" s="100"/>
      <c r="L234" s="99"/>
      <c r="M234" s="99"/>
      <c r="N234" s="77">
        <f t="shared" si="5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6"/>
        <v>0</v>
      </c>
      <c r="F235" s="64"/>
      <c r="G235" s="235"/>
      <c r="H235" s="238"/>
      <c r="I235" s="64"/>
      <c r="J235" s="45">
        <f t="shared" si="7"/>
        <v>0</v>
      </c>
      <c r="K235" s="100"/>
      <c r="L235" s="99"/>
      <c r="M235" s="99"/>
      <c r="N235" s="77">
        <f t="shared" si="5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6"/>
        <v>0</v>
      </c>
      <c r="F236" s="64"/>
      <c r="G236" s="235"/>
      <c r="H236" s="63"/>
      <c r="I236" s="64"/>
      <c r="J236" s="45">
        <f t="shared" si="7"/>
        <v>0</v>
      </c>
      <c r="K236" s="100"/>
      <c r="L236" s="99"/>
      <c r="M236" s="99"/>
      <c r="N236" s="77">
        <f t="shared" si="5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6"/>
        <v>0</v>
      </c>
      <c r="F237" s="64"/>
      <c r="G237" s="235"/>
      <c r="H237" s="238"/>
      <c r="I237" s="64"/>
      <c r="J237" s="45">
        <f t="shared" si="7"/>
        <v>0</v>
      </c>
      <c r="K237" s="100"/>
      <c r="L237" s="99"/>
      <c r="M237" s="99"/>
      <c r="N237" s="77">
        <f t="shared" si="5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6"/>
        <v>0</v>
      </c>
      <c r="F238" s="64"/>
      <c r="G238" s="235"/>
      <c r="H238" s="238"/>
      <c r="I238" s="64"/>
      <c r="J238" s="45">
        <f t="shared" si="7"/>
        <v>0</v>
      </c>
      <c r="K238" s="100"/>
      <c r="L238" s="99"/>
      <c r="M238" s="99"/>
      <c r="N238" s="77">
        <f t="shared" si="5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6"/>
        <v>0</v>
      </c>
      <c r="F239" s="64"/>
      <c r="G239" s="235"/>
      <c r="H239" s="238"/>
      <c r="I239" s="64"/>
      <c r="J239" s="45">
        <f t="shared" si="7"/>
        <v>0</v>
      </c>
      <c r="K239" s="100"/>
      <c r="L239" s="99"/>
      <c r="M239" s="99"/>
      <c r="N239" s="77">
        <f t="shared" si="5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6"/>
        <v>0</v>
      </c>
      <c r="F240" s="64"/>
      <c r="G240" s="235"/>
      <c r="H240" s="252"/>
      <c r="I240" s="64"/>
      <c r="J240" s="45">
        <f t="shared" si="7"/>
        <v>0</v>
      </c>
      <c r="K240" s="100"/>
      <c r="L240" s="99"/>
      <c r="M240" s="99"/>
      <c r="N240" s="77">
        <f t="shared" si="5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8">D241*F241</f>
        <v>0</v>
      </c>
      <c r="F241" s="64"/>
      <c r="G241" s="235"/>
      <c r="H241" s="252"/>
      <c r="I241" s="64"/>
      <c r="J241" s="45">
        <f t="shared" si="7"/>
        <v>0</v>
      </c>
      <c r="K241" s="100"/>
      <c r="L241" s="286"/>
      <c r="M241" s="287"/>
      <c r="N241" s="77">
        <f t="shared" ref="N241:N250" si="9">K241*I241-M241</f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8"/>
        <v>0</v>
      </c>
      <c r="F242" s="200"/>
      <c r="G242" s="289"/>
      <c r="H242" s="290"/>
      <c r="I242" s="116"/>
      <c r="J242" s="45">
        <f t="shared" si="7"/>
        <v>0</v>
      </c>
      <c r="K242" s="100"/>
      <c r="L242" s="286"/>
      <c r="M242" s="287"/>
      <c r="N242" s="77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8"/>
        <v>0</v>
      </c>
      <c r="F243" s="200"/>
      <c r="G243" s="289"/>
      <c r="H243" s="290"/>
      <c r="I243" s="116"/>
      <c r="J243" s="45">
        <f t="shared" si="7"/>
        <v>0</v>
      </c>
      <c r="K243" s="100"/>
      <c r="L243" s="286"/>
      <c r="M243" s="287"/>
      <c r="N243" s="77">
        <f t="shared" si="9"/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8"/>
        <v>0</v>
      </c>
      <c r="F244" s="200"/>
      <c r="G244" s="289"/>
      <c r="H244" s="290"/>
      <c r="I244" s="116"/>
      <c r="J244" s="45">
        <f t="shared" si="7"/>
        <v>0</v>
      </c>
      <c r="K244" s="100"/>
      <c r="L244" s="286"/>
      <c r="M244" s="287"/>
      <c r="N244" s="77">
        <f t="shared" si="9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8"/>
        <v>0</v>
      </c>
      <c r="F245" s="200"/>
      <c r="G245" s="289"/>
      <c r="H245" s="290"/>
      <c r="I245" s="116"/>
      <c r="J245" s="45">
        <f t="shared" si="7"/>
        <v>0</v>
      </c>
      <c r="K245" s="100"/>
      <c r="L245" s="286"/>
      <c r="M245" s="287"/>
      <c r="N245" s="77">
        <f t="shared" si="9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8"/>
        <v>0</v>
      </c>
      <c r="F246" s="200"/>
      <c r="G246" s="289"/>
      <c r="H246" s="290"/>
      <c r="I246" s="116"/>
      <c r="J246" s="45">
        <f t="shared" si="7"/>
        <v>0</v>
      </c>
      <c r="K246" s="100"/>
      <c r="L246" s="286"/>
      <c r="M246" s="287"/>
      <c r="N246" s="77">
        <f t="shared" si="9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8"/>
        <v>0</v>
      </c>
      <c r="F247" s="44"/>
      <c r="G247" s="294"/>
      <c r="H247" s="295"/>
      <c r="I247" s="64"/>
      <c r="J247" s="45">
        <f t="shared" si="7"/>
        <v>0</v>
      </c>
      <c r="K247" s="100"/>
      <c r="L247" s="286"/>
      <c r="M247" s="296"/>
      <c r="N247" s="77">
        <f t="shared" si="9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8"/>
        <v>0</v>
      </c>
      <c r="F248" s="64"/>
      <c r="G248" s="235"/>
      <c r="H248" s="252"/>
      <c r="I248" s="64"/>
      <c r="J248" s="45">
        <f t="shared" si="7"/>
        <v>0</v>
      </c>
      <c r="K248" s="100"/>
      <c r="L248" s="286"/>
      <c r="M248" s="296"/>
      <c r="N248" s="77">
        <f t="shared" si="9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8"/>
        <v>0</v>
      </c>
      <c r="F249" s="64"/>
      <c r="G249" s="235"/>
      <c r="H249" s="252"/>
      <c r="I249" s="64"/>
      <c r="J249" s="45">
        <f t="shared" si="7"/>
        <v>0</v>
      </c>
      <c r="K249" s="100"/>
      <c r="L249" s="286"/>
      <c r="M249" s="296"/>
      <c r="N249" s="77">
        <f t="shared" si="9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8"/>
        <v>0</v>
      </c>
      <c r="F250" s="64"/>
      <c r="G250" s="235"/>
      <c r="H250" s="252"/>
      <c r="I250" s="64"/>
      <c r="J250" s="45">
        <f t="shared" si="7"/>
        <v>0</v>
      </c>
      <c r="K250" s="100"/>
      <c r="L250" s="286"/>
      <c r="M250" s="296"/>
      <c r="N250" s="77">
        <f t="shared" si="9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8"/>
        <v>0</v>
      </c>
      <c r="F251" s="268"/>
      <c r="G251" s="235"/>
      <c r="H251" s="269"/>
      <c r="I251" s="268">
        <v>0</v>
      </c>
      <c r="J251" s="45">
        <f t="shared" si="7"/>
        <v>0</v>
      </c>
      <c r="K251" s="299"/>
      <c r="L251" s="299"/>
      <c r="M251" s="299"/>
      <c r="N251" s="300">
        <f t="shared" ref="N251:N262" si="10">K251*I251</f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8"/>
        <v>0</v>
      </c>
      <c r="F252" s="268"/>
      <c r="G252" s="235"/>
      <c r="H252" s="269"/>
      <c r="I252" s="268">
        <v>0</v>
      </c>
      <c r="J252" s="45">
        <f t="shared" si="7"/>
        <v>0</v>
      </c>
      <c r="K252" s="299"/>
      <c r="L252" s="299"/>
      <c r="M252" s="299"/>
      <c r="N252" s="300">
        <f t="shared" si="10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8"/>
        <v>0</v>
      </c>
      <c r="F253" s="268"/>
      <c r="G253" s="235"/>
      <c r="H253" s="269"/>
      <c r="I253" s="268">
        <v>0</v>
      </c>
      <c r="J253" s="45">
        <f t="shared" si="7"/>
        <v>0</v>
      </c>
      <c r="K253" s="299"/>
      <c r="L253" s="299"/>
      <c r="M253" s="299"/>
      <c r="N253" s="300">
        <f t="shared" si="10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8"/>
        <v>0</v>
      </c>
      <c r="F254" s="268"/>
      <c r="G254" s="235"/>
      <c r="H254" s="305"/>
      <c r="I254" s="268">
        <v>0</v>
      </c>
      <c r="J254" s="45">
        <f t="shared" si="7"/>
        <v>0</v>
      </c>
      <c r="K254" s="299"/>
      <c r="L254" s="299"/>
      <c r="M254" s="299"/>
      <c r="N254" s="300">
        <f t="shared" si="10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8"/>
        <v>0</v>
      </c>
      <c r="F255" s="268"/>
      <c r="G255" s="235"/>
      <c r="H255" s="307"/>
      <c r="I255" s="268">
        <v>0</v>
      </c>
      <c r="J255" s="45">
        <f t="shared" si="7"/>
        <v>0</v>
      </c>
      <c r="K255" s="299"/>
      <c r="L255" s="299"/>
      <c r="M255" s="299"/>
      <c r="N255" s="300">
        <f t="shared" si="10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8"/>
        <v>0</v>
      </c>
      <c r="H256" s="313"/>
      <c r="I256" s="311">
        <v>0</v>
      </c>
      <c r="J256" s="45">
        <f t="shared" si="7"/>
        <v>0</v>
      </c>
      <c r="K256" s="314"/>
      <c r="L256" s="314"/>
      <c r="M256" s="314"/>
      <c r="N256" s="300">
        <f t="shared" si="10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8"/>
        <v>0</v>
      </c>
      <c r="I257" s="311">
        <v>0</v>
      </c>
      <c r="J257" s="45">
        <f t="shared" si="7"/>
        <v>0</v>
      </c>
      <c r="K257" s="314"/>
      <c r="L257" s="314"/>
      <c r="M257" s="314"/>
      <c r="N257" s="300">
        <f t="shared" si="10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8"/>
        <v>0</v>
      </c>
      <c r="I258" s="316">
        <v>0</v>
      </c>
      <c r="J258" s="45">
        <f t="shared" si="7"/>
        <v>0</v>
      </c>
      <c r="K258" s="314"/>
      <c r="L258" s="314"/>
      <c r="M258" s="314"/>
      <c r="N258" s="300">
        <f t="shared" si="10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8"/>
        <v>#VALUE!</v>
      </c>
      <c r="F259" s="506" t="s">
        <v>26</v>
      </c>
      <c r="G259" s="506"/>
      <c r="H259" s="507"/>
      <c r="I259" s="317">
        <f>SUM(I4:I258)</f>
        <v>387207.97210000001</v>
      </c>
      <c r="J259" s="318"/>
      <c r="K259" s="314"/>
      <c r="L259" s="319"/>
      <c r="M259" s="314"/>
      <c r="N259" s="300">
        <f t="shared" si="10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8"/>
        <v>0</v>
      </c>
      <c r="I260" s="322"/>
      <c r="J260" s="318"/>
      <c r="K260" s="314"/>
      <c r="L260" s="319"/>
      <c r="M260" s="314"/>
      <c r="N260" s="300">
        <f t="shared" si="10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8"/>
        <v>0</v>
      </c>
      <c r="J261" s="311"/>
      <c r="K261" s="314"/>
      <c r="L261" s="314"/>
      <c r="M261" s="314"/>
      <c r="N261" s="300">
        <f t="shared" si="10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8"/>
        <v>0</v>
      </c>
      <c r="J262" s="311"/>
      <c r="K262" s="328"/>
      <c r="N262" s="300">
        <f t="shared" si="10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13259991.135299999</v>
      </c>
      <c r="O263" s="338"/>
      <c r="Q263" s="339">
        <f>SUM(Q4:Q262)</f>
        <v>346660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13696251.135299999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1">
    <mergeCell ref="F259:H259"/>
    <mergeCell ref="O81:O82"/>
    <mergeCell ref="P81:P82"/>
    <mergeCell ref="L87:M88"/>
    <mergeCell ref="O94:O95"/>
    <mergeCell ref="P94:P95"/>
    <mergeCell ref="O79:O80"/>
    <mergeCell ref="P79:P80"/>
    <mergeCell ref="A1:J2"/>
    <mergeCell ref="H59:H60"/>
    <mergeCell ref="W1:X1"/>
    <mergeCell ref="O3:P3"/>
    <mergeCell ref="A57:A58"/>
    <mergeCell ref="C57:C58"/>
    <mergeCell ref="H57:H58"/>
    <mergeCell ref="O57:O58"/>
    <mergeCell ref="P57:P58"/>
    <mergeCell ref="S1:T2"/>
    <mergeCell ref="C55:C56"/>
    <mergeCell ref="A55:A56"/>
    <mergeCell ref="H55:H5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</sheetPr>
  <dimension ref="A1:X292"/>
  <sheetViews>
    <sheetView workbookViewId="0">
      <pane xSplit="8" ySplit="3" topLeftCell="Q4" activePane="bottomRight" state="frozen"/>
      <selection pane="topRight" activeCell="I1" sqref="I1"/>
      <selection pane="bottomLeft" activeCell="A4" sqref="A4"/>
      <selection pane="bottomRight" activeCell="Q10" sqref="Q1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189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18" t="s">
        <v>190</v>
      </c>
      <c r="B4" s="37" t="s">
        <v>191</v>
      </c>
      <c r="C4" s="38" t="s">
        <v>273</v>
      </c>
      <c r="D4" s="39">
        <v>46</v>
      </c>
      <c r="E4" s="40">
        <f>F4*D4</f>
        <v>1079620</v>
      </c>
      <c r="F4" s="41">
        <v>23470</v>
      </c>
      <c r="G4" s="42">
        <v>44621</v>
      </c>
      <c r="H4" s="433" t="s">
        <v>219</v>
      </c>
      <c r="I4" s="409">
        <v>24020</v>
      </c>
      <c r="J4" s="45">
        <f t="shared" ref="J4:J150" si="0">I4-F4</f>
        <v>550</v>
      </c>
      <c r="K4" s="46">
        <v>32.5</v>
      </c>
      <c r="L4" s="47"/>
      <c r="M4" s="47"/>
      <c r="N4" s="48">
        <f t="shared" ref="N4:N114" si="1">K4*I4</f>
        <v>780650</v>
      </c>
      <c r="O4" s="434" t="s">
        <v>61</v>
      </c>
      <c r="P4" s="394">
        <v>44635</v>
      </c>
      <c r="Q4" s="49">
        <v>25240</v>
      </c>
      <c r="R4" s="50">
        <v>44627</v>
      </c>
      <c r="S4" s="51">
        <v>11200</v>
      </c>
      <c r="T4" s="52" t="s">
        <v>194</v>
      </c>
      <c r="U4" s="53" t="s">
        <v>356</v>
      </c>
      <c r="V4" s="54">
        <v>4640</v>
      </c>
      <c r="W4" s="55" t="s">
        <v>250</v>
      </c>
      <c r="X4" s="56">
        <v>4176</v>
      </c>
    </row>
    <row r="5" spans="1:24" ht="30" customHeight="1" thickTop="1" thickBot="1" x14ac:dyDescent="0.35">
      <c r="A5" s="57" t="s">
        <v>105</v>
      </c>
      <c r="B5" s="58" t="s">
        <v>37</v>
      </c>
      <c r="C5" s="59" t="s">
        <v>273</v>
      </c>
      <c r="D5" s="60">
        <v>0</v>
      </c>
      <c r="E5" s="40">
        <f t="shared" ref="E5:E41" si="2">F5*D5</f>
        <v>0</v>
      </c>
      <c r="F5" s="61">
        <v>0</v>
      </c>
      <c r="G5" s="62">
        <v>44621</v>
      </c>
      <c r="H5" s="410" t="s">
        <v>218</v>
      </c>
      <c r="I5" s="411">
        <v>5340</v>
      </c>
      <c r="J5" s="45">
        <f t="shared" si="0"/>
        <v>5340</v>
      </c>
      <c r="K5" s="46">
        <v>32.5</v>
      </c>
      <c r="L5" s="65"/>
      <c r="M5" s="65"/>
      <c r="N5" s="48">
        <f t="shared" si="1"/>
        <v>173550</v>
      </c>
      <c r="O5" s="395" t="s">
        <v>61</v>
      </c>
      <c r="P5" s="396">
        <v>44635</v>
      </c>
      <c r="Q5" s="66">
        <v>0</v>
      </c>
      <c r="R5" s="67">
        <v>44627</v>
      </c>
      <c r="S5" s="51">
        <v>0</v>
      </c>
      <c r="T5" s="52" t="s">
        <v>194</v>
      </c>
      <c r="U5" s="53" t="s">
        <v>356</v>
      </c>
      <c r="V5" s="54">
        <v>0</v>
      </c>
      <c r="W5" s="68" t="s">
        <v>250</v>
      </c>
      <c r="X5" s="69">
        <v>0</v>
      </c>
    </row>
    <row r="6" spans="1:24" ht="30.75" customHeight="1" thickTop="1" thickBot="1" x14ac:dyDescent="0.35">
      <c r="A6" s="57" t="s">
        <v>20</v>
      </c>
      <c r="B6" s="58" t="s">
        <v>72</v>
      </c>
      <c r="C6" s="59" t="s">
        <v>274</v>
      </c>
      <c r="D6" s="60">
        <v>46</v>
      </c>
      <c r="E6" s="40">
        <f t="shared" si="2"/>
        <v>1010620</v>
      </c>
      <c r="F6" s="61">
        <v>21970</v>
      </c>
      <c r="G6" s="62">
        <v>44623</v>
      </c>
      <c r="H6" s="410" t="s">
        <v>231</v>
      </c>
      <c r="I6" s="411">
        <v>22575</v>
      </c>
      <c r="J6" s="45">
        <f t="shared" si="0"/>
        <v>605</v>
      </c>
      <c r="K6" s="46">
        <v>32</v>
      </c>
      <c r="L6" s="65"/>
      <c r="M6" s="65"/>
      <c r="N6" s="48">
        <f t="shared" si="1"/>
        <v>722400</v>
      </c>
      <c r="O6" s="395" t="s">
        <v>61</v>
      </c>
      <c r="P6" s="396">
        <v>44637</v>
      </c>
      <c r="Q6" s="66">
        <v>25140</v>
      </c>
      <c r="R6" s="67">
        <v>44627</v>
      </c>
      <c r="S6" s="51">
        <v>11200</v>
      </c>
      <c r="T6" s="52" t="s">
        <v>197</v>
      </c>
      <c r="U6" s="53" t="s">
        <v>356</v>
      </c>
      <c r="V6" s="54">
        <v>4640</v>
      </c>
      <c r="W6" s="53" t="s">
        <v>250</v>
      </c>
      <c r="X6" s="70">
        <v>4176</v>
      </c>
    </row>
    <row r="7" spans="1:24" ht="28.5" customHeight="1" thickTop="1" thickBot="1" x14ac:dyDescent="0.35">
      <c r="A7" s="57" t="s">
        <v>105</v>
      </c>
      <c r="B7" s="58" t="s">
        <v>32</v>
      </c>
      <c r="C7" s="59" t="s">
        <v>274</v>
      </c>
      <c r="D7" s="60">
        <v>0</v>
      </c>
      <c r="E7" s="40">
        <f t="shared" si="2"/>
        <v>0</v>
      </c>
      <c r="F7" s="61">
        <v>0</v>
      </c>
      <c r="G7" s="62">
        <v>44623</v>
      </c>
      <c r="H7" s="410" t="s">
        <v>232</v>
      </c>
      <c r="I7" s="411">
        <v>5615</v>
      </c>
      <c r="J7" s="45">
        <f t="shared" si="0"/>
        <v>5615</v>
      </c>
      <c r="K7" s="46">
        <v>32</v>
      </c>
      <c r="L7" s="65"/>
      <c r="M7" s="65"/>
      <c r="N7" s="48">
        <f t="shared" si="1"/>
        <v>179680</v>
      </c>
      <c r="O7" s="395" t="s">
        <v>61</v>
      </c>
      <c r="P7" s="396">
        <v>44637</v>
      </c>
      <c r="Q7" s="66">
        <v>0</v>
      </c>
      <c r="R7" s="67">
        <v>44627</v>
      </c>
      <c r="S7" s="51">
        <v>0</v>
      </c>
      <c r="T7" s="52" t="s">
        <v>197</v>
      </c>
      <c r="U7" s="53" t="s">
        <v>356</v>
      </c>
      <c r="V7" s="54">
        <v>0</v>
      </c>
      <c r="W7" s="53" t="s">
        <v>250</v>
      </c>
      <c r="X7" s="70">
        <v>0</v>
      </c>
    </row>
    <row r="8" spans="1:24" ht="27.75" customHeight="1" thickTop="1" thickBot="1" x14ac:dyDescent="0.35">
      <c r="A8" s="57" t="s">
        <v>192</v>
      </c>
      <c r="B8" s="58" t="s">
        <v>191</v>
      </c>
      <c r="C8" s="59" t="s">
        <v>275</v>
      </c>
      <c r="D8" s="60">
        <v>46</v>
      </c>
      <c r="E8" s="40">
        <f t="shared" si="2"/>
        <v>976120</v>
      </c>
      <c r="F8" s="61">
        <v>21220</v>
      </c>
      <c r="G8" s="62">
        <v>44624</v>
      </c>
      <c r="H8" s="410" t="s">
        <v>233</v>
      </c>
      <c r="I8" s="411">
        <v>21960</v>
      </c>
      <c r="J8" s="45">
        <f t="shared" si="0"/>
        <v>740</v>
      </c>
      <c r="K8" s="46">
        <v>32</v>
      </c>
      <c r="L8" s="65"/>
      <c r="M8" s="65"/>
      <c r="N8" s="48">
        <f t="shared" si="1"/>
        <v>702720</v>
      </c>
      <c r="O8" s="89" t="s">
        <v>61</v>
      </c>
      <c r="P8" s="90">
        <v>44638</v>
      </c>
      <c r="Q8" s="66">
        <v>25360</v>
      </c>
      <c r="R8" s="67">
        <v>44627</v>
      </c>
      <c r="S8" s="51">
        <v>11200</v>
      </c>
      <c r="T8" s="52" t="s">
        <v>196</v>
      </c>
      <c r="U8" s="53" t="s">
        <v>356</v>
      </c>
      <c r="V8" s="54">
        <v>4640</v>
      </c>
      <c r="W8" s="53" t="s">
        <v>250</v>
      </c>
      <c r="X8" s="70">
        <v>4176</v>
      </c>
    </row>
    <row r="9" spans="1:24" ht="24.75" customHeight="1" thickTop="1" thickBot="1" x14ac:dyDescent="0.35">
      <c r="A9" s="71" t="s">
        <v>105</v>
      </c>
      <c r="B9" s="58" t="s">
        <v>32</v>
      </c>
      <c r="C9" s="59" t="s">
        <v>275</v>
      </c>
      <c r="D9" s="60">
        <v>0</v>
      </c>
      <c r="E9" s="40">
        <f t="shared" si="2"/>
        <v>0</v>
      </c>
      <c r="F9" s="61">
        <v>0</v>
      </c>
      <c r="G9" s="62">
        <v>44624</v>
      </c>
      <c r="H9" s="410" t="s">
        <v>234</v>
      </c>
      <c r="I9" s="411">
        <v>5270</v>
      </c>
      <c r="J9" s="45">
        <f t="shared" si="0"/>
        <v>5270</v>
      </c>
      <c r="K9" s="46">
        <v>32</v>
      </c>
      <c r="L9" s="65"/>
      <c r="M9" s="65"/>
      <c r="N9" s="48">
        <f t="shared" si="1"/>
        <v>168640</v>
      </c>
      <c r="O9" s="89" t="s">
        <v>61</v>
      </c>
      <c r="P9" s="90">
        <v>44638</v>
      </c>
      <c r="Q9" s="66">
        <v>0</v>
      </c>
      <c r="R9" s="67">
        <v>44627</v>
      </c>
      <c r="S9" s="51">
        <v>0</v>
      </c>
      <c r="T9" s="52" t="s">
        <v>196</v>
      </c>
      <c r="U9" s="53" t="s">
        <v>356</v>
      </c>
      <c r="V9" s="54">
        <v>0</v>
      </c>
      <c r="W9" s="53" t="s">
        <v>250</v>
      </c>
      <c r="X9" s="70">
        <v>4176</v>
      </c>
    </row>
    <row r="10" spans="1:24" ht="33" thickTop="1" thickBot="1" x14ac:dyDescent="0.35">
      <c r="A10" s="71" t="s">
        <v>20</v>
      </c>
      <c r="B10" s="58" t="s">
        <v>72</v>
      </c>
      <c r="C10" s="59" t="s">
        <v>276</v>
      </c>
      <c r="D10" s="72">
        <v>39</v>
      </c>
      <c r="E10" s="40">
        <f t="shared" si="2"/>
        <v>858390</v>
      </c>
      <c r="F10" s="61">
        <v>22010</v>
      </c>
      <c r="G10" s="62">
        <v>44626</v>
      </c>
      <c r="H10" s="410" t="s">
        <v>235</v>
      </c>
      <c r="I10" s="411">
        <v>22475</v>
      </c>
      <c r="J10" s="45">
        <f t="shared" si="0"/>
        <v>465</v>
      </c>
      <c r="K10" s="46">
        <v>32</v>
      </c>
      <c r="L10" s="65"/>
      <c r="M10" s="65"/>
      <c r="N10" s="48">
        <f t="shared" si="1"/>
        <v>719200</v>
      </c>
      <c r="O10" s="397" t="s">
        <v>61</v>
      </c>
      <c r="P10" s="398">
        <v>44642</v>
      </c>
      <c r="Q10" s="66">
        <v>25140</v>
      </c>
      <c r="R10" s="67">
        <v>44634</v>
      </c>
      <c r="S10" s="51">
        <v>11200</v>
      </c>
      <c r="T10" s="52" t="s">
        <v>198</v>
      </c>
      <c r="U10" s="53" t="s">
        <v>356</v>
      </c>
      <c r="V10" s="54">
        <v>4640</v>
      </c>
      <c r="W10" s="53" t="s">
        <v>250</v>
      </c>
      <c r="X10" s="70">
        <v>4176</v>
      </c>
    </row>
    <row r="11" spans="1:24" ht="24" customHeight="1" thickTop="1" thickBot="1" x14ac:dyDescent="0.35">
      <c r="A11" s="71" t="s">
        <v>193</v>
      </c>
      <c r="B11" s="58" t="s">
        <v>32</v>
      </c>
      <c r="C11" s="59" t="s">
        <v>276</v>
      </c>
      <c r="D11" s="60">
        <v>0</v>
      </c>
      <c r="E11" s="40">
        <f t="shared" si="2"/>
        <v>0</v>
      </c>
      <c r="F11" s="61">
        <v>0</v>
      </c>
      <c r="G11" s="62">
        <v>44626</v>
      </c>
      <c r="H11" s="410" t="s">
        <v>236</v>
      </c>
      <c r="I11" s="411">
        <v>5515</v>
      </c>
      <c r="J11" s="45">
        <f t="shared" si="0"/>
        <v>5515</v>
      </c>
      <c r="K11" s="46">
        <v>32</v>
      </c>
      <c r="L11" s="65"/>
      <c r="M11" s="65"/>
      <c r="N11" s="48">
        <f t="shared" si="1"/>
        <v>176480</v>
      </c>
      <c r="O11" s="397" t="s">
        <v>61</v>
      </c>
      <c r="P11" s="398">
        <v>44642</v>
      </c>
      <c r="Q11" s="66">
        <v>0</v>
      </c>
      <c r="R11" s="67">
        <v>44634</v>
      </c>
      <c r="S11" s="51">
        <v>0</v>
      </c>
      <c r="T11" s="52" t="s">
        <v>198</v>
      </c>
      <c r="U11" s="53" t="s">
        <v>356</v>
      </c>
      <c r="V11" s="54">
        <v>0</v>
      </c>
      <c r="W11" s="53" t="s">
        <v>250</v>
      </c>
      <c r="X11" s="70">
        <v>4176</v>
      </c>
    </row>
    <row r="12" spans="1:24" ht="20.25" thickTop="1" thickBot="1" x14ac:dyDescent="0.35">
      <c r="A12" s="447" t="s">
        <v>106</v>
      </c>
      <c r="B12" s="58" t="s">
        <v>205</v>
      </c>
      <c r="C12" s="462"/>
      <c r="D12" s="87">
        <v>0</v>
      </c>
      <c r="E12" s="88">
        <f t="shared" si="2"/>
        <v>0</v>
      </c>
      <c r="F12" s="61">
        <v>12480</v>
      </c>
      <c r="G12" s="62">
        <v>44628</v>
      </c>
      <c r="H12" s="446">
        <v>37237</v>
      </c>
      <c r="I12" s="411">
        <v>12480</v>
      </c>
      <c r="J12" s="45">
        <f t="shared" si="0"/>
        <v>0</v>
      </c>
      <c r="K12" s="46">
        <v>43.8</v>
      </c>
      <c r="L12" s="65"/>
      <c r="M12" s="65"/>
      <c r="N12" s="48">
        <f t="shared" si="1"/>
        <v>546624</v>
      </c>
      <c r="O12" s="397" t="s">
        <v>61</v>
      </c>
      <c r="P12" s="398">
        <v>44643</v>
      </c>
      <c r="Q12" s="66">
        <v>0</v>
      </c>
      <c r="R12" s="67" t="s">
        <v>211</v>
      </c>
      <c r="S12" s="51">
        <v>0</v>
      </c>
      <c r="T12" s="52" t="s">
        <v>220</v>
      </c>
      <c r="U12" s="53" t="s">
        <v>220</v>
      </c>
      <c r="V12" s="54">
        <v>0</v>
      </c>
      <c r="W12" s="53" t="s">
        <v>56</v>
      </c>
      <c r="X12" s="70">
        <v>0</v>
      </c>
    </row>
    <row r="13" spans="1:24" ht="33" thickTop="1" thickBot="1" x14ac:dyDescent="0.35">
      <c r="A13" s="71" t="s">
        <v>206</v>
      </c>
      <c r="B13" s="58" t="s">
        <v>52</v>
      </c>
      <c r="C13" s="432" t="s">
        <v>277</v>
      </c>
      <c r="D13" s="60">
        <v>46</v>
      </c>
      <c r="E13" s="40">
        <f t="shared" si="2"/>
        <v>1037300</v>
      </c>
      <c r="F13" s="61">
        <v>22550</v>
      </c>
      <c r="G13" s="62">
        <v>44628</v>
      </c>
      <c r="H13" s="410" t="s">
        <v>357</v>
      </c>
      <c r="I13" s="411">
        <v>22675</v>
      </c>
      <c r="J13" s="45">
        <f t="shared" si="0"/>
        <v>125</v>
      </c>
      <c r="K13" s="46">
        <v>32</v>
      </c>
      <c r="L13" s="65"/>
      <c r="M13" s="65"/>
      <c r="N13" s="48">
        <f t="shared" si="1"/>
        <v>725600</v>
      </c>
      <c r="O13" s="397" t="s">
        <v>61</v>
      </c>
      <c r="P13" s="398">
        <v>44642</v>
      </c>
      <c r="Q13" s="66">
        <v>24940</v>
      </c>
      <c r="R13" s="67">
        <v>44634</v>
      </c>
      <c r="S13" s="51">
        <v>32032</v>
      </c>
      <c r="T13" s="52" t="s">
        <v>358</v>
      </c>
      <c r="U13" s="53" t="s">
        <v>356</v>
      </c>
      <c r="V13" s="54">
        <v>4640</v>
      </c>
      <c r="W13" s="53" t="s">
        <v>250</v>
      </c>
      <c r="X13" s="70">
        <v>4176</v>
      </c>
    </row>
    <row r="14" spans="1:24" ht="33" thickTop="1" thickBot="1" x14ac:dyDescent="0.35">
      <c r="A14" s="71" t="s">
        <v>105</v>
      </c>
      <c r="B14" s="58" t="s">
        <v>32</v>
      </c>
      <c r="C14" s="59" t="s">
        <v>277</v>
      </c>
      <c r="D14" s="60">
        <v>0</v>
      </c>
      <c r="E14" s="40">
        <f t="shared" si="2"/>
        <v>0</v>
      </c>
      <c r="F14" s="61">
        <v>0</v>
      </c>
      <c r="G14" s="62">
        <v>44628</v>
      </c>
      <c r="H14" s="410" t="s">
        <v>359</v>
      </c>
      <c r="I14" s="411">
        <v>5600</v>
      </c>
      <c r="J14" s="45">
        <f t="shared" si="0"/>
        <v>5600</v>
      </c>
      <c r="K14" s="46">
        <v>32</v>
      </c>
      <c r="L14" s="65"/>
      <c r="M14" s="65"/>
      <c r="N14" s="48">
        <f t="shared" si="1"/>
        <v>179200</v>
      </c>
      <c r="O14" s="397" t="s">
        <v>61</v>
      </c>
      <c r="P14" s="398">
        <v>44642</v>
      </c>
      <c r="Q14" s="66">
        <v>0</v>
      </c>
      <c r="R14" s="67">
        <v>44634</v>
      </c>
      <c r="S14" s="51">
        <v>0</v>
      </c>
      <c r="T14" s="52" t="s">
        <v>358</v>
      </c>
      <c r="U14" s="53" t="s">
        <v>356</v>
      </c>
      <c r="V14" s="54">
        <v>0</v>
      </c>
      <c r="W14" s="53" t="s">
        <v>250</v>
      </c>
      <c r="X14" s="70">
        <v>0</v>
      </c>
    </row>
    <row r="15" spans="1:24" ht="48.75" thickTop="1" thickBot="1" x14ac:dyDescent="0.35">
      <c r="A15" s="73" t="s">
        <v>207</v>
      </c>
      <c r="B15" s="58" t="s">
        <v>72</v>
      </c>
      <c r="C15" s="59" t="s">
        <v>278</v>
      </c>
      <c r="D15" s="60">
        <v>46</v>
      </c>
      <c r="E15" s="40">
        <f t="shared" si="2"/>
        <v>941160</v>
      </c>
      <c r="F15" s="61">
        <v>20460</v>
      </c>
      <c r="G15" s="62">
        <v>44630</v>
      </c>
      <c r="H15" s="410" t="s">
        <v>360</v>
      </c>
      <c r="I15" s="411">
        <v>22670</v>
      </c>
      <c r="J15" s="45">
        <f t="shared" si="0"/>
        <v>2210</v>
      </c>
      <c r="K15" s="46">
        <v>32</v>
      </c>
      <c r="L15" s="65"/>
      <c r="M15" s="65"/>
      <c r="N15" s="48">
        <f t="shared" si="1"/>
        <v>725440</v>
      </c>
      <c r="O15" s="397" t="s">
        <v>61</v>
      </c>
      <c r="P15" s="398">
        <v>44644</v>
      </c>
      <c r="Q15" s="66">
        <v>23140</v>
      </c>
      <c r="R15" s="67">
        <v>44634</v>
      </c>
      <c r="S15" s="51">
        <v>32032</v>
      </c>
      <c r="T15" s="92" t="s">
        <v>358</v>
      </c>
      <c r="U15" s="53" t="s">
        <v>356</v>
      </c>
      <c r="V15" s="54">
        <v>4640</v>
      </c>
      <c r="W15" s="53" t="s">
        <v>250</v>
      </c>
      <c r="X15" s="70">
        <v>4176</v>
      </c>
    </row>
    <row r="16" spans="1:24" ht="33" thickTop="1" thickBot="1" x14ac:dyDescent="0.35">
      <c r="A16" s="71" t="s">
        <v>105</v>
      </c>
      <c r="B16" s="58" t="s">
        <v>208</v>
      </c>
      <c r="C16" s="74" t="s">
        <v>278</v>
      </c>
      <c r="D16" s="60">
        <v>0</v>
      </c>
      <c r="E16" s="40">
        <f t="shared" si="2"/>
        <v>0</v>
      </c>
      <c r="F16" s="61">
        <v>0</v>
      </c>
      <c r="G16" s="62">
        <v>44630</v>
      </c>
      <c r="H16" s="410" t="s">
        <v>361</v>
      </c>
      <c r="I16" s="411">
        <v>3295</v>
      </c>
      <c r="J16" s="45">
        <f t="shared" si="0"/>
        <v>3295</v>
      </c>
      <c r="K16" s="46">
        <v>32</v>
      </c>
      <c r="L16" s="65"/>
      <c r="M16" s="65"/>
      <c r="N16" s="48">
        <f t="shared" si="1"/>
        <v>105440</v>
      </c>
      <c r="O16" s="397" t="s">
        <v>61</v>
      </c>
      <c r="P16" s="398">
        <v>44644</v>
      </c>
      <c r="Q16" s="66">
        <v>0</v>
      </c>
      <c r="R16" s="67">
        <v>44634</v>
      </c>
      <c r="S16" s="51">
        <v>0</v>
      </c>
      <c r="T16" s="92" t="s">
        <v>358</v>
      </c>
      <c r="U16" s="53" t="s">
        <v>356</v>
      </c>
      <c r="V16" s="54">
        <v>0</v>
      </c>
      <c r="W16" s="53" t="s">
        <v>250</v>
      </c>
      <c r="X16" s="70">
        <v>0</v>
      </c>
    </row>
    <row r="17" spans="1:24" ht="33" thickTop="1" thickBot="1" x14ac:dyDescent="0.35">
      <c r="A17" s="75" t="s">
        <v>209</v>
      </c>
      <c r="B17" s="58" t="s">
        <v>72</v>
      </c>
      <c r="C17" s="59" t="s">
        <v>279</v>
      </c>
      <c r="D17" s="60">
        <v>46</v>
      </c>
      <c r="E17" s="40">
        <f t="shared" si="2"/>
        <v>1080540</v>
      </c>
      <c r="F17" s="61">
        <v>23490</v>
      </c>
      <c r="G17" s="62">
        <v>44631</v>
      </c>
      <c r="H17" s="410" t="s">
        <v>362</v>
      </c>
      <c r="I17" s="411">
        <v>23900</v>
      </c>
      <c r="J17" s="45">
        <f t="shared" si="0"/>
        <v>410</v>
      </c>
      <c r="K17" s="76">
        <v>32</v>
      </c>
      <c r="L17" s="65"/>
      <c r="M17" s="65"/>
      <c r="N17" s="48">
        <f t="shared" si="1"/>
        <v>764800</v>
      </c>
      <c r="O17" s="397" t="s">
        <v>61</v>
      </c>
      <c r="P17" s="398">
        <v>44645</v>
      </c>
      <c r="Q17" s="66">
        <v>25240</v>
      </c>
      <c r="R17" s="67">
        <v>44634</v>
      </c>
      <c r="S17" s="51">
        <v>32032</v>
      </c>
      <c r="T17" s="92" t="s">
        <v>358</v>
      </c>
      <c r="U17" s="53" t="s">
        <v>356</v>
      </c>
      <c r="V17" s="54">
        <v>4640</v>
      </c>
      <c r="W17" s="53" t="s">
        <v>250</v>
      </c>
      <c r="X17" s="70">
        <v>4176</v>
      </c>
    </row>
    <row r="18" spans="1:24" ht="33" thickTop="1" thickBot="1" x14ac:dyDescent="0.35">
      <c r="A18" s="78" t="s">
        <v>105</v>
      </c>
      <c r="B18" s="58" t="s">
        <v>32</v>
      </c>
      <c r="C18" s="59" t="s">
        <v>279</v>
      </c>
      <c r="D18" s="60">
        <v>0</v>
      </c>
      <c r="E18" s="40">
        <f t="shared" si="2"/>
        <v>0</v>
      </c>
      <c r="F18" s="61">
        <v>0</v>
      </c>
      <c r="G18" s="62">
        <v>44631</v>
      </c>
      <c r="H18" s="410" t="s">
        <v>363</v>
      </c>
      <c r="I18" s="411">
        <v>5360</v>
      </c>
      <c r="J18" s="45">
        <f t="shared" si="0"/>
        <v>5360</v>
      </c>
      <c r="K18" s="76">
        <v>32</v>
      </c>
      <c r="L18" s="65"/>
      <c r="M18" s="65"/>
      <c r="N18" s="48">
        <f t="shared" si="1"/>
        <v>171520</v>
      </c>
      <c r="O18" s="397" t="s">
        <v>61</v>
      </c>
      <c r="P18" s="398">
        <v>44645</v>
      </c>
      <c r="Q18" s="66">
        <v>0</v>
      </c>
      <c r="R18" s="67">
        <v>44634</v>
      </c>
      <c r="S18" s="51">
        <v>0</v>
      </c>
      <c r="T18" s="92" t="s">
        <v>358</v>
      </c>
      <c r="U18" s="53" t="s">
        <v>356</v>
      </c>
      <c r="V18" s="54">
        <v>0</v>
      </c>
      <c r="W18" s="53" t="s">
        <v>250</v>
      </c>
      <c r="X18" s="70">
        <v>0</v>
      </c>
    </row>
    <row r="19" spans="1:24" ht="33" thickTop="1" thickBot="1" x14ac:dyDescent="0.35">
      <c r="A19" s="78" t="s">
        <v>20</v>
      </c>
      <c r="B19" s="58" t="s">
        <v>72</v>
      </c>
      <c r="C19" s="59" t="s">
        <v>280</v>
      </c>
      <c r="D19" s="60">
        <v>46</v>
      </c>
      <c r="E19" s="40">
        <f t="shared" si="2"/>
        <v>994980</v>
      </c>
      <c r="F19" s="61">
        <v>21630</v>
      </c>
      <c r="G19" s="62">
        <v>44633</v>
      </c>
      <c r="H19" s="410" t="s">
        <v>252</v>
      </c>
      <c r="I19" s="411">
        <v>21835</v>
      </c>
      <c r="J19" s="45">
        <f t="shared" si="0"/>
        <v>205</v>
      </c>
      <c r="K19" s="76">
        <v>32.5</v>
      </c>
      <c r="L19" s="65"/>
      <c r="M19" s="65"/>
      <c r="N19" s="48">
        <f t="shared" si="1"/>
        <v>709637.5</v>
      </c>
      <c r="O19" s="397" t="s">
        <v>61</v>
      </c>
      <c r="P19" s="398">
        <v>44648</v>
      </c>
      <c r="Q19" s="79">
        <v>25140</v>
      </c>
      <c r="R19" s="67">
        <v>44642</v>
      </c>
      <c r="S19" s="51">
        <v>11200</v>
      </c>
      <c r="T19" s="92" t="s">
        <v>212</v>
      </c>
      <c r="U19" s="53" t="s">
        <v>356</v>
      </c>
      <c r="V19" s="54">
        <v>4640</v>
      </c>
      <c r="W19" s="53" t="s">
        <v>250</v>
      </c>
      <c r="X19" s="70">
        <v>4176</v>
      </c>
    </row>
    <row r="20" spans="1:24" ht="22.5" customHeight="1" thickTop="1" thickBot="1" x14ac:dyDescent="0.35">
      <c r="A20" s="80" t="s">
        <v>210</v>
      </c>
      <c r="B20" s="58" t="s">
        <v>32</v>
      </c>
      <c r="C20" s="59" t="s">
        <v>280</v>
      </c>
      <c r="D20" s="60">
        <v>0</v>
      </c>
      <c r="E20" s="40">
        <f t="shared" si="2"/>
        <v>0</v>
      </c>
      <c r="F20" s="61">
        <v>0</v>
      </c>
      <c r="G20" s="62">
        <v>44633</v>
      </c>
      <c r="H20" s="410" t="s">
        <v>253</v>
      </c>
      <c r="I20" s="411">
        <v>5600</v>
      </c>
      <c r="J20" s="45">
        <f t="shared" si="0"/>
        <v>5600</v>
      </c>
      <c r="K20" s="76">
        <v>32.5</v>
      </c>
      <c r="L20" s="65"/>
      <c r="M20" s="65"/>
      <c r="N20" s="48">
        <f t="shared" si="1"/>
        <v>182000</v>
      </c>
      <c r="O20" s="89" t="s">
        <v>61</v>
      </c>
      <c r="P20" s="90">
        <v>44648</v>
      </c>
      <c r="Q20" s="79">
        <v>0</v>
      </c>
      <c r="R20" s="67">
        <v>44642</v>
      </c>
      <c r="S20" s="51">
        <v>0</v>
      </c>
      <c r="T20" s="92" t="s">
        <v>212</v>
      </c>
      <c r="U20" s="53" t="s">
        <v>356</v>
      </c>
      <c r="V20" s="54">
        <v>0</v>
      </c>
      <c r="W20" s="53" t="s">
        <v>250</v>
      </c>
      <c r="X20" s="70">
        <v>0</v>
      </c>
    </row>
    <row r="21" spans="1:24" ht="22.5" customHeight="1" thickTop="1" thickBot="1" x14ac:dyDescent="0.35">
      <c r="A21" s="78" t="s">
        <v>221</v>
      </c>
      <c r="B21" s="58" t="s">
        <v>31</v>
      </c>
      <c r="C21" s="59" t="s">
        <v>281</v>
      </c>
      <c r="D21" s="60">
        <v>46</v>
      </c>
      <c r="E21" s="40">
        <f t="shared" si="2"/>
        <v>1025340</v>
      </c>
      <c r="F21" s="61">
        <v>22290</v>
      </c>
      <c r="G21" s="62">
        <v>44635</v>
      </c>
      <c r="H21" s="410" t="s">
        <v>256</v>
      </c>
      <c r="I21" s="411">
        <v>22920</v>
      </c>
      <c r="J21" s="45">
        <f t="shared" si="0"/>
        <v>630</v>
      </c>
      <c r="K21" s="76">
        <v>32.5</v>
      </c>
      <c r="L21" s="65"/>
      <c r="M21" s="65"/>
      <c r="N21" s="48">
        <f t="shared" si="1"/>
        <v>744900</v>
      </c>
      <c r="O21" s="89" t="s">
        <v>61</v>
      </c>
      <c r="P21" s="90">
        <v>44649</v>
      </c>
      <c r="Q21" s="79">
        <v>25240</v>
      </c>
      <c r="R21" s="67">
        <v>44642</v>
      </c>
      <c r="S21" s="51">
        <v>11200</v>
      </c>
      <c r="T21" s="92" t="s">
        <v>227</v>
      </c>
      <c r="U21" s="53" t="s">
        <v>356</v>
      </c>
      <c r="V21" s="54">
        <v>4640</v>
      </c>
      <c r="W21" s="53" t="s">
        <v>250</v>
      </c>
      <c r="X21" s="70">
        <v>4176</v>
      </c>
    </row>
    <row r="22" spans="1:24" ht="33" thickTop="1" thickBot="1" x14ac:dyDescent="0.35">
      <c r="A22" s="81" t="s">
        <v>22</v>
      </c>
      <c r="B22" s="58" t="s">
        <v>255</v>
      </c>
      <c r="C22" s="59" t="s">
        <v>281</v>
      </c>
      <c r="D22" s="60">
        <v>0</v>
      </c>
      <c r="E22" s="40">
        <f t="shared" si="2"/>
        <v>0</v>
      </c>
      <c r="F22" s="61">
        <v>0</v>
      </c>
      <c r="G22" s="62">
        <v>44635</v>
      </c>
      <c r="H22" s="410" t="s">
        <v>254</v>
      </c>
      <c r="I22" s="411">
        <f>5365-214.6</f>
        <v>5150.3999999999996</v>
      </c>
      <c r="J22" s="45">
        <f t="shared" si="0"/>
        <v>5150.3999999999996</v>
      </c>
      <c r="K22" s="76">
        <v>32.5</v>
      </c>
      <c r="L22" s="65"/>
      <c r="M22" s="65"/>
      <c r="N22" s="48">
        <f t="shared" si="1"/>
        <v>167388</v>
      </c>
      <c r="O22" s="89" t="s">
        <v>61</v>
      </c>
      <c r="P22" s="90">
        <v>44649</v>
      </c>
      <c r="Q22" s="79">
        <v>0</v>
      </c>
      <c r="R22" s="67">
        <v>44642</v>
      </c>
      <c r="S22" s="51">
        <v>0</v>
      </c>
      <c r="T22" s="92" t="s">
        <v>227</v>
      </c>
      <c r="U22" s="53" t="s">
        <v>356</v>
      </c>
      <c r="V22" s="54">
        <v>0</v>
      </c>
      <c r="W22" s="53" t="s">
        <v>250</v>
      </c>
      <c r="X22" s="70">
        <v>0</v>
      </c>
    </row>
    <row r="23" spans="1:24" ht="22.5" customHeight="1" thickTop="1" thickBot="1" x14ac:dyDescent="0.35">
      <c r="A23" s="82" t="s">
        <v>222</v>
      </c>
      <c r="B23" s="58" t="s">
        <v>72</v>
      </c>
      <c r="C23" s="59" t="s">
        <v>282</v>
      </c>
      <c r="D23" s="60">
        <v>47</v>
      </c>
      <c r="E23" s="40">
        <f t="shared" si="2"/>
        <v>1082880</v>
      </c>
      <c r="F23" s="61">
        <v>23040</v>
      </c>
      <c r="G23" s="62">
        <v>44637</v>
      </c>
      <c r="H23" s="410" t="s">
        <v>251</v>
      </c>
      <c r="I23" s="411">
        <v>23330</v>
      </c>
      <c r="J23" s="45">
        <f t="shared" si="0"/>
        <v>290</v>
      </c>
      <c r="K23" s="76">
        <v>33</v>
      </c>
      <c r="L23" s="65"/>
      <c r="M23" s="65"/>
      <c r="N23" s="48">
        <f t="shared" si="1"/>
        <v>769890</v>
      </c>
      <c r="O23" s="89" t="s">
        <v>59</v>
      </c>
      <c r="P23" s="90">
        <v>44651</v>
      </c>
      <c r="Q23" s="79">
        <v>25140</v>
      </c>
      <c r="R23" s="67">
        <v>44642</v>
      </c>
      <c r="S23" s="51">
        <v>11200</v>
      </c>
      <c r="T23" s="92" t="s">
        <v>226</v>
      </c>
      <c r="U23" s="479" t="s">
        <v>396</v>
      </c>
      <c r="V23" s="480">
        <v>4640</v>
      </c>
      <c r="W23" s="53" t="s">
        <v>250</v>
      </c>
      <c r="X23" s="70">
        <v>4176</v>
      </c>
    </row>
    <row r="24" spans="1:24" ht="22.5" customHeight="1" thickTop="1" thickBot="1" x14ac:dyDescent="0.35">
      <c r="A24" s="83" t="s">
        <v>105</v>
      </c>
      <c r="B24" s="58" t="s">
        <v>37</v>
      </c>
      <c r="C24" s="59" t="s">
        <v>282</v>
      </c>
      <c r="D24" s="60">
        <v>0</v>
      </c>
      <c r="E24" s="40">
        <f t="shared" si="2"/>
        <v>0</v>
      </c>
      <c r="F24" s="61">
        <v>0</v>
      </c>
      <c r="G24" s="62">
        <v>44637</v>
      </c>
      <c r="H24" s="410" t="s">
        <v>336</v>
      </c>
      <c r="I24" s="411">
        <v>5425</v>
      </c>
      <c r="J24" s="45">
        <f t="shared" si="0"/>
        <v>5425</v>
      </c>
      <c r="K24" s="76">
        <v>33</v>
      </c>
      <c r="L24" s="65"/>
      <c r="M24" s="65"/>
      <c r="N24" s="48">
        <f t="shared" si="1"/>
        <v>179025</v>
      </c>
      <c r="O24" s="397" t="s">
        <v>59</v>
      </c>
      <c r="P24" s="90">
        <v>44651</v>
      </c>
      <c r="Q24" s="79">
        <v>0</v>
      </c>
      <c r="R24" s="67">
        <v>44642</v>
      </c>
      <c r="S24" s="91">
        <v>0</v>
      </c>
      <c r="T24" s="92" t="s">
        <v>226</v>
      </c>
      <c r="U24" s="479" t="s">
        <v>396</v>
      </c>
      <c r="V24" s="480">
        <v>0</v>
      </c>
      <c r="W24" s="53" t="s">
        <v>250</v>
      </c>
      <c r="X24" s="70">
        <v>0</v>
      </c>
    </row>
    <row r="25" spans="1:24" ht="22.5" customHeight="1" thickTop="1" thickBot="1" x14ac:dyDescent="0.35">
      <c r="A25" s="71" t="s">
        <v>209</v>
      </c>
      <c r="B25" s="58" t="s">
        <v>31</v>
      </c>
      <c r="C25" s="59" t="s">
        <v>283</v>
      </c>
      <c r="D25" s="60">
        <v>47</v>
      </c>
      <c r="E25" s="40">
        <f t="shared" si="2"/>
        <v>1006270</v>
      </c>
      <c r="F25" s="61">
        <v>21410</v>
      </c>
      <c r="G25" s="62">
        <v>44638</v>
      </c>
      <c r="H25" s="410" t="s">
        <v>257</v>
      </c>
      <c r="I25" s="411">
        <v>21330</v>
      </c>
      <c r="J25" s="45">
        <f t="shared" si="0"/>
        <v>-80</v>
      </c>
      <c r="K25" s="76">
        <v>33</v>
      </c>
      <c r="L25" s="65"/>
      <c r="M25" s="65"/>
      <c r="N25" s="48">
        <f t="shared" si="1"/>
        <v>703890</v>
      </c>
      <c r="O25" s="89" t="s">
        <v>61</v>
      </c>
      <c r="P25" s="90">
        <v>44651</v>
      </c>
      <c r="Q25" s="79">
        <v>25140</v>
      </c>
      <c r="R25" s="67">
        <v>44642</v>
      </c>
      <c r="S25" s="51">
        <v>11200</v>
      </c>
      <c r="T25" s="92" t="s">
        <v>228</v>
      </c>
      <c r="U25" s="479" t="s">
        <v>396</v>
      </c>
      <c r="V25" s="480">
        <v>4640</v>
      </c>
      <c r="W25" s="53" t="s">
        <v>250</v>
      </c>
      <c r="X25" s="70">
        <v>4176</v>
      </c>
    </row>
    <row r="26" spans="1:24" ht="22.5" customHeight="1" thickTop="1" thickBot="1" x14ac:dyDescent="0.35">
      <c r="A26" s="82" t="s">
        <v>223</v>
      </c>
      <c r="B26" s="58" t="s">
        <v>37</v>
      </c>
      <c r="C26" s="59" t="s">
        <v>283</v>
      </c>
      <c r="D26" s="60">
        <v>0</v>
      </c>
      <c r="E26" s="40">
        <f t="shared" si="2"/>
        <v>0</v>
      </c>
      <c r="F26" s="61">
        <v>0</v>
      </c>
      <c r="G26" s="62">
        <v>44638</v>
      </c>
      <c r="H26" s="410" t="s">
        <v>258</v>
      </c>
      <c r="I26" s="411">
        <v>5675</v>
      </c>
      <c r="J26" s="45">
        <f t="shared" si="0"/>
        <v>5675</v>
      </c>
      <c r="K26" s="76">
        <v>33</v>
      </c>
      <c r="L26" s="65"/>
      <c r="M26" s="65"/>
      <c r="N26" s="48">
        <f t="shared" si="1"/>
        <v>187275</v>
      </c>
      <c r="O26" s="89" t="s">
        <v>61</v>
      </c>
      <c r="P26" s="90">
        <v>44651</v>
      </c>
      <c r="Q26" s="79">
        <v>0</v>
      </c>
      <c r="R26" s="67">
        <v>44642</v>
      </c>
      <c r="S26" s="51">
        <v>0</v>
      </c>
      <c r="T26" s="92" t="s">
        <v>228</v>
      </c>
      <c r="U26" s="479" t="s">
        <v>396</v>
      </c>
      <c r="V26" s="480">
        <v>0</v>
      </c>
      <c r="W26" s="53" t="s">
        <v>250</v>
      </c>
      <c r="X26" s="70">
        <v>0</v>
      </c>
    </row>
    <row r="27" spans="1:24" ht="22.5" customHeight="1" thickTop="1" thickBot="1" x14ac:dyDescent="0.35">
      <c r="A27" s="82" t="s">
        <v>245</v>
      </c>
      <c r="B27" s="58" t="s">
        <v>31</v>
      </c>
      <c r="C27" s="59" t="s">
        <v>284</v>
      </c>
      <c r="D27" s="60">
        <v>47</v>
      </c>
      <c r="E27" s="40">
        <f t="shared" si="2"/>
        <v>1069720</v>
      </c>
      <c r="F27" s="61">
        <v>22760</v>
      </c>
      <c r="G27" s="62">
        <v>44640</v>
      </c>
      <c r="H27" s="410" t="s">
        <v>320</v>
      </c>
      <c r="I27" s="411">
        <v>22460</v>
      </c>
      <c r="J27" s="45">
        <f t="shared" si="0"/>
        <v>-300</v>
      </c>
      <c r="K27" s="76">
        <v>33.5</v>
      </c>
      <c r="L27" s="65"/>
      <c r="M27" s="65"/>
      <c r="N27" s="48">
        <f t="shared" si="1"/>
        <v>752410</v>
      </c>
      <c r="O27" s="417" t="s">
        <v>61</v>
      </c>
      <c r="P27" s="418">
        <v>44655</v>
      </c>
      <c r="Q27" s="79">
        <v>25240</v>
      </c>
      <c r="R27" s="67">
        <v>44645</v>
      </c>
      <c r="S27" s="91">
        <v>11200</v>
      </c>
      <c r="T27" s="92" t="s">
        <v>262</v>
      </c>
      <c r="U27" s="479" t="s">
        <v>396</v>
      </c>
      <c r="V27" s="480">
        <v>4640</v>
      </c>
      <c r="W27" s="53" t="s">
        <v>250</v>
      </c>
      <c r="X27" s="70">
        <v>4176</v>
      </c>
    </row>
    <row r="28" spans="1:24" ht="22.5" customHeight="1" thickTop="1" thickBot="1" x14ac:dyDescent="0.35">
      <c r="A28" s="82" t="s">
        <v>243</v>
      </c>
      <c r="B28" s="58" t="s">
        <v>244</v>
      </c>
      <c r="C28" s="59" t="s">
        <v>284</v>
      </c>
      <c r="D28" s="60">
        <v>0</v>
      </c>
      <c r="E28" s="40">
        <f t="shared" si="2"/>
        <v>0</v>
      </c>
      <c r="F28" s="61">
        <v>0</v>
      </c>
      <c r="G28" s="62">
        <v>44640</v>
      </c>
      <c r="H28" s="410" t="s">
        <v>321</v>
      </c>
      <c r="I28" s="411">
        <v>5885</v>
      </c>
      <c r="J28" s="45">
        <f t="shared" si="0"/>
        <v>5885</v>
      </c>
      <c r="K28" s="76">
        <v>33.5</v>
      </c>
      <c r="L28" s="65"/>
      <c r="M28" s="65"/>
      <c r="N28" s="48">
        <f t="shared" si="1"/>
        <v>197147.5</v>
      </c>
      <c r="O28" s="417" t="s">
        <v>61</v>
      </c>
      <c r="P28" s="418">
        <v>44655</v>
      </c>
      <c r="Q28" s="66">
        <v>0</v>
      </c>
      <c r="R28" s="67">
        <v>44645</v>
      </c>
      <c r="S28" s="91">
        <v>0</v>
      </c>
      <c r="T28" s="92" t="s">
        <v>262</v>
      </c>
      <c r="U28" s="479" t="s">
        <v>396</v>
      </c>
      <c r="V28" s="480">
        <v>0</v>
      </c>
      <c r="W28" s="53" t="s">
        <v>250</v>
      </c>
      <c r="X28" s="70">
        <v>0</v>
      </c>
    </row>
    <row r="29" spans="1:24" ht="33" thickTop="1" thickBot="1" x14ac:dyDescent="0.35">
      <c r="A29" s="57" t="s">
        <v>147</v>
      </c>
      <c r="B29" s="93" t="s">
        <v>246</v>
      </c>
      <c r="C29" s="59" t="s">
        <v>285</v>
      </c>
      <c r="D29" s="60">
        <v>47</v>
      </c>
      <c r="E29" s="40">
        <f t="shared" si="2"/>
        <v>1078180</v>
      </c>
      <c r="F29" s="61">
        <v>22940</v>
      </c>
      <c r="G29" s="62">
        <v>44642</v>
      </c>
      <c r="H29" s="472" t="s">
        <v>323</v>
      </c>
      <c r="I29" s="411">
        <f>23180-115.32</f>
        <v>23064.68</v>
      </c>
      <c r="J29" s="45">
        <f t="shared" si="0"/>
        <v>124.68000000000029</v>
      </c>
      <c r="K29" s="76">
        <v>33.5</v>
      </c>
      <c r="L29" s="65"/>
      <c r="M29" s="65"/>
      <c r="N29" s="48">
        <f t="shared" si="1"/>
        <v>772666.78</v>
      </c>
      <c r="O29" s="417" t="s">
        <v>125</v>
      </c>
      <c r="P29" s="478" t="s">
        <v>349</v>
      </c>
      <c r="Q29" s="456">
        <v>25280</v>
      </c>
      <c r="R29" s="95">
        <v>44645</v>
      </c>
      <c r="S29" s="91">
        <v>11200</v>
      </c>
      <c r="T29" s="92" t="s">
        <v>261</v>
      </c>
      <c r="U29" s="479" t="s">
        <v>396</v>
      </c>
      <c r="V29" s="480">
        <v>4640</v>
      </c>
      <c r="W29" s="53" t="s">
        <v>250</v>
      </c>
      <c r="X29" s="70">
        <v>4176</v>
      </c>
    </row>
    <row r="30" spans="1:24" ht="22.5" customHeight="1" thickTop="1" thickBot="1" x14ac:dyDescent="0.35">
      <c r="A30" s="57" t="s">
        <v>22</v>
      </c>
      <c r="B30" s="93" t="s">
        <v>32</v>
      </c>
      <c r="C30" s="59" t="s">
        <v>285</v>
      </c>
      <c r="D30" s="60">
        <v>0</v>
      </c>
      <c r="E30" s="40">
        <f t="shared" si="2"/>
        <v>0</v>
      </c>
      <c r="F30" s="61">
        <v>0</v>
      </c>
      <c r="G30" s="62">
        <v>44642</v>
      </c>
      <c r="H30" s="410" t="s">
        <v>322</v>
      </c>
      <c r="I30" s="411">
        <v>5785</v>
      </c>
      <c r="J30" s="45">
        <f t="shared" si="0"/>
        <v>5785</v>
      </c>
      <c r="K30" s="76">
        <v>33.5</v>
      </c>
      <c r="L30" s="65"/>
      <c r="M30" s="65"/>
      <c r="N30" s="48">
        <f t="shared" si="1"/>
        <v>193797.5</v>
      </c>
      <c r="O30" s="417" t="s">
        <v>63</v>
      </c>
      <c r="P30" s="418">
        <v>44656</v>
      </c>
      <c r="Q30" s="94">
        <v>0</v>
      </c>
      <c r="R30" s="95">
        <v>44645</v>
      </c>
      <c r="S30" s="91">
        <v>0</v>
      </c>
      <c r="T30" s="92" t="s">
        <v>261</v>
      </c>
      <c r="U30" s="479" t="s">
        <v>396</v>
      </c>
      <c r="V30" s="480">
        <v>0</v>
      </c>
      <c r="W30" s="53" t="s">
        <v>250</v>
      </c>
      <c r="X30" s="70">
        <v>0</v>
      </c>
    </row>
    <row r="31" spans="1:24" ht="20.25" customHeight="1" thickTop="1" thickBot="1" x14ac:dyDescent="0.35">
      <c r="A31" s="71" t="s">
        <v>242</v>
      </c>
      <c r="B31" s="93" t="s">
        <v>31</v>
      </c>
      <c r="C31" s="59" t="s">
        <v>286</v>
      </c>
      <c r="D31" s="60">
        <v>47</v>
      </c>
      <c r="E31" s="40">
        <f t="shared" si="2"/>
        <v>1004860</v>
      </c>
      <c r="F31" s="61">
        <v>21380</v>
      </c>
      <c r="G31" s="62">
        <v>44644</v>
      </c>
      <c r="H31" s="63" t="s">
        <v>324</v>
      </c>
      <c r="I31" s="64">
        <v>21470</v>
      </c>
      <c r="J31" s="45">
        <f t="shared" si="0"/>
        <v>90</v>
      </c>
      <c r="K31" s="76">
        <v>34</v>
      </c>
      <c r="L31" s="65"/>
      <c r="M31" s="65"/>
      <c r="N31" s="48">
        <f t="shared" si="1"/>
        <v>729980</v>
      </c>
      <c r="O31" s="417" t="s">
        <v>61</v>
      </c>
      <c r="P31" s="418">
        <v>44658</v>
      </c>
      <c r="Q31" s="94">
        <v>25140</v>
      </c>
      <c r="R31" s="95">
        <v>44645</v>
      </c>
      <c r="S31" s="91">
        <v>11200</v>
      </c>
      <c r="T31" s="92" t="s">
        <v>260</v>
      </c>
      <c r="U31" s="479" t="s">
        <v>396</v>
      </c>
      <c r="V31" s="480">
        <v>4640</v>
      </c>
      <c r="W31" s="53" t="s">
        <v>250</v>
      </c>
      <c r="X31" s="70">
        <v>4176</v>
      </c>
    </row>
    <row r="32" spans="1:24" ht="20.25" customHeight="1" thickTop="1" thickBot="1" x14ac:dyDescent="0.35">
      <c r="A32" s="71" t="s">
        <v>243</v>
      </c>
      <c r="B32" s="93" t="s">
        <v>32</v>
      </c>
      <c r="C32" s="59" t="s">
        <v>286</v>
      </c>
      <c r="D32" s="60">
        <v>0</v>
      </c>
      <c r="E32" s="40">
        <f t="shared" si="2"/>
        <v>0</v>
      </c>
      <c r="F32" s="61">
        <v>0</v>
      </c>
      <c r="G32" s="62">
        <v>44644</v>
      </c>
      <c r="H32" s="63" t="s">
        <v>325</v>
      </c>
      <c r="I32" s="64">
        <v>5210</v>
      </c>
      <c r="J32" s="45">
        <f t="shared" si="0"/>
        <v>5210</v>
      </c>
      <c r="K32" s="76">
        <v>34</v>
      </c>
      <c r="L32" s="65"/>
      <c r="M32" s="65"/>
      <c r="N32" s="48">
        <f t="shared" si="1"/>
        <v>177140</v>
      </c>
      <c r="O32" s="417" t="s">
        <v>61</v>
      </c>
      <c r="P32" s="418">
        <v>44658</v>
      </c>
      <c r="Q32" s="94">
        <v>0</v>
      </c>
      <c r="R32" s="95">
        <v>44645</v>
      </c>
      <c r="S32" s="91">
        <v>0</v>
      </c>
      <c r="T32" s="92" t="s">
        <v>260</v>
      </c>
      <c r="U32" s="479" t="s">
        <v>396</v>
      </c>
      <c r="V32" s="480">
        <v>0</v>
      </c>
      <c r="W32" s="53" t="s">
        <v>250</v>
      </c>
      <c r="X32" s="70">
        <v>0</v>
      </c>
    </row>
    <row r="33" spans="1:24" ht="33" thickTop="1" thickBot="1" x14ac:dyDescent="0.35">
      <c r="A33" s="83" t="s">
        <v>247</v>
      </c>
      <c r="B33" s="93" t="s">
        <v>40</v>
      </c>
      <c r="C33" s="59" t="s">
        <v>287</v>
      </c>
      <c r="D33" s="60">
        <v>48</v>
      </c>
      <c r="E33" s="40">
        <f t="shared" si="2"/>
        <v>996960</v>
      </c>
      <c r="F33" s="61">
        <v>20770</v>
      </c>
      <c r="G33" s="62">
        <v>44645</v>
      </c>
      <c r="H33" s="63" t="s">
        <v>326</v>
      </c>
      <c r="I33" s="64">
        <f>20790-103.95</f>
        <v>20686.05</v>
      </c>
      <c r="J33" s="45">
        <f t="shared" si="0"/>
        <v>-83.950000000000728</v>
      </c>
      <c r="K33" s="76">
        <v>34</v>
      </c>
      <c r="L33" s="99"/>
      <c r="M33" s="99"/>
      <c r="N33" s="48">
        <f t="shared" si="1"/>
        <v>703325.7</v>
      </c>
      <c r="O33" s="417" t="s">
        <v>61</v>
      </c>
      <c r="P33" s="418">
        <v>44659</v>
      </c>
      <c r="Q33" s="94">
        <v>25240</v>
      </c>
      <c r="R33" s="95">
        <v>44645</v>
      </c>
      <c r="S33" s="91">
        <v>11200</v>
      </c>
      <c r="T33" s="92" t="s">
        <v>259</v>
      </c>
      <c r="U33" s="479" t="s">
        <v>396</v>
      </c>
      <c r="V33" s="480">
        <v>4640</v>
      </c>
      <c r="W33" s="53" t="s">
        <v>250</v>
      </c>
      <c r="X33" s="70">
        <v>4176</v>
      </c>
    </row>
    <row r="34" spans="1:24" ht="20.25" customHeight="1" thickTop="1" thickBot="1" x14ac:dyDescent="0.35">
      <c r="A34" s="82" t="s">
        <v>243</v>
      </c>
      <c r="B34" s="93" t="s">
        <v>248</v>
      </c>
      <c r="C34" s="59" t="s">
        <v>287</v>
      </c>
      <c r="D34" s="60">
        <v>0</v>
      </c>
      <c r="E34" s="40">
        <f t="shared" si="2"/>
        <v>0</v>
      </c>
      <c r="F34" s="61">
        <v>0</v>
      </c>
      <c r="G34" s="62">
        <v>44645</v>
      </c>
      <c r="H34" s="63" t="s">
        <v>327</v>
      </c>
      <c r="I34" s="64">
        <v>5360</v>
      </c>
      <c r="J34" s="45">
        <f t="shared" si="0"/>
        <v>5360</v>
      </c>
      <c r="K34" s="76">
        <v>34</v>
      </c>
      <c r="L34" s="99"/>
      <c r="M34" s="99"/>
      <c r="N34" s="48">
        <f t="shared" si="1"/>
        <v>182240</v>
      </c>
      <c r="O34" s="417" t="s">
        <v>61</v>
      </c>
      <c r="P34" s="418">
        <v>44659</v>
      </c>
      <c r="Q34" s="94">
        <v>0</v>
      </c>
      <c r="R34" s="95">
        <v>44645</v>
      </c>
      <c r="S34" s="91">
        <v>0</v>
      </c>
      <c r="T34" s="92" t="s">
        <v>259</v>
      </c>
      <c r="U34" s="479" t="s">
        <v>396</v>
      </c>
      <c r="V34" s="480">
        <v>0</v>
      </c>
      <c r="W34" s="53" t="s">
        <v>250</v>
      </c>
      <c r="X34" s="70">
        <v>0</v>
      </c>
    </row>
    <row r="35" spans="1:24" ht="20.25" customHeight="1" thickTop="1" thickBot="1" x14ac:dyDescent="0.35">
      <c r="A35" s="82" t="s">
        <v>242</v>
      </c>
      <c r="B35" s="93" t="s">
        <v>72</v>
      </c>
      <c r="C35" s="461" t="s">
        <v>364</v>
      </c>
      <c r="D35" s="60">
        <v>48</v>
      </c>
      <c r="E35" s="40">
        <f t="shared" si="2"/>
        <v>1056000</v>
      </c>
      <c r="F35" s="61">
        <v>22000</v>
      </c>
      <c r="G35" s="62">
        <v>44647</v>
      </c>
      <c r="H35" s="421" t="s">
        <v>337</v>
      </c>
      <c r="I35" s="64">
        <v>21600</v>
      </c>
      <c r="J35" s="45">
        <f t="shared" si="0"/>
        <v>-400</v>
      </c>
      <c r="K35" s="100">
        <v>34</v>
      </c>
      <c r="L35" s="99"/>
      <c r="M35" s="99"/>
      <c r="N35" s="48">
        <f t="shared" si="1"/>
        <v>734400</v>
      </c>
      <c r="O35" s="417" t="s">
        <v>61</v>
      </c>
      <c r="P35" s="418">
        <v>44662</v>
      </c>
      <c r="Q35" s="419">
        <v>26900</v>
      </c>
      <c r="R35" s="420">
        <v>44652</v>
      </c>
      <c r="S35" s="91">
        <v>11200</v>
      </c>
      <c r="T35" s="92" t="s">
        <v>249</v>
      </c>
      <c r="U35" s="479" t="s">
        <v>396</v>
      </c>
      <c r="V35" s="480">
        <v>4640</v>
      </c>
      <c r="W35" s="53" t="s">
        <v>250</v>
      </c>
      <c r="X35" s="70">
        <v>4176</v>
      </c>
    </row>
    <row r="36" spans="1:24" ht="20.25" customHeight="1" thickTop="1" thickBot="1" x14ac:dyDescent="0.35">
      <c r="A36" s="57" t="s">
        <v>22</v>
      </c>
      <c r="B36" s="93" t="s">
        <v>37</v>
      </c>
      <c r="C36" s="461" t="s">
        <v>364</v>
      </c>
      <c r="D36" s="60">
        <v>0</v>
      </c>
      <c r="E36" s="40">
        <f t="shared" si="2"/>
        <v>0</v>
      </c>
      <c r="F36" s="61">
        <v>0</v>
      </c>
      <c r="G36" s="62">
        <v>44647</v>
      </c>
      <c r="H36" s="421" t="s">
        <v>338</v>
      </c>
      <c r="I36" s="64">
        <v>5805</v>
      </c>
      <c r="J36" s="45">
        <f t="shared" si="0"/>
        <v>5805</v>
      </c>
      <c r="K36" s="100">
        <v>34</v>
      </c>
      <c r="L36" s="99"/>
      <c r="M36" s="99"/>
      <c r="N36" s="48">
        <f t="shared" si="1"/>
        <v>197370</v>
      </c>
      <c r="O36" s="417" t="s">
        <v>61</v>
      </c>
      <c r="P36" s="418">
        <v>44662</v>
      </c>
      <c r="Q36" s="419">
        <v>0</v>
      </c>
      <c r="R36" s="420">
        <v>44652</v>
      </c>
      <c r="S36" s="91">
        <v>0</v>
      </c>
      <c r="T36" s="92" t="s">
        <v>249</v>
      </c>
      <c r="U36" s="479" t="s">
        <v>396</v>
      </c>
      <c r="V36" s="480">
        <v>0</v>
      </c>
      <c r="W36" s="53" t="s">
        <v>250</v>
      </c>
      <c r="X36" s="70">
        <v>0</v>
      </c>
    </row>
    <row r="37" spans="1:24" ht="20.25" customHeight="1" thickTop="1" thickBot="1" x14ac:dyDescent="0.35">
      <c r="A37" s="71" t="s">
        <v>263</v>
      </c>
      <c r="B37" s="93" t="s">
        <v>72</v>
      </c>
      <c r="C37" s="461" t="s">
        <v>365</v>
      </c>
      <c r="D37" s="60">
        <v>49</v>
      </c>
      <c r="E37" s="40">
        <f t="shared" si="2"/>
        <v>969220</v>
      </c>
      <c r="F37" s="61">
        <v>19780</v>
      </c>
      <c r="G37" s="62">
        <v>44649</v>
      </c>
      <c r="H37" s="421" t="s">
        <v>332</v>
      </c>
      <c r="I37" s="64">
        <v>21235</v>
      </c>
      <c r="J37" s="45">
        <f t="shared" si="0"/>
        <v>1455</v>
      </c>
      <c r="K37" s="100">
        <v>34</v>
      </c>
      <c r="L37" s="99"/>
      <c r="M37" s="99"/>
      <c r="N37" s="48">
        <f t="shared" si="1"/>
        <v>721990</v>
      </c>
      <c r="O37" s="417" t="s">
        <v>61</v>
      </c>
      <c r="P37" s="418">
        <v>44663</v>
      </c>
      <c r="Q37" s="419">
        <v>25402</v>
      </c>
      <c r="R37" s="420">
        <v>44652</v>
      </c>
      <c r="S37" s="91">
        <v>11200</v>
      </c>
      <c r="T37" s="92" t="s">
        <v>271</v>
      </c>
      <c r="U37" s="479" t="s">
        <v>396</v>
      </c>
      <c r="V37" s="480">
        <v>4640</v>
      </c>
      <c r="W37" s="53" t="s">
        <v>250</v>
      </c>
      <c r="X37" s="106">
        <v>4176</v>
      </c>
    </row>
    <row r="38" spans="1:24" ht="18.75" thickTop="1" thickBot="1" x14ac:dyDescent="0.35">
      <c r="A38" s="71" t="s">
        <v>105</v>
      </c>
      <c r="B38" s="93" t="s">
        <v>264</v>
      </c>
      <c r="C38" s="461" t="s">
        <v>365</v>
      </c>
      <c r="D38" s="60">
        <v>0</v>
      </c>
      <c r="E38" s="40">
        <f t="shared" si="2"/>
        <v>0</v>
      </c>
      <c r="F38" s="61">
        <v>0</v>
      </c>
      <c r="G38" s="62">
        <v>44649</v>
      </c>
      <c r="H38" s="421" t="s">
        <v>333</v>
      </c>
      <c r="I38" s="64">
        <v>4005</v>
      </c>
      <c r="J38" s="45">
        <f t="shared" si="0"/>
        <v>4005</v>
      </c>
      <c r="K38" s="100">
        <v>34</v>
      </c>
      <c r="L38" s="99"/>
      <c r="M38" s="99"/>
      <c r="N38" s="48">
        <f t="shared" si="1"/>
        <v>136170</v>
      </c>
      <c r="O38" s="417" t="s">
        <v>61</v>
      </c>
      <c r="P38" s="418">
        <v>44663</v>
      </c>
      <c r="Q38" s="419">
        <v>0</v>
      </c>
      <c r="R38" s="420">
        <v>44652</v>
      </c>
      <c r="S38" s="91">
        <v>0</v>
      </c>
      <c r="T38" s="92" t="s">
        <v>271</v>
      </c>
      <c r="U38" s="479" t="s">
        <v>396</v>
      </c>
      <c r="V38" s="480">
        <v>0</v>
      </c>
      <c r="W38" s="53" t="s">
        <v>250</v>
      </c>
      <c r="X38" s="106">
        <v>0</v>
      </c>
    </row>
    <row r="39" spans="1:24" ht="18.75" thickTop="1" thickBot="1" x14ac:dyDescent="0.35">
      <c r="A39" s="71" t="s">
        <v>265</v>
      </c>
      <c r="B39" s="93" t="s">
        <v>72</v>
      </c>
      <c r="C39" s="461" t="s">
        <v>366</v>
      </c>
      <c r="D39" s="60">
        <v>49</v>
      </c>
      <c r="E39" s="40">
        <f t="shared" si="2"/>
        <v>1212750</v>
      </c>
      <c r="F39" s="61">
        <v>24750</v>
      </c>
      <c r="G39" s="62">
        <v>44651</v>
      </c>
      <c r="H39" s="421" t="s">
        <v>313</v>
      </c>
      <c r="I39" s="64">
        <v>24360</v>
      </c>
      <c r="J39" s="45">
        <f t="shared" si="0"/>
        <v>-390</v>
      </c>
      <c r="K39" s="100">
        <v>35</v>
      </c>
      <c r="L39" s="99"/>
      <c r="M39" s="99"/>
      <c r="N39" s="48">
        <f t="shared" si="1"/>
        <v>852600</v>
      </c>
      <c r="O39" s="416" t="s">
        <v>59</v>
      </c>
      <c r="P39" s="467">
        <v>44664</v>
      </c>
      <c r="Q39" s="419">
        <v>27114</v>
      </c>
      <c r="R39" s="420">
        <v>44652</v>
      </c>
      <c r="S39" s="91">
        <v>11200</v>
      </c>
      <c r="T39" s="92" t="s">
        <v>304</v>
      </c>
      <c r="U39" s="479" t="s">
        <v>396</v>
      </c>
      <c r="V39" s="480">
        <v>4640</v>
      </c>
      <c r="W39" s="53" t="s">
        <v>250</v>
      </c>
      <c r="X39" s="106">
        <v>4176</v>
      </c>
    </row>
    <row r="40" spans="1:24" ht="18.75" thickTop="1" thickBot="1" x14ac:dyDescent="0.35">
      <c r="A40" s="82" t="s">
        <v>266</v>
      </c>
      <c r="B40" s="93" t="s">
        <v>267</v>
      </c>
      <c r="C40" s="461" t="s">
        <v>366</v>
      </c>
      <c r="D40" s="60">
        <v>0</v>
      </c>
      <c r="E40" s="40">
        <f t="shared" si="2"/>
        <v>0</v>
      </c>
      <c r="F40" s="61">
        <v>0</v>
      </c>
      <c r="G40" s="62">
        <v>44651</v>
      </c>
      <c r="H40" s="421" t="s">
        <v>311</v>
      </c>
      <c r="I40" s="64">
        <v>6165</v>
      </c>
      <c r="J40" s="45">
        <f t="shared" si="0"/>
        <v>6165</v>
      </c>
      <c r="K40" s="100">
        <v>35</v>
      </c>
      <c r="L40" s="99"/>
      <c r="M40" s="99"/>
      <c r="N40" s="48">
        <f t="shared" si="1"/>
        <v>215775</v>
      </c>
      <c r="O40" s="417" t="s">
        <v>312</v>
      </c>
      <c r="P40" s="418">
        <v>44664</v>
      </c>
      <c r="Q40" s="419">
        <v>0</v>
      </c>
      <c r="R40" s="420">
        <v>44652</v>
      </c>
      <c r="S40" s="91">
        <v>0</v>
      </c>
      <c r="T40" s="92" t="s">
        <v>304</v>
      </c>
      <c r="U40" s="479" t="s">
        <v>396</v>
      </c>
      <c r="V40" s="480">
        <v>0</v>
      </c>
      <c r="W40" s="53" t="s">
        <v>250</v>
      </c>
      <c r="X40" s="106">
        <v>0</v>
      </c>
    </row>
    <row r="41" spans="1:24" ht="18.75" thickTop="1" thickBot="1" x14ac:dyDescent="0.35">
      <c r="A41" s="78"/>
      <c r="B41" s="93"/>
      <c r="C41" s="59"/>
      <c r="D41" s="60"/>
      <c r="E41" s="40">
        <f t="shared" si="2"/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>
        <v>0</v>
      </c>
    </row>
    <row r="42" spans="1:24" ht="18.75" thickTop="1" thickBot="1" x14ac:dyDescent="0.35">
      <c r="A42" s="107"/>
      <c r="B42" s="93"/>
      <c r="C42" s="108"/>
      <c r="D42" s="109"/>
      <c r="E42" s="40">
        <f t="shared" ref="E42:E106" si="3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>
        <f>SUM(X4:X41)</f>
        <v>83520</v>
      </c>
    </row>
    <row r="43" spans="1:24" ht="18.75" thickTop="1" thickBot="1" x14ac:dyDescent="0.35">
      <c r="A43" s="57"/>
      <c r="B43" s="93"/>
      <c r="C43" s="59"/>
      <c r="D43" s="109"/>
      <c r="E43" s="40">
        <f t="shared" si="3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3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3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3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3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3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3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3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3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3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3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35"/>
      <c r="D54" s="150"/>
      <c r="E54" s="40">
        <f t="shared" si="3"/>
        <v>0</v>
      </c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30" customHeight="1" x14ac:dyDescent="0.3">
      <c r="A55" s="533" t="s">
        <v>41</v>
      </c>
      <c r="B55" s="438" t="s">
        <v>24</v>
      </c>
      <c r="C55" s="498" t="s">
        <v>229</v>
      </c>
      <c r="D55" s="439"/>
      <c r="E55" s="60"/>
      <c r="F55" s="151">
        <v>181.6</v>
      </c>
      <c r="G55" s="152">
        <v>44627</v>
      </c>
      <c r="H55" s="538" t="s">
        <v>230</v>
      </c>
      <c r="I55" s="151">
        <v>181.6</v>
      </c>
      <c r="J55" s="45">
        <f t="shared" si="0"/>
        <v>0</v>
      </c>
      <c r="K55" s="46">
        <v>104</v>
      </c>
      <c r="L55" s="65"/>
      <c r="M55" s="65"/>
      <c r="N55" s="48">
        <f t="shared" si="1"/>
        <v>18886.399999999998</v>
      </c>
      <c r="O55" s="494" t="s">
        <v>59</v>
      </c>
      <c r="P55" s="488">
        <v>44645</v>
      </c>
      <c r="Q55" s="128"/>
      <c r="R55" s="158"/>
      <c r="S55" s="92"/>
      <c r="T55" s="92"/>
      <c r="U55" s="159"/>
      <c r="V55" s="160"/>
    </row>
    <row r="56" spans="1:24" s="161" customFormat="1" ht="30" customHeight="1" x14ac:dyDescent="0.3">
      <c r="A56" s="537"/>
      <c r="B56" s="438" t="s">
        <v>24</v>
      </c>
      <c r="C56" s="499"/>
      <c r="D56" s="440"/>
      <c r="E56" s="60"/>
      <c r="F56" s="151">
        <v>967</v>
      </c>
      <c r="G56" s="152">
        <v>44627</v>
      </c>
      <c r="H56" s="539"/>
      <c r="I56" s="151">
        <v>967</v>
      </c>
      <c r="J56" s="45">
        <f t="shared" si="0"/>
        <v>0</v>
      </c>
      <c r="K56" s="46">
        <v>96</v>
      </c>
      <c r="L56" s="65"/>
      <c r="M56" s="65"/>
      <c r="N56" s="48">
        <f t="shared" si="1"/>
        <v>92832</v>
      </c>
      <c r="O56" s="495"/>
      <c r="P56" s="489"/>
      <c r="Q56" s="164"/>
      <c r="R56" s="158"/>
      <c r="S56" s="92"/>
      <c r="T56" s="92"/>
      <c r="U56" s="159"/>
      <c r="V56" s="160"/>
      <c r="W56"/>
      <c r="X56"/>
    </row>
    <row r="57" spans="1:24" ht="35.25" customHeight="1" thickBot="1" x14ac:dyDescent="0.35">
      <c r="A57" s="78" t="s">
        <v>41</v>
      </c>
      <c r="B57" s="438" t="s">
        <v>23</v>
      </c>
      <c r="C57" s="471" t="s">
        <v>318</v>
      </c>
      <c r="D57" s="168"/>
      <c r="E57" s="60"/>
      <c r="F57" s="151">
        <v>1367.8</v>
      </c>
      <c r="G57" s="152">
        <v>44641</v>
      </c>
      <c r="H57" s="468" t="s">
        <v>314</v>
      </c>
      <c r="I57" s="151">
        <v>1367.8</v>
      </c>
      <c r="J57" s="45">
        <f t="shared" si="0"/>
        <v>0</v>
      </c>
      <c r="K57" s="166">
        <v>96</v>
      </c>
      <c r="L57" s="99"/>
      <c r="M57" s="99"/>
      <c r="N57" s="48">
        <f t="shared" si="1"/>
        <v>131308.79999999999</v>
      </c>
      <c r="O57" s="414" t="s">
        <v>59</v>
      </c>
      <c r="P57" s="453">
        <v>44656</v>
      </c>
      <c r="Q57" s="164"/>
      <c r="R57" s="129"/>
      <c r="S57" s="92"/>
      <c r="T57" s="92"/>
      <c r="U57" s="53"/>
      <c r="V57" s="54"/>
    </row>
    <row r="58" spans="1:24" ht="18.75" customHeight="1" x14ac:dyDescent="0.3">
      <c r="A58" s="521" t="s">
        <v>41</v>
      </c>
      <c r="B58" s="170" t="s">
        <v>24</v>
      </c>
      <c r="C58" s="535" t="s">
        <v>319</v>
      </c>
      <c r="D58" s="165"/>
      <c r="E58" s="60"/>
      <c r="F58" s="151">
        <v>332.6</v>
      </c>
      <c r="G58" s="152">
        <v>44648</v>
      </c>
      <c r="H58" s="546" t="s">
        <v>315</v>
      </c>
      <c r="I58" s="151">
        <v>332.6</v>
      </c>
      <c r="J58" s="45">
        <f t="shared" si="0"/>
        <v>0</v>
      </c>
      <c r="K58" s="166">
        <v>106</v>
      </c>
      <c r="L58" s="99"/>
      <c r="M58" s="99"/>
      <c r="N58" s="48">
        <f t="shared" si="1"/>
        <v>35255.600000000006</v>
      </c>
      <c r="O58" s="502" t="s">
        <v>59</v>
      </c>
      <c r="P58" s="523">
        <v>44662</v>
      </c>
      <c r="Q58" s="164"/>
      <c r="R58" s="129"/>
      <c r="S58" s="92"/>
      <c r="T58" s="92"/>
      <c r="U58" s="53"/>
      <c r="V58" s="54"/>
    </row>
    <row r="59" spans="1:24" s="161" customFormat="1" ht="18" thickBot="1" x14ac:dyDescent="0.35">
      <c r="A59" s="522"/>
      <c r="B59" s="170" t="s">
        <v>23</v>
      </c>
      <c r="C59" s="536"/>
      <c r="D59" s="163"/>
      <c r="E59" s="60"/>
      <c r="F59" s="151">
        <v>719</v>
      </c>
      <c r="G59" s="152">
        <v>44648</v>
      </c>
      <c r="H59" s="547"/>
      <c r="I59" s="151">
        <v>719</v>
      </c>
      <c r="J59" s="45">
        <f t="shared" si="0"/>
        <v>0</v>
      </c>
      <c r="K59" s="46">
        <v>96</v>
      </c>
      <c r="L59" s="65"/>
      <c r="M59" s="65"/>
      <c r="N59" s="48">
        <f t="shared" si="1"/>
        <v>69024</v>
      </c>
      <c r="O59" s="503"/>
      <c r="P59" s="524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5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540" t="s">
        <v>106</v>
      </c>
      <c r="B62" s="178" t="s">
        <v>237</v>
      </c>
      <c r="C62" s="542" t="s">
        <v>238</v>
      </c>
      <c r="D62" s="168"/>
      <c r="E62" s="60"/>
      <c r="F62" s="151">
        <v>152.6</v>
      </c>
      <c r="G62" s="152">
        <v>44622</v>
      </c>
      <c r="H62" s="544">
        <v>37162</v>
      </c>
      <c r="I62" s="151">
        <v>152.6</v>
      </c>
      <c r="J62" s="45">
        <f t="shared" si="0"/>
        <v>0</v>
      </c>
      <c r="K62" s="166">
        <v>51</v>
      </c>
      <c r="L62" s="99"/>
      <c r="M62" s="99"/>
      <c r="N62" s="48">
        <f t="shared" si="1"/>
        <v>7782.5999999999995</v>
      </c>
      <c r="O62" s="494" t="s">
        <v>61</v>
      </c>
      <c r="P62" s="488">
        <v>44643</v>
      </c>
      <c r="Q62" s="164"/>
      <c r="R62" s="129"/>
      <c r="S62" s="92"/>
      <c r="T62" s="92"/>
      <c r="U62" s="53"/>
      <c r="V62" s="54"/>
    </row>
    <row r="63" spans="1:24" ht="17.25" x14ac:dyDescent="0.3">
      <c r="A63" s="541"/>
      <c r="B63" s="178" t="s">
        <v>239</v>
      </c>
      <c r="C63" s="543"/>
      <c r="D63" s="168"/>
      <c r="E63" s="60"/>
      <c r="F63" s="151">
        <v>204.8</v>
      </c>
      <c r="G63" s="152">
        <v>44622</v>
      </c>
      <c r="H63" s="545"/>
      <c r="I63" s="151">
        <v>204.8</v>
      </c>
      <c r="J63" s="45">
        <f t="shared" si="0"/>
        <v>0</v>
      </c>
      <c r="K63" s="166">
        <v>83</v>
      </c>
      <c r="L63" s="99"/>
      <c r="M63" s="99"/>
      <c r="N63" s="48">
        <f t="shared" si="1"/>
        <v>16998.400000000001</v>
      </c>
      <c r="O63" s="495"/>
      <c r="P63" s="489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87"/>
      <c r="P72" s="436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7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4"/>
      <c r="P79" s="50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5"/>
      <c r="P80" s="50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4"/>
      <c r="P81" s="50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3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5"/>
      <c r="P82" s="50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3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3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3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3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3"/>
        <v>0</v>
      </c>
      <c r="F87" s="64"/>
      <c r="G87" s="117"/>
      <c r="H87" s="198"/>
      <c r="I87" s="64"/>
      <c r="J87" s="45">
        <f t="shared" si="0"/>
        <v>0</v>
      </c>
      <c r="K87" s="100"/>
      <c r="L87" s="510"/>
      <c r="M87" s="51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3"/>
        <v>0</v>
      </c>
      <c r="F88" s="64"/>
      <c r="G88" s="117"/>
      <c r="H88" s="198"/>
      <c r="I88" s="64"/>
      <c r="J88" s="45">
        <f t="shared" si="0"/>
        <v>0</v>
      </c>
      <c r="K88" s="100"/>
      <c r="L88" s="510"/>
      <c r="M88" s="51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3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3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3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3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3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3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3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3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3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3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3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3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3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3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3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3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3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3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4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4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4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4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4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4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4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4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4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5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4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5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4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5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4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5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4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5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4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5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4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5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4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5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4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5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4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5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4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5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4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5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4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5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4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5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4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5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4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5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4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5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4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5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4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5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4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5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4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5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4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5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4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5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4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5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4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5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4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5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4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5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4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5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4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5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4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5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4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5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4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5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4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5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4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5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4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5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4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5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4"/>
        <v>0</v>
      </c>
      <c r="F151" s="64"/>
      <c r="G151" s="235"/>
      <c r="H151" s="212"/>
      <c r="I151" s="64"/>
      <c r="J151" s="45">
        <f t="shared" ref="J151:J214" si="6">I151-F151</f>
        <v>0</v>
      </c>
      <c r="K151" s="236"/>
      <c r="L151" s="242"/>
      <c r="M151" s="242"/>
      <c r="N151" s="48">
        <f t="shared" si="5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4"/>
        <v>0</v>
      </c>
      <c r="F152" s="64"/>
      <c r="G152" s="235"/>
      <c r="H152" s="212"/>
      <c r="I152" s="64"/>
      <c r="J152" s="45">
        <f t="shared" si="6"/>
        <v>0</v>
      </c>
      <c r="K152" s="236"/>
      <c r="L152" s="242"/>
      <c r="M152" s="242"/>
      <c r="N152" s="48">
        <f t="shared" si="5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4"/>
        <v>0</v>
      </c>
      <c r="F153" s="64"/>
      <c r="G153" s="235"/>
      <c r="H153" s="243"/>
      <c r="I153" s="64"/>
      <c r="J153" s="45">
        <f t="shared" si="6"/>
        <v>0</v>
      </c>
      <c r="K153" s="244"/>
      <c r="L153" s="242"/>
      <c r="M153" s="242"/>
      <c r="N153" s="48">
        <f t="shared" si="5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4"/>
        <v>0</v>
      </c>
      <c r="F154" s="64"/>
      <c r="G154" s="235"/>
      <c r="H154" s="212"/>
      <c r="I154" s="64"/>
      <c r="J154" s="45">
        <f t="shared" si="6"/>
        <v>0</v>
      </c>
      <c r="K154" s="246"/>
      <c r="L154" s="247"/>
      <c r="M154" s="247"/>
      <c r="N154" s="48">
        <f t="shared" si="5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4"/>
        <v>0</v>
      </c>
      <c r="F155" s="249"/>
      <c r="G155" s="235"/>
      <c r="H155" s="224"/>
      <c r="I155" s="64"/>
      <c r="J155" s="45">
        <f t="shared" si="6"/>
        <v>0</v>
      </c>
      <c r="K155" s="246"/>
      <c r="L155" s="250"/>
      <c r="M155" s="250"/>
      <c r="N155" s="48">
        <f t="shared" si="5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4"/>
        <v>0</v>
      </c>
      <c r="F156" s="64"/>
      <c r="G156" s="235"/>
      <c r="H156" s="212"/>
      <c r="I156" s="64"/>
      <c r="J156" s="45">
        <f t="shared" si="6"/>
        <v>0</v>
      </c>
      <c r="K156" s="246"/>
      <c r="L156" s="242"/>
      <c r="M156" s="242"/>
      <c r="N156" s="48">
        <f t="shared" si="5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4"/>
        <v>0</v>
      </c>
      <c r="F157" s="64"/>
      <c r="G157" s="235"/>
      <c r="H157" s="251"/>
      <c r="I157" s="64"/>
      <c r="J157" s="45">
        <f t="shared" si="6"/>
        <v>0</v>
      </c>
      <c r="K157" s="100"/>
      <c r="L157" s="242"/>
      <c r="M157" s="242"/>
      <c r="N157" s="48">
        <f t="shared" si="5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4"/>
        <v>0</v>
      </c>
      <c r="F158" s="64"/>
      <c r="G158" s="235"/>
      <c r="H158" s="226"/>
      <c r="I158" s="64"/>
      <c r="J158" s="45">
        <f t="shared" si="6"/>
        <v>0</v>
      </c>
      <c r="K158" s="246"/>
      <c r="L158" s="242"/>
      <c r="M158" s="242"/>
      <c r="N158" s="48">
        <f t="shared" si="5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4"/>
        <v>0</v>
      </c>
      <c r="F159" s="64"/>
      <c r="G159" s="235"/>
      <c r="H159" s="252"/>
      <c r="I159" s="64"/>
      <c r="J159" s="45">
        <f t="shared" si="6"/>
        <v>0</v>
      </c>
      <c r="K159" s="246"/>
      <c r="L159" s="242"/>
      <c r="M159" s="242"/>
      <c r="N159" s="48">
        <f t="shared" si="5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4"/>
        <v>0</v>
      </c>
      <c r="F160" s="64"/>
      <c r="G160" s="235"/>
      <c r="H160" s="253"/>
      <c r="I160" s="64"/>
      <c r="J160" s="45">
        <f t="shared" si="6"/>
        <v>0</v>
      </c>
      <c r="K160" s="246"/>
      <c r="L160" s="254"/>
      <c r="M160" s="254"/>
      <c r="N160" s="48">
        <f t="shared" si="5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4"/>
        <v>0</v>
      </c>
      <c r="F161" s="64"/>
      <c r="G161" s="235"/>
      <c r="H161" s="252"/>
      <c r="I161" s="64"/>
      <c r="J161" s="45">
        <f t="shared" si="6"/>
        <v>0</v>
      </c>
      <c r="K161" s="246"/>
      <c r="L161" s="254"/>
      <c r="M161" s="254"/>
      <c r="N161" s="48">
        <f t="shared" si="5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4"/>
        <v>0</v>
      </c>
      <c r="F162" s="64"/>
      <c r="G162" s="235"/>
      <c r="H162" s="252"/>
      <c r="I162" s="64"/>
      <c r="J162" s="45">
        <f t="shared" si="6"/>
        <v>0</v>
      </c>
      <c r="K162" s="246"/>
      <c r="L162" s="254"/>
      <c r="M162" s="254"/>
      <c r="N162" s="48">
        <f t="shared" si="5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4"/>
        <v>0</v>
      </c>
      <c r="F163" s="64"/>
      <c r="G163" s="235"/>
      <c r="H163" s="252"/>
      <c r="I163" s="64"/>
      <c r="J163" s="45">
        <f t="shared" si="6"/>
        <v>0</v>
      </c>
      <c r="K163" s="100"/>
      <c r="L163" s="99"/>
      <c r="M163" s="99"/>
      <c r="N163" s="48">
        <f t="shared" si="5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4"/>
        <v>0</v>
      </c>
      <c r="F164" s="64"/>
      <c r="G164" s="235"/>
      <c r="H164" s="252"/>
      <c r="I164" s="64"/>
      <c r="J164" s="45">
        <f t="shared" si="6"/>
        <v>0</v>
      </c>
      <c r="K164" s="100"/>
      <c r="L164" s="99"/>
      <c r="M164" s="99"/>
      <c r="N164" s="48">
        <f t="shared" si="5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4"/>
        <v>0</v>
      </c>
      <c r="F165" s="64"/>
      <c r="G165" s="235"/>
      <c r="H165" s="252"/>
      <c r="I165" s="64"/>
      <c r="J165" s="45">
        <f t="shared" si="6"/>
        <v>0</v>
      </c>
      <c r="K165" s="100"/>
      <c r="L165" s="99"/>
      <c r="M165" s="99"/>
      <c r="N165" s="48">
        <f t="shared" si="5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4"/>
        <v>0</v>
      </c>
      <c r="F166" s="64"/>
      <c r="G166" s="235"/>
      <c r="H166" s="238"/>
      <c r="I166" s="64"/>
      <c r="J166" s="45">
        <f t="shared" si="6"/>
        <v>0</v>
      </c>
      <c r="K166" s="100"/>
      <c r="L166" s="99"/>
      <c r="M166" s="99"/>
      <c r="N166" s="48">
        <f t="shared" si="5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4"/>
        <v>0</v>
      </c>
      <c r="F167" s="64"/>
      <c r="G167" s="235"/>
      <c r="H167" s="63"/>
      <c r="I167" s="64"/>
      <c r="J167" s="45">
        <f t="shared" si="6"/>
        <v>0</v>
      </c>
      <c r="K167" s="100"/>
      <c r="L167" s="99"/>
      <c r="M167" s="99"/>
      <c r="N167" s="48">
        <f t="shared" si="5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4"/>
        <v>0</v>
      </c>
      <c r="F168" s="64"/>
      <c r="G168" s="235"/>
      <c r="H168" s="238"/>
      <c r="I168" s="64"/>
      <c r="J168" s="45">
        <f t="shared" si="6"/>
        <v>0</v>
      </c>
      <c r="K168" s="100"/>
      <c r="L168" s="99"/>
      <c r="M168" s="99"/>
      <c r="N168" s="48">
        <f t="shared" si="5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4"/>
        <v>0</v>
      </c>
      <c r="F169" s="64"/>
      <c r="G169" s="235"/>
      <c r="H169" s="238"/>
      <c r="I169" s="64"/>
      <c r="J169" s="45">
        <f t="shared" si="6"/>
        <v>0</v>
      </c>
      <c r="K169" s="100"/>
      <c r="L169" s="99"/>
      <c r="M169" s="99"/>
      <c r="N169" s="48">
        <f t="shared" si="5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4"/>
        <v>0</v>
      </c>
      <c r="F170" s="64"/>
      <c r="G170" s="235"/>
      <c r="H170" s="238"/>
      <c r="I170" s="64"/>
      <c r="J170" s="45">
        <f t="shared" si="6"/>
        <v>0</v>
      </c>
      <c r="K170" s="100"/>
      <c r="L170" s="99"/>
      <c r="M170" s="99"/>
      <c r="N170" s="48">
        <f t="shared" si="5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4"/>
        <v>0</v>
      </c>
      <c r="F171" s="64"/>
      <c r="G171" s="235"/>
      <c r="H171" s="238"/>
      <c r="I171" s="64"/>
      <c r="J171" s="45">
        <f t="shared" si="6"/>
        <v>0</v>
      </c>
      <c r="K171" s="100"/>
      <c r="L171" s="99"/>
      <c r="M171" s="99"/>
      <c r="N171" s="48">
        <f t="shared" si="5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4"/>
        <v>0</v>
      </c>
      <c r="F172" s="64"/>
      <c r="G172" s="235"/>
      <c r="H172" s="238"/>
      <c r="I172" s="64"/>
      <c r="J172" s="45">
        <f t="shared" si="6"/>
        <v>0</v>
      </c>
      <c r="K172" s="100"/>
      <c r="L172" s="99"/>
      <c r="M172" s="99"/>
      <c r="N172" s="48">
        <f t="shared" si="5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4"/>
        <v>0</v>
      </c>
      <c r="F173" s="64"/>
      <c r="G173" s="264"/>
      <c r="H173" s="238"/>
      <c r="I173" s="64"/>
      <c r="J173" s="45">
        <f t="shared" si="6"/>
        <v>0</v>
      </c>
      <c r="K173" s="100"/>
      <c r="L173" s="99"/>
      <c r="M173" s="99"/>
      <c r="N173" s="48">
        <f t="shared" si="5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4"/>
        <v>0</v>
      </c>
      <c r="F174" s="64"/>
      <c r="G174" s="117"/>
      <c r="H174" s="238"/>
      <c r="I174" s="64"/>
      <c r="J174" s="45">
        <f t="shared" si="6"/>
        <v>0</v>
      </c>
      <c r="K174" s="100"/>
      <c r="L174" s="99"/>
      <c r="M174" s="99"/>
      <c r="N174" s="48">
        <f t="shared" si="5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4"/>
        <v>0</v>
      </c>
      <c r="F175" s="268"/>
      <c r="G175" s="235"/>
      <c r="H175" s="269"/>
      <c r="I175" s="268"/>
      <c r="J175" s="45">
        <f t="shared" si="6"/>
        <v>0</v>
      </c>
      <c r="N175" s="48">
        <f t="shared" si="5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4"/>
        <v>0</v>
      </c>
      <c r="F176" s="268"/>
      <c r="G176" s="235"/>
      <c r="H176" s="269"/>
      <c r="I176" s="268"/>
      <c r="J176" s="45">
        <f t="shared" si="6"/>
        <v>0</v>
      </c>
      <c r="N176" s="48">
        <f t="shared" si="5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7">D177*F177</f>
        <v>0</v>
      </c>
      <c r="F177" s="64"/>
      <c r="G177" s="235"/>
      <c r="H177" s="238"/>
      <c r="I177" s="64"/>
      <c r="J177" s="45">
        <f t="shared" si="6"/>
        <v>0</v>
      </c>
      <c r="K177" s="100"/>
      <c r="L177" s="99"/>
      <c r="M177" s="99"/>
      <c r="N177" s="48">
        <f t="shared" si="5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7"/>
        <v>0</v>
      </c>
      <c r="F178" s="64"/>
      <c r="G178" s="235"/>
      <c r="H178" s="238"/>
      <c r="I178" s="64"/>
      <c r="J178" s="45">
        <f t="shared" si="6"/>
        <v>0</v>
      </c>
      <c r="K178" s="100"/>
      <c r="L178" s="99"/>
      <c r="M178" s="99"/>
      <c r="N178" s="48">
        <f t="shared" si="5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7"/>
        <v>0</v>
      </c>
      <c r="F179" s="64"/>
      <c r="G179" s="264"/>
      <c r="H179" s="238"/>
      <c r="I179" s="64"/>
      <c r="J179" s="45">
        <f t="shared" si="6"/>
        <v>0</v>
      </c>
      <c r="K179" s="100"/>
      <c r="L179" s="99"/>
      <c r="M179" s="99"/>
      <c r="N179" s="48">
        <f t="shared" ref="N179:N242" si="8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7"/>
        <v>0</v>
      </c>
      <c r="F180" s="64"/>
      <c r="G180" s="264"/>
      <c r="H180" s="238"/>
      <c r="I180" s="64"/>
      <c r="J180" s="45">
        <f t="shared" si="6"/>
        <v>0</v>
      </c>
      <c r="K180" s="100"/>
      <c r="L180" s="99"/>
      <c r="M180" s="99"/>
      <c r="N180" s="48">
        <f t="shared" si="8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7"/>
        <v>0</v>
      </c>
      <c r="F181" s="64"/>
      <c r="G181" s="264"/>
      <c r="H181" s="238"/>
      <c r="I181" s="64"/>
      <c r="J181" s="45">
        <f t="shared" si="6"/>
        <v>0</v>
      </c>
      <c r="K181" s="100"/>
      <c r="L181" s="99"/>
      <c r="M181" s="99"/>
      <c r="N181" s="48">
        <f t="shared" si="8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7"/>
        <v>0</v>
      </c>
      <c r="F182" s="64"/>
      <c r="G182" s="264"/>
      <c r="H182" s="238"/>
      <c r="I182" s="64"/>
      <c r="J182" s="45">
        <f t="shared" si="6"/>
        <v>0</v>
      </c>
      <c r="K182" s="100"/>
      <c r="L182" s="99"/>
      <c r="M182" s="99"/>
      <c r="N182" s="48">
        <f t="shared" si="8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7"/>
        <v>0</v>
      </c>
      <c r="F183" s="64"/>
      <c r="G183" s="264"/>
      <c r="H183" s="238"/>
      <c r="I183" s="64"/>
      <c r="J183" s="45">
        <f t="shared" si="6"/>
        <v>0</v>
      </c>
      <c r="K183" s="100"/>
      <c r="L183" s="99"/>
      <c r="M183" s="99"/>
      <c r="N183" s="48">
        <f t="shared" si="8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7"/>
        <v>0</v>
      </c>
      <c r="F184" s="64"/>
      <c r="G184" s="235"/>
      <c r="H184" s="238"/>
      <c r="I184" s="64"/>
      <c r="J184" s="45">
        <f t="shared" si="6"/>
        <v>0</v>
      </c>
      <c r="K184" s="100"/>
      <c r="L184" s="99"/>
      <c r="M184" s="99"/>
      <c r="N184" s="48">
        <f t="shared" si="8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7"/>
        <v>0</v>
      </c>
      <c r="F185" s="64"/>
      <c r="G185" s="235"/>
      <c r="H185" s="238"/>
      <c r="I185" s="64"/>
      <c r="J185" s="45">
        <f t="shared" si="6"/>
        <v>0</v>
      </c>
      <c r="K185" s="100"/>
      <c r="L185" s="99"/>
      <c r="M185" s="99"/>
      <c r="N185" s="48">
        <f t="shared" si="8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7"/>
        <v>0</v>
      </c>
      <c r="F186" s="64"/>
      <c r="G186" s="235"/>
      <c r="H186" s="238"/>
      <c r="I186" s="64"/>
      <c r="J186" s="45">
        <f t="shared" si="6"/>
        <v>0</v>
      </c>
      <c r="K186" s="100"/>
      <c r="L186" s="99"/>
      <c r="M186" s="99"/>
      <c r="N186" s="48">
        <f t="shared" si="8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7"/>
        <v>0</v>
      </c>
      <c r="F187" s="64"/>
      <c r="G187" s="235"/>
      <c r="H187" s="238"/>
      <c r="I187" s="64"/>
      <c r="J187" s="45">
        <f t="shared" si="6"/>
        <v>0</v>
      </c>
      <c r="K187" s="100"/>
      <c r="L187" s="99"/>
      <c r="M187" s="99"/>
      <c r="N187" s="48">
        <f t="shared" si="8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7"/>
        <v>0</v>
      </c>
      <c r="F188" s="64"/>
      <c r="G188" s="235"/>
      <c r="H188" s="238"/>
      <c r="I188" s="64"/>
      <c r="J188" s="45">
        <f t="shared" si="6"/>
        <v>0</v>
      </c>
      <c r="K188" s="100"/>
      <c r="L188" s="99"/>
      <c r="M188" s="99"/>
      <c r="N188" s="48">
        <f t="shared" si="8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7"/>
        <v>0</v>
      </c>
      <c r="F189" s="64"/>
      <c r="G189" s="117"/>
      <c r="H189" s="238"/>
      <c r="I189" s="64"/>
      <c r="J189" s="45">
        <f t="shared" si="6"/>
        <v>0</v>
      </c>
      <c r="K189" s="100"/>
      <c r="L189" s="99"/>
      <c r="M189" s="99"/>
      <c r="N189" s="48">
        <f t="shared" si="8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7"/>
        <v>0</v>
      </c>
      <c r="F190" s="64"/>
      <c r="G190" s="235"/>
      <c r="H190" s="238"/>
      <c r="I190" s="64"/>
      <c r="J190" s="45">
        <f t="shared" si="6"/>
        <v>0</v>
      </c>
      <c r="K190" s="100"/>
      <c r="L190" s="99"/>
      <c r="M190" s="99"/>
      <c r="N190" s="48">
        <f t="shared" si="8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7"/>
        <v>0</v>
      </c>
      <c r="F191" s="64"/>
      <c r="G191" s="235"/>
      <c r="H191" s="238"/>
      <c r="I191" s="64"/>
      <c r="J191" s="45">
        <f t="shared" si="6"/>
        <v>0</v>
      </c>
      <c r="K191" s="100"/>
      <c r="L191" s="99"/>
      <c r="M191" s="99"/>
      <c r="N191" s="48">
        <f t="shared" si="8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7"/>
        <v>0</v>
      </c>
      <c r="F192" s="64"/>
      <c r="G192" s="235"/>
      <c r="H192" s="238"/>
      <c r="I192" s="64"/>
      <c r="J192" s="45">
        <f t="shared" si="6"/>
        <v>0</v>
      </c>
      <c r="K192" s="100"/>
      <c r="L192" s="99"/>
      <c r="M192" s="99"/>
      <c r="N192" s="48">
        <f t="shared" si="8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7"/>
        <v>0</v>
      </c>
      <c r="F193" s="281"/>
      <c r="G193" s="264"/>
      <c r="H193" s="238"/>
      <c r="I193" s="64"/>
      <c r="J193" s="45">
        <f t="shared" si="6"/>
        <v>0</v>
      </c>
      <c r="K193" s="100"/>
      <c r="L193" s="99"/>
      <c r="M193" s="99"/>
      <c r="N193" s="48">
        <f t="shared" si="8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7"/>
        <v>0</v>
      </c>
      <c r="F194" s="281"/>
      <c r="G194" s="264"/>
      <c r="H194" s="238"/>
      <c r="I194" s="64"/>
      <c r="J194" s="45">
        <f t="shared" si="6"/>
        <v>0</v>
      </c>
      <c r="K194" s="100"/>
      <c r="L194" s="99"/>
      <c r="M194" s="99"/>
      <c r="N194" s="48">
        <f t="shared" si="8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7"/>
        <v>0</v>
      </c>
      <c r="F195" s="281"/>
      <c r="G195" s="264"/>
      <c r="H195" s="238"/>
      <c r="I195" s="64"/>
      <c r="J195" s="45">
        <f t="shared" si="6"/>
        <v>0</v>
      </c>
      <c r="K195" s="100"/>
      <c r="L195" s="99"/>
      <c r="M195" s="99"/>
      <c r="N195" s="48">
        <f t="shared" si="8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7"/>
        <v>0</v>
      </c>
      <c r="F196" s="281"/>
      <c r="G196" s="264"/>
      <c r="H196" s="238"/>
      <c r="I196" s="64"/>
      <c r="J196" s="45">
        <f t="shared" si="6"/>
        <v>0</v>
      </c>
      <c r="K196" s="100"/>
      <c r="L196" s="99"/>
      <c r="M196" s="99"/>
      <c r="N196" s="48">
        <f t="shared" si="8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7"/>
        <v>0</v>
      </c>
      <c r="F197" s="281"/>
      <c r="G197" s="264"/>
      <c r="H197" s="238"/>
      <c r="I197" s="64"/>
      <c r="J197" s="45">
        <f t="shared" si="6"/>
        <v>0</v>
      </c>
      <c r="K197" s="100"/>
      <c r="L197" s="99"/>
      <c r="M197" s="99"/>
      <c r="N197" s="48">
        <f t="shared" si="8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7"/>
        <v>0</v>
      </c>
      <c r="F198" s="281"/>
      <c r="G198" s="264"/>
      <c r="H198" s="238"/>
      <c r="I198" s="64"/>
      <c r="J198" s="45">
        <f t="shared" si="6"/>
        <v>0</v>
      </c>
      <c r="K198" s="100"/>
      <c r="L198" s="99"/>
      <c r="M198" s="99"/>
      <c r="N198" s="48">
        <f t="shared" si="8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7"/>
        <v>0</v>
      </c>
      <c r="F199" s="281"/>
      <c r="G199" s="264"/>
      <c r="H199" s="238"/>
      <c r="I199" s="64"/>
      <c r="J199" s="45">
        <f t="shared" si="6"/>
        <v>0</v>
      </c>
      <c r="K199" s="100"/>
      <c r="L199" s="99"/>
      <c r="M199" s="99"/>
      <c r="N199" s="48">
        <f t="shared" si="8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7"/>
        <v>0</v>
      </c>
      <c r="F200" s="64"/>
      <c r="G200" s="264"/>
      <c r="H200" s="238"/>
      <c r="I200" s="64"/>
      <c r="J200" s="45">
        <f t="shared" si="6"/>
        <v>0</v>
      </c>
      <c r="K200" s="100"/>
      <c r="L200" s="99"/>
      <c r="M200" s="99"/>
      <c r="N200" s="48">
        <f t="shared" si="8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7"/>
        <v>0</v>
      </c>
      <c r="F201" s="64"/>
      <c r="G201" s="235"/>
      <c r="H201" s="238"/>
      <c r="I201" s="64"/>
      <c r="J201" s="45">
        <f t="shared" si="6"/>
        <v>0</v>
      </c>
      <c r="K201" s="100"/>
      <c r="L201" s="99"/>
      <c r="M201" s="99"/>
      <c r="N201" s="48">
        <f t="shared" si="8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7"/>
        <v>0</v>
      </c>
      <c r="F202" s="64"/>
      <c r="G202" s="235"/>
      <c r="H202" s="238"/>
      <c r="I202" s="64"/>
      <c r="J202" s="45">
        <f t="shared" si="6"/>
        <v>0</v>
      </c>
      <c r="K202" s="100"/>
      <c r="L202" s="99"/>
      <c r="M202" s="99"/>
      <c r="N202" s="48">
        <f t="shared" si="8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7"/>
        <v>0</v>
      </c>
      <c r="F203" s="64"/>
      <c r="G203" s="235"/>
      <c r="H203" s="238"/>
      <c r="I203" s="64"/>
      <c r="J203" s="45">
        <f t="shared" si="6"/>
        <v>0</v>
      </c>
      <c r="K203" s="100"/>
      <c r="L203" s="99"/>
      <c r="M203" s="99"/>
      <c r="N203" s="48">
        <f t="shared" si="8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7"/>
        <v>0</v>
      </c>
      <c r="F204" s="64"/>
      <c r="G204" s="235"/>
      <c r="H204" s="238"/>
      <c r="I204" s="64"/>
      <c r="J204" s="45">
        <f t="shared" si="6"/>
        <v>0</v>
      </c>
      <c r="K204" s="100"/>
      <c r="L204" s="99"/>
      <c r="M204" s="99"/>
      <c r="N204" s="48">
        <f t="shared" si="8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7"/>
        <v>0</v>
      </c>
      <c r="F205" s="64"/>
      <c r="G205" s="235"/>
      <c r="H205" s="238"/>
      <c r="I205" s="64"/>
      <c r="J205" s="45">
        <f t="shared" si="6"/>
        <v>0</v>
      </c>
      <c r="K205" s="100"/>
      <c r="L205" s="99"/>
      <c r="M205" s="99"/>
      <c r="N205" s="48">
        <f t="shared" si="8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7"/>
        <v>0</v>
      </c>
      <c r="F206" s="64"/>
      <c r="G206" s="235"/>
      <c r="H206" s="238"/>
      <c r="I206" s="64"/>
      <c r="J206" s="45">
        <f t="shared" si="6"/>
        <v>0</v>
      </c>
      <c r="K206" s="100"/>
      <c r="L206" s="99"/>
      <c r="M206" s="99"/>
      <c r="N206" s="48">
        <f t="shared" si="8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7"/>
        <v>0</v>
      </c>
      <c r="F207" s="64"/>
      <c r="G207" s="235"/>
      <c r="H207" s="238"/>
      <c r="I207" s="64"/>
      <c r="J207" s="45">
        <f t="shared" si="6"/>
        <v>0</v>
      </c>
      <c r="K207" s="100"/>
      <c r="L207" s="99"/>
      <c r="M207" s="99"/>
      <c r="N207" s="48">
        <f t="shared" si="8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7"/>
        <v>0</v>
      </c>
      <c r="F208" s="64"/>
      <c r="G208" s="235"/>
      <c r="H208" s="238"/>
      <c r="I208" s="64"/>
      <c r="J208" s="45">
        <f t="shared" si="6"/>
        <v>0</v>
      </c>
      <c r="K208" s="100"/>
      <c r="L208" s="99"/>
      <c r="M208" s="99"/>
      <c r="N208" s="48">
        <f t="shared" si="8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7"/>
        <v>0</v>
      </c>
      <c r="F209" s="64"/>
      <c r="G209" s="117"/>
      <c r="H209" s="63"/>
      <c r="I209" s="64"/>
      <c r="J209" s="45">
        <f t="shared" si="6"/>
        <v>0</v>
      </c>
      <c r="K209" s="100"/>
      <c r="L209" s="99"/>
      <c r="M209" s="99"/>
      <c r="N209" s="48">
        <f t="shared" si="8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7"/>
        <v>0</v>
      </c>
      <c r="F210" s="64"/>
      <c r="G210" s="235"/>
      <c r="H210" s="238"/>
      <c r="I210" s="64"/>
      <c r="J210" s="45">
        <f t="shared" si="6"/>
        <v>0</v>
      </c>
      <c r="K210" s="100"/>
      <c r="L210" s="99"/>
      <c r="M210" s="99"/>
      <c r="N210" s="48">
        <f t="shared" si="8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7"/>
        <v>0</v>
      </c>
      <c r="F211" s="64"/>
      <c r="G211" s="235"/>
      <c r="H211" s="238"/>
      <c r="I211" s="64"/>
      <c r="J211" s="45">
        <f t="shared" si="6"/>
        <v>0</v>
      </c>
      <c r="K211" s="100"/>
      <c r="L211" s="99"/>
      <c r="M211" s="99"/>
      <c r="N211" s="48">
        <f t="shared" si="8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7"/>
        <v>0</v>
      </c>
      <c r="F212" s="64"/>
      <c r="G212" s="235"/>
      <c r="H212" s="238"/>
      <c r="I212" s="64"/>
      <c r="J212" s="45">
        <f t="shared" si="6"/>
        <v>0</v>
      </c>
      <c r="K212" s="100"/>
      <c r="L212" s="99"/>
      <c r="M212" s="99"/>
      <c r="N212" s="48">
        <f t="shared" si="8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7"/>
        <v>0</v>
      </c>
      <c r="F213" s="64"/>
      <c r="G213" s="235"/>
      <c r="H213" s="238"/>
      <c r="I213" s="64"/>
      <c r="J213" s="45">
        <f t="shared" si="6"/>
        <v>0</v>
      </c>
      <c r="K213" s="100"/>
      <c r="L213" s="99"/>
      <c r="M213" s="99"/>
      <c r="N213" s="48">
        <f t="shared" si="8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7"/>
        <v>0</v>
      </c>
      <c r="F214" s="64"/>
      <c r="G214" s="235"/>
      <c r="H214" s="238"/>
      <c r="I214" s="64"/>
      <c r="J214" s="45">
        <f t="shared" si="6"/>
        <v>0</v>
      </c>
      <c r="K214" s="100"/>
      <c r="L214" s="99"/>
      <c r="M214" s="99"/>
      <c r="N214" s="48">
        <f t="shared" si="8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7"/>
        <v>0</v>
      </c>
      <c r="F215" s="64"/>
      <c r="G215" s="235"/>
      <c r="H215" s="238"/>
      <c r="I215" s="64"/>
      <c r="J215" s="45">
        <f t="shared" ref="J215:J258" si="9">I215-F215</f>
        <v>0</v>
      </c>
      <c r="K215" s="100"/>
      <c r="L215" s="99"/>
      <c r="M215" s="99"/>
      <c r="N215" s="48">
        <f t="shared" si="8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7"/>
        <v>0</v>
      </c>
      <c r="F216" s="64"/>
      <c r="G216" s="235"/>
      <c r="H216" s="238"/>
      <c r="I216" s="64"/>
      <c r="J216" s="45">
        <f t="shared" si="9"/>
        <v>0</v>
      </c>
      <c r="K216" s="100"/>
      <c r="L216" s="99"/>
      <c r="M216" s="99"/>
      <c r="N216" s="48">
        <f t="shared" si="8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7"/>
        <v>0</v>
      </c>
      <c r="F217" s="64"/>
      <c r="G217" s="235"/>
      <c r="H217" s="238"/>
      <c r="I217" s="64"/>
      <c r="J217" s="45">
        <f t="shared" si="9"/>
        <v>0</v>
      </c>
      <c r="K217" s="100"/>
      <c r="L217" s="99"/>
      <c r="M217" s="99"/>
      <c r="N217" s="48">
        <f t="shared" si="8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7"/>
        <v>0</v>
      </c>
      <c r="F218" s="64"/>
      <c r="G218" s="235"/>
      <c r="H218" s="238"/>
      <c r="I218" s="64"/>
      <c r="J218" s="45">
        <f t="shared" si="9"/>
        <v>0</v>
      </c>
      <c r="K218" s="100"/>
      <c r="L218" s="99"/>
      <c r="M218" s="99"/>
      <c r="N218" s="48">
        <f t="shared" si="8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7"/>
        <v>0</v>
      </c>
      <c r="F219" s="64"/>
      <c r="G219" s="235"/>
      <c r="H219" s="238"/>
      <c r="I219" s="64"/>
      <c r="J219" s="45">
        <f t="shared" si="9"/>
        <v>0</v>
      </c>
      <c r="K219" s="100"/>
      <c r="L219" s="99"/>
      <c r="M219" s="99"/>
      <c r="N219" s="48">
        <f t="shared" si="8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7"/>
        <v>0</v>
      </c>
      <c r="F220" s="64"/>
      <c r="G220" s="235"/>
      <c r="H220" s="238"/>
      <c r="I220" s="64"/>
      <c r="J220" s="45">
        <f t="shared" si="9"/>
        <v>0</v>
      </c>
      <c r="K220" s="100"/>
      <c r="L220" s="99"/>
      <c r="M220" s="99"/>
      <c r="N220" s="48">
        <f t="shared" si="8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7"/>
        <v>0</v>
      </c>
      <c r="F221" s="64"/>
      <c r="G221" s="235"/>
      <c r="H221" s="238"/>
      <c r="I221" s="64"/>
      <c r="J221" s="45">
        <f t="shared" si="9"/>
        <v>0</v>
      </c>
      <c r="K221" s="100"/>
      <c r="L221" s="99"/>
      <c r="M221" s="99"/>
      <c r="N221" s="48">
        <f t="shared" si="8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7"/>
        <v>0</v>
      </c>
      <c r="F222" s="64"/>
      <c r="G222" s="235"/>
      <c r="H222" s="238"/>
      <c r="I222" s="64"/>
      <c r="J222" s="45">
        <f t="shared" si="9"/>
        <v>0</v>
      </c>
      <c r="K222" s="100"/>
      <c r="L222" s="99"/>
      <c r="M222" s="99"/>
      <c r="N222" s="48">
        <f t="shared" si="8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7"/>
        <v>0</v>
      </c>
      <c r="F223" s="64"/>
      <c r="G223" s="235"/>
      <c r="H223" s="238"/>
      <c r="I223" s="64"/>
      <c r="J223" s="45">
        <f t="shared" si="9"/>
        <v>0</v>
      </c>
      <c r="K223" s="100"/>
      <c r="L223" s="99"/>
      <c r="M223" s="99"/>
      <c r="N223" s="48">
        <f t="shared" si="8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7"/>
        <v>0</v>
      </c>
      <c r="F224" s="64"/>
      <c r="G224" s="235"/>
      <c r="H224" s="238"/>
      <c r="I224" s="64"/>
      <c r="J224" s="45">
        <f t="shared" si="9"/>
        <v>0</v>
      </c>
      <c r="K224" s="100"/>
      <c r="L224" s="99"/>
      <c r="M224" s="99"/>
      <c r="N224" s="48">
        <f t="shared" si="8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7"/>
        <v>0</v>
      </c>
      <c r="F225" s="64"/>
      <c r="G225" s="235"/>
      <c r="H225" s="238"/>
      <c r="I225" s="64"/>
      <c r="J225" s="45">
        <f t="shared" si="9"/>
        <v>0</v>
      </c>
      <c r="K225" s="100"/>
      <c r="L225" s="99"/>
      <c r="M225" s="99"/>
      <c r="N225" s="48">
        <f t="shared" si="8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7"/>
        <v>0</v>
      </c>
      <c r="F226" s="64"/>
      <c r="G226" s="235"/>
      <c r="H226" s="238"/>
      <c r="I226" s="64"/>
      <c r="J226" s="45">
        <f t="shared" si="9"/>
        <v>0</v>
      </c>
      <c r="K226" s="100"/>
      <c r="L226" s="99"/>
      <c r="M226" s="99"/>
      <c r="N226" s="48">
        <f t="shared" si="8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7"/>
        <v>0</v>
      </c>
      <c r="F227" s="64"/>
      <c r="G227" s="235"/>
      <c r="H227" s="238"/>
      <c r="I227" s="64"/>
      <c r="J227" s="45">
        <f t="shared" si="9"/>
        <v>0</v>
      </c>
      <c r="K227" s="100"/>
      <c r="L227" s="99"/>
      <c r="M227" s="99"/>
      <c r="N227" s="48">
        <f t="shared" si="8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7"/>
        <v>0</v>
      </c>
      <c r="F228" s="64"/>
      <c r="G228" s="235"/>
      <c r="H228" s="238"/>
      <c r="I228" s="64"/>
      <c r="J228" s="45">
        <f t="shared" si="9"/>
        <v>0</v>
      </c>
      <c r="K228" s="100"/>
      <c r="L228" s="99"/>
      <c r="M228" s="99"/>
      <c r="N228" s="48">
        <f t="shared" si="8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7"/>
        <v>0</v>
      </c>
      <c r="F229" s="64"/>
      <c r="G229" s="235"/>
      <c r="H229" s="238"/>
      <c r="I229" s="64"/>
      <c r="J229" s="45">
        <f t="shared" si="9"/>
        <v>0</v>
      </c>
      <c r="K229" s="100"/>
      <c r="L229" s="99"/>
      <c r="M229" s="99"/>
      <c r="N229" s="48">
        <f t="shared" si="8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7"/>
        <v>0</v>
      </c>
      <c r="F230" s="64"/>
      <c r="G230" s="235"/>
      <c r="H230" s="238"/>
      <c r="I230" s="64"/>
      <c r="J230" s="45">
        <f t="shared" si="9"/>
        <v>0</v>
      </c>
      <c r="K230" s="100"/>
      <c r="L230" s="99"/>
      <c r="M230" s="99"/>
      <c r="N230" s="48">
        <f t="shared" si="8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7"/>
        <v>0</v>
      </c>
      <c r="F231" s="64"/>
      <c r="G231" s="235"/>
      <c r="H231" s="238"/>
      <c r="I231" s="64"/>
      <c r="J231" s="45">
        <f t="shared" si="9"/>
        <v>0</v>
      </c>
      <c r="K231" s="100"/>
      <c r="L231" s="99"/>
      <c r="M231" s="99"/>
      <c r="N231" s="48">
        <f t="shared" si="8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7"/>
        <v>0</v>
      </c>
      <c r="F232" s="64"/>
      <c r="G232" s="235"/>
      <c r="H232" s="238"/>
      <c r="I232" s="64"/>
      <c r="J232" s="45">
        <f t="shared" si="9"/>
        <v>0</v>
      </c>
      <c r="K232" s="100"/>
      <c r="L232" s="99"/>
      <c r="M232" s="99"/>
      <c r="N232" s="48">
        <f t="shared" si="8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7"/>
        <v>0</v>
      </c>
      <c r="F233" s="64"/>
      <c r="G233" s="235"/>
      <c r="H233" s="238"/>
      <c r="I233" s="64"/>
      <c r="J233" s="45">
        <f t="shared" si="9"/>
        <v>0</v>
      </c>
      <c r="K233" s="100"/>
      <c r="L233" s="99"/>
      <c r="M233" s="99"/>
      <c r="N233" s="48">
        <f t="shared" si="8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7"/>
        <v>0</v>
      </c>
      <c r="F234" s="64"/>
      <c r="G234" s="235"/>
      <c r="H234" s="238"/>
      <c r="I234" s="64"/>
      <c r="J234" s="45">
        <f t="shared" si="9"/>
        <v>0</v>
      </c>
      <c r="K234" s="100"/>
      <c r="L234" s="99"/>
      <c r="M234" s="99"/>
      <c r="N234" s="48">
        <f t="shared" si="8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7"/>
        <v>0</v>
      </c>
      <c r="F235" s="64"/>
      <c r="G235" s="235"/>
      <c r="H235" s="238"/>
      <c r="I235" s="64"/>
      <c r="J235" s="45">
        <f t="shared" si="9"/>
        <v>0</v>
      </c>
      <c r="K235" s="100"/>
      <c r="L235" s="99"/>
      <c r="M235" s="99"/>
      <c r="N235" s="48">
        <f t="shared" si="8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7"/>
        <v>0</v>
      </c>
      <c r="F236" s="64"/>
      <c r="G236" s="235"/>
      <c r="H236" s="63"/>
      <c r="I236" s="64"/>
      <c r="J236" s="45">
        <f t="shared" si="9"/>
        <v>0</v>
      </c>
      <c r="K236" s="100"/>
      <c r="L236" s="99"/>
      <c r="M236" s="99"/>
      <c r="N236" s="48">
        <f t="shared" si="8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7"/>
        <v>0</v>
      </c>
      <c r="F237" s="64"/>
      <c r="G237" s="235"/>
      <c r="H237" s="238"/>
      <c r="I237" s="64"/>
      <c r="J237" s="45">
        <f t="shared" si="9"/>
        <v>0</v>
      </c>
      <c r="K237" s="100"/>
      <c r="L237" s="99"/>
      <c r="M237" s="99"/>
      <c r="N237" s="48">
        <f t="shared" si="8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7"/>
        <v>0</v>
      </c>
      <c r="F238" s="64"/>
      <c r="G238" s="235"/>
      <c r="H238" s="238"/>
      <c r="I238" s="64"/>
      <c r="J238" s="45">
        <f t="shared" si="9"/>
        <v>0</v>
      </c>
      <c r="K238" s="100"/>
      <c r="L238" s="99"/>
      <c r="M238" s="99"/>
      <c r="N238" s="48">
        <f t="shared" si="8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7"/>
        <v>0</v>
      </c>
      <c r="F239" s="64"/>
      <c r="G239" s="235"/>
      <c r="H239" s="238"/>
      <c r="I239" s="64"/>
      <c r="J239" s="45">
        <f t="shared" si="9"/>
        <v>0</v>
      </c>
      <c r="K239" s="100"/>
      <c r="L239" s="99"/>
      <c r="M239" s="99"/>
      <c r="N239" s="48">
        <f t="shared" si="8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7"/>
        <v>0</v>
      </c>
      <c r="F240" s="64"/>
      <c r="G240" s="235"/>
      <c r="H240" s="252"/>
      <c r="I240" s="64"/>
      <c r="J240" s="45">
        <f t="shared" si="9"/>
        <v>0</v>
      </c>
      <c r="K240" s="100"/>
      <c r="L240" s="99"/>
      <c r="M240" s="99"/>
      <c r="N240" s="48">
        <f t="shared" si="8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0">D241*F241</f>
        <v>0</v>
      </c>
      <c r="F241" s="64"/>
      <c r="G241" s="235"/>
      <c r="H241" s="252"/>
      <c r="I241" s="64"/>
      <c r="J241" s="45">
        <f t="shared" si="9"/>
        <v>0</v>
      </c>
      <c r="K241" s="100"/>
      <c r="L241" s="286"/>
      <c r="M241" s="287"/>
      <c r="N241" s="48">
        <f t="shared" si="8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0"/>
        <v>0</v>
      </c>
      <c r="F242" s="200"/>
      <c r="G242" s="289"/>
      <c r="H242" s="290"/>
      <c r="I242" s="116"/>
      <c r="J242" s="45">
        <f t="shared" si="9"/>
        <v>0</v>
      </c>
      <c r="K242" s="100"/>
      <c r="L242" s="286"/>
      <c r="M242" s="287"/>
      <c r="N242" s="48">
        <f t="shared" si="8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0"/>
        <v>0</v>
      </c>
      <c r="F243" s="200"/>
      <c r="G243" s="289"/>
      <c r="H243" s="290"/>
      <c r="I243" s="116"/>
      <c r="J243" s="45">
        <f t="shared" si="9"/>
        <v>0</v>
      </c>
      <c r="K243" s="100"/>
      <c r="L243" s="286"/>
      <c r="M243" s="287"/>
      <c r="N243" s="48">
        <f t="shared" ref="N243:N262" si="11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0"/>
        <v>0</v>
      </c>
      <c r="F244" s="200"/>
      <c r="G244" s="289"/>
      <c r="H244" s="290"/>
      <c r="I244" s="116"/>
      <c r="J244" s="45">
        <f t="shared" si="9"/>
        <v>0</v>
      </c>
      <c r="K244" s="100"/>
      <c r="L244" s="286"/>
      <c r="M244" s="287"/>
      <c r="N244" s="48">
        <f t="shared" si="11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0"/>
        <v>0</v>
      </c>
      <c r="F245" s="200"/>
      <c r="G245" s="289"/>
      <c r="H245" s="290"/>
      <c r="I245" s="116"/>
      <c r="J245" s="45">
        <f t="shared" si="9"/>
        <v>0</v>
      </c>
      <c r="K245" s="100"/>
      <c r="L245" s="286"/>
      <c r="M245" s="287"/>
      <c r="N245" s="48">
        <f t="shared" si="11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0"/>
        <v>0</v>
      </c>
      <c r="F246" s="200"/>
      <c r="G246" s="289"/>
      <c r="H246" s="290"/>
      <c r="I246" s="116"/>
      <c r="J246" s="45">
        <f t="shared" si="9"/>
        <v>0</v>
      </c>
      <c r="K246" s="100"/>
      <c r="L246" s="286"/>
      <c r="M246" s="287"/>
      <c r="N246" s="48">
        <f t="shared" si="11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0"/>
        <v>0</v>
      </c>
      <c r="F247" s="44"/>
      <c r="G247" s="294"/>
      <c r="H247" s="295"/>
      <c r="I247" s="64"/>
      <c r="J247" s="45">
        <f t="shared" si="9"/>
        <v>0</v>
      </c>
      <c r="K247" s="100"/>
      <c r="L247" s="286"/>
      <c r="M247" s="296"/>
      <c r="N247" s="48">
        <f t="shared" si="11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0"/>
        <v>0</v>
      </c>
      <c r="F248" s="64"/>
      <c r="G248" s="235"/>
      <c r="H248" s="252"/>
      <c r="I248" s="64"/>
      <c r="J248" s="45">
        <f t="shared" si="9"/>
        <v>0</v>
      </c>
      <c r="K248" s="100"/>
      <c r="L248" s="286"/>
      <c r="M248" s="296"/>
      <c r="N248" s="48">
        <f t="shared" si="11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0"/>
        <v>0</v>
      </c>
      <c r="F249" s="64"/>
      <c r="G249" s="235"/>
      <c r="H249" s="252"/>
      <c r="I249" s="64"/>
      <c r="J249" s="45">
        <f t="shared" si="9"/>
        <v>0</v>
      </c>
      <c r="K249" s="100"/>
      <c r="L249" s="286"/>
      <c r="M249" s="296"/>
      <c r="N249" s="48">
        <f t="shared" si="11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0"/>
        <v>0</v>
      </c>
      <c r="F250" s="64"/>
      <c r="G250" s="235"/>
      <c r="H250" s="252"/>
      <c r="I250" s="64"/>
      <c r="J250" s="45">
        <f t="shared" si="9"/>
        <v>0</v>
      </c>
      <c r="K250" s="100"/>
      <c r="L250" s="286"/>
      <c r="M250" s="296"/>
      <c r="N250" s="48">
        <f t="shared" si="11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0"/>
        <v>0</v>
      </c>
      <c r="F251" s="268"/>
      <c r="G251" s="235"/>
      <c r="H251" s="269"/>
      <c r="I251" s="268">
        <v>0</v>
      </c>
      <c r="J251" s="45">
        <f t="shared" si="9"/>
        <v>0</v>
      </c>
      <c r="K251" s="299"/>
      <c r="L251" s="299"/>
      <c r="M251" s="299"/>
      <c r="N251" s="48">
        <f t="shared" si="11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0"/>
        <v>0</v>
      </c>
      <c r="F252" s="268"/>
      <c r="G252" s="235"/>
      <c r="H252" s="269"/>
      <c r="I252" s="268">
        <v>0</v>
      </c>
      <c r="J252" s="45">
        <f t="shared" si="9"/>
        <v>0</v>
      </c>
      <c r="K252" s="299"/>
      <c r="L252" s="299"/>
      <c r="M252" s="299"/>
      <c r="N252" s="48">
        <f t="shared" si="11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0"/>
        <v>0</v>
      </c>
      <c r="F253" s="268"/>
      <c r="G253" s="235"/>
      <c r="H253" s="269"/>
      <c r="I253" s="268">
        <v>0</v>
      </c>
      <c r="J253" s="45">
        <f t="shared" si="9"/>
        <v>0</v>
      </c>
      <c r="K253" s="299"/>
      <c r="L253" s="299"/>
      <c r="M253" s="299"/>
      <c r="N253" s="48">
        <f t="shared" si="11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0"/>
        <v>0</v>
      </c>
      <c r="F254" s="268"/>
      <c r="G254" s="235"/>
      <c r="H254" s="305"/>
      <c r="I254" s="268">
        <v>0</v>
      </c>
      <c r="J254" s="45">
        <f t="shared" si="9"/>
        <v>0</v>
      </c>
      <c r="K254" s="299"/>
      <c r="L254" s="299"/>
      <c r="M254" s="299"/>
      <c r="N254" s="48">
        <f t="shared" si="11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0"/>
        <v>0</v>
      </c>
      <c r="F255" s="268"/>
      <c r="G255" s="235"/>
      <c r="H255" s="307"/>
      <c r="I255" s="268">
        <v>0</v>
      </c>
      <c r="J255" s="45">
        <f t="shared" si="9"/>
        <v>0</v>
      </c>
      <c r="K255" s="299"/>
      <c r="L255" s="299"/>
      <c r="M255" s="299"/>
      <c r="N255" s="48">
        <f t="shared" si="11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0"/>
        <v>0</v>
      </c>
      <c r="H256" s="313"/>
      <c r="I256" s="311">
        <v>0</v>
      </c>
      <c r="J256" s="45">
        <f t="shared" si="9"/>
        <v>0</v>
      </c>
      <c r="K256" s="314"/>
      <c r="L256" s="314"/>
      <c r="M256" s="314"/>
      <c r="N256" s="48">
        <f t="shared" si="11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0"/>
        <v>0</v>
      </c>
      <c r="I257" s="311">
        <v>0</v>
      </c>
      <c r="J257" s="45">
        <f t="shared" si="9"/>
        <v>0</v>
      </c>
      <c r="K257" s="314"/>
      <c r="L257" s="314"/>
      <c r="M257" s="314"/>
      <c r="N257" s="48">
        <f t="shared" si="11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0"/>
        <v>0</v>
      </c>
      <c r="I258" s="316">
        <v>0</v>
      </c>
      <c r="J258" s="45">
        <f t="shared" si="9"/>
        <v>0</v>
      </c>
      <c r="K258" s="314"/>
      <c r="L258" s="314"/>
      <c r="M258" s="314"/>
      <c r="N258" s="48">
        <f t="shared" si="11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0"/>
        <v>#VALUE!</v>
      </c>
      <c r="F259" s="506" t="s">
        <v>26</v>
      </c>
      <c r="G259" s="506"/>
      <c r="H259" s="507"/>
      <c r="I259" s="317">
        <f>SUM(I4:I258)</f>
        <v>517031.52999999991</v>
      </c>
      <c r="J259" s="318"/>
      <c r="K259" s="314"/>
      <c r="L259" s="319"/>
      <c r="M259" s="314"/>
      <c r="N259" s="48">
        <f t="shared" si="11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0"/>
        <v>0</v>
      </c>
      <c r="I260" s="322"/>
      <c r="J260" s="318"/>
      <c r="K260" s="314"/>
      <c r="L260" s="319"/>
      <c r="M260" s="314"/>
      <c r="N260" s="48">
        <f t="shared" si="11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0"/>
        <v>0</v>
      </c>
      <c r="J261" s="311"/>
      <c r="K261" s="314"/>
      <c r="L261" s="314"/>
      <c r="M261" s="314"/>
      <c r="N261" s="48">
        <f t="shared" si="11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0"/>
        <v>0</v>
      </c>
      <c r="J262" s="311"/>
      <c r="K262" s="328"/>
      <c r="N262" s="48">
        <f t="shared" si="11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17425049.779999997</v>
      </c>
      <c r="O263" s="338"/>
      <c r="Q263" s="339">
        <f>SUM(Q4:Q262)</f>
        <v>455176</v>
      </c>
      <c r="R263" s="8"/>
      <c r="S263" s="340">
        <f>SUM(S17:S262)</f>
        <v>155232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18035457.779999997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27">
    <mergeCell ref="A1:J2"/>
    <mergeCell ref="S1:T2"/>
    <mergeCell ref="W1:X1"/>
    <mergeCell ref="O3:P3"/>
    <mergeCell ref="L87:M88"/>
    <mergeCell ref="C55:C56"/>
    <mergeCell ref="A55:A56"/>
    <mergeCell ref="H55:H56"/>
    <mergeCell ref="O55:O56"/>
    <mergeCell ref="P55:P56"/>
    <mergeCell ref="A62:A63"/>
    <mergeCell ref="C62:C63"/>
    <mergeCell ref="H62:H63"/>
    <mergeCell ref="O62:O63"/>
    <mergeCell ref="P62:P63"/>
    <mergeCell ref="H58:H59"/>
    <mergeCell ref="F259:H259"/>
    <mergeCell ref="O79:O80"/>
    <mergeCell ref="P79:P80"/>
    <mergeCell ref="O81:O82"/>
    <mergeCell ref="P81:P82"/>
    <mergeCell ref="A58:A59"/>
    <mergeCell ref="O58:O59"/>
    <mergeCell ref="P58:P59"/>
    <mergeCell ref="C58:C59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292"/>
  <sheetViews>
    <sheetView workbookViewId="0">
      <pane xSplit="8" ySplit="3" topLeftCell="S16" activePane="bottomRight" state="frozen"/>
      <selection pane="topRight" activeCell="I1" sqref="I1"/>
      <selection pane="bottomLeft" activeCell="A4" sqref="A4"/>
      <selection pane="bottomRight" activeCell="S20" sqref="S20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288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289</v>
      </c>
      <c r="B4" s="37" t="s">
        <v>37</v>
      </c>
      <c r="C4" s="38" t="s">
        <v>367</v>
      </c>
      <c r="D4" s="39">
        <v>50</v>
      </c>
      <c r="E4" s="40">
        <f>D4*F4</f>
        <v>1118000</v>
      </c>
      <c r="F4" s="41">
        <v>22360</v>
      </c>
      <c r="G4" s="42">
        <v>44652</v>
      </c>
      <c r="H4" s="466" t="s">
        <v>303</v>
      </c>
      <c r="I4" s="409">
        <v>5795</v>
      </c>
      <c r="J4" s="45">
        <f t="shared" ref="J4:J150" si="0">I4-F4</f>
        <v>-16565</v>
      </c>
      <c r="K4" s="46">
        <v>35</v>
      </c>
      <c r="L4" s="47"/>
      <c r="M4" s="47"/>
      <c r="N4" s="48">
        <f t="shared" ref="N4:N114" si="1">K4*I4</f>
        <v>202825</v>
      </c>
      <c r="O4" s="464" t="s">
        <v>59</v>
      </c>
      <c r="P4" s="394">
        <v>44664</v>
      </c>
      <c r="Q4" s="49">
        <v>26793</v>
      </c>
      <c r="R4" s="50">
        <v>44652</v>
      </c>
      <c r="S4" s="51">
        <v>11200</v>
      </c>
      <c r="T4" s="52" t="s">
        <v>305</v>
      </c>
      <c r="U4" s="53" t="s">
        <v>439</v>
      </c>
      <c r="V4" s="54">
        <v>0</v>
      </c>
      <c r="W4" s="55" t="s">
        <v>415</v>
      </c>
      <c r="X4" s="56">
        <v>0</v>
      </c>
    </row>
    <row r="5" spans="1:24" ht="30" customHeight="1" thickTop="1" thickBot="1" x14ac:dyDescent="0.35">
      <c r="A5" s="57" t="s">
        <v>73</v>
      </c>
      <c r="B5" s="58" t="s">
        <v>290</v>
      </c>
      <c r="C5" s="59" t="s">
        <v>367</v>
      </c>
      <c r="D5" s="60">
        <v>0</v>
      </c>
      <c r="E5" s="40">
        <f t="shared" ref="E5:E40" si="2">D5*F5</f>
        <v>0</v>
      </c>
      <c r="F5" s="61">
        <v>0</v>
      </c>
      <c r="G5" s="62">
        <v>44652</v>
      </c>
      <c r="H5" s="410" t="s">
        <v>334</v>
      </c>
      <c r="I5" s="411">
        <v>22715</v>
      </c>
      <c r="J5" s="45">
        <f t="shared" si="0"/>
        <v>22715</v>
      </c>
      <c r="K5" s="46">
        <v>35</v>
      </c>
      <c r="L5" s="65"/>
      <c r="M5" s="65"/>
      <c r="N5" s="48">
        <f t="shared" si="1"/>
        <v>795025</v>
      </c>
      <c r="O5" s="395" t="s">
        <v>335</v>
      </c>
      <c r="P5" s="396">
        <v>44664</v>
      </c>
      <c r="Q5" s="66">
        <v>0</v>
      </c>
      <c r="R5" s="67">
        <v>44652</v>
      </c>
      <c r="S5" s="51">
        <v>0</v>
      </c>
      <c r="T5" s="52" t="s">
        <v>305</v>
      </c>
      <c r="U5" s="53" t="s">
        <v>439</v>
      </c>
      <c r="V5" s="54">
        <v>4640</v>
      </c>
      <c r="W5" s="68" t="s">
        <v>415</v>
      </c>
      <c r="X5" s="69">
        <v>4176</v>
      </c>
    </row>
    <row r="6" spans="1:24" ht="30.75" customHeight="1" thickTop="1" thickBot="1" x14ac:dyDescent="0.35">
      <c r="A6" s="57" t="s">
        <v>291</v>
      </c>
      <c r="B6" s="58" t="s">
        <v>72</v>
      </c>
      <c r="C6" s="59" t="s">
        <v>368</v>
      </c>
      <c r="D6" s="60">
        <v>50</v>
      </c>
      <c r="E6" s="40">
        <f t="shared" si="2"/>
        <v>1093500</v>
      </c>
      <c r="F6" s="61">
        <v>21870</v>
      </c>
      <c r="G6" s="62">
        <v>44654</v>
      </c>
      <c r="H6" s="410" t="s">
        <v>347</v>
      </c>
      <c r="I6" s="411">
        <v>22190</v>
      </c>
      <c r="J6" s="45">
        <f t="shared" si="0"/>
        <v>320</v>
      </c>
      <c r="K6" s="46">
        <v>35.5</v>
      </c>
      <c r="L6" s="65"/>
      <c r="M6" s="65"/>
      <c r="N6" s="48">
        <f t="shared" si="1"/>
        <v>787745</v>
      </c>
      <c r="O6" s="395" t="s">
        <v>61</v>
      </c>
      <c r="P6" s="396">
        <v>44669</v>
      </c>
      <c r="Q6" s="66">
        <v>26900</v>
      </c>
      <c r="R6" s="67">
        <v>44659</v>
      </c>
      <c r="S6" s="51">
        <v>11200</v>
      </c>
      <c r="T6" s="52" t="s">
        <v>306</v>
      </c>
      <c r="U6" s="53" t="s">
        <v>439</v>
      </c>
      <c r="V6" s="54">
        <v>4640</v>
      </c>
      <c r="W6" s="53" t="s">
        <v>415</v>
      </c>
      <c r="X6" s="70">
        <v>4176</v>
      </c>
    </row>
    <row r="7" spans="1:24" ht="28.5" customHeight="1" thickTop="1" thickBot="1" x14ac:dyDescent="0.35">
      <c r="A7" s="57" t="s">
        <v>292</v>
      </c>
      <c r="B7" s="58" t="s">
        <v>32</v>
      </c>
      <c r="C7" s="59" t="s">
        <v>368</v>
      </c>
      <c r="D7" s="60">
        <v>0</v>
      </c>
      <c r="E7" s="40">
        <f t="shared" si="2"/>
        <v>0</v>
      </c>
      <c r="F7" s="61">
        <v>0</v>
      </c>
      <c r="G7" s="62">
        <v>44654</v>
      </c>
      <c r="H7" s="410" t="s">
        <v>348</v>
      </c>
      <c r="I7" s="411">
        <v>5610</v>
      </c>
      <c r="J7" s="45">
        <f t="shared" si="0"/>
        <v>5610</v>
      </c>
      <c r="K7" s="46">
        <v>35.5</v>
      </c>
      <c r="L7" s="65"/>
      <c r="M7" s="65"/>
      <c r="N7" s="48">
        <f t="shared" si="1"/>
        <v>199155</v>
      </c>
      <c r="O7" s="395" t="s">
        <v>215</v>
      </c>
      <c r="P7" s="396">
        <v>44669</v>
      </c>
      <c r="Q7" s="66">
        <v>0</v>
      </c>
      <c r="R7" s="67">
        <v>44659</v>
      </c>
      <c r="S7" s="51">
        <v>0</v>
      </c>
      <c r="T7" s="52" t="s">
        <v>306</v>
      </c>
      <c r="U7" s="53" t="s">
        <v>439</v>
      </c>
      <c r="V7" s="54">
        <v>0</v>
      </c>
      <c r="W7" s="53" t="s">
        <v>415</v>
      </c>
      <c r="X7" s="70">
        <v>0</v>
      </c>
    </row>
    <row r="8" spans="1:24" ht="27.75" customHeight="1" thickTop="1" thickBot="1" x14ac:dyDescent="0.35">
      <c r="A8" s="57" t="s">
        <v>293</v>
      </c>
      <c r="B8" s="58" t="s">
        <v>72</v>
      </c>
      <c r="C8" s="59" t="s">
        <v>369</v>
      </c>
      <c r="D8" s="60">
        <v>50</v>
      </c>
      <c r="E8" s="40">
        <f t="shared" si="2"/>
        <v>1129500</v>
      </c>
      <c r="F8" s="61">
        <v>22590</v>
      </c>
      <c r="G8" s="62">
        <v>44656</v>
      </c>
      <c r="H8" s="410" t="s">
        <v>350</v>
      </c>
      <c r="I8" s="411">
        <v>22260</v>
      </c>
      <c r="J8" s="45">
        <f t="shared" si="0"/>
        <v>-330</v>
      </c>
      <c r="K8" s="46">
        <v>35.5</v>
      </c>
      <c r="L8" s="65"/>
      <c r="M8" s="65"/>
      <c r="N8" s="48">
        <f t="shared" si="1"/>
        <v>790230</v>
      </c>
      <c r="O8" s="89" t="s">
        <v>61</v>
      </c>
      <c r="P8" s="90">
        <v>44670</v>
      </c>
      <c r="Q8" s="66">
        <v>27007</v>
      </c>
      <c r="R8" s="67">
        <v>44659</v>
      </c>
      <c r="S8" s="51">
        <v>11200</v>
      </c>
      <c r="T8" s="52" t="s">
        <v>307</v>
      </c>
      <c r="U8" s="53" t="s">
        <v>439</v>
      </c>
      <c r="V8" s="54">
        <v>4640</v>
      </c>
      <c r="W8" s="53" t="s">
        <v>415</v>
      </c>
      <c r="X8" s="70">
        <v>4176</v>
      </c>
    </row>
    <row r="9" spans="1:24" ht="24.75" customHeight="1" thickTop="1" thickBot="1" x14ac:dyDescent="0.35">
      <c r="A9" s="71" t="s">
        <v>39</v>
      </c>
      <c r="B9" s="58" t="s">
        <v>32</v>
      </c>
      <c r="C9" s="59" t="s">
        <v>369</v>
      </c>
      <c r="D9" s="60">
        <v>0</v>
      </c>
      <c r="E9" s="40">
        <f t="shared" si="2"/>
        <v>0</v>
      </c>
      <c r="F9" s="61">
        <v>0</v>
      </c>
      <c r="G9" s="62">
        <v>44656</v>
      </c>
      <c r="H9" s="410" t="s">
        <v>351</v>
      </c>
      <c r="I9" s="411">
        <v>6480</v>
      </c>
      <c r="J9" s="45">
        <f t="shared" si="0"/>
        <v>6480</v>
      </c>
      <c r="K9" s="46">
        <v>35.5</v>
      </c>
      <c r="L9" s="65"/>
      <c r="M9" s="65"/>
      <c r="N9" s="48">
        <f t="shared" si="1"/>
        <v>230040</v>
      </c>
      <c r="O9" s="89" t="s">
        <v>61</v>
      </c>
      <c r="P9" s="90">
        <v>44670</v>
      </c>
      <c r="Q9" s="66">
        <v>0</v>
      </c>
      <c r="R9" s="67">
        <v>44659</v>
      </c>
      <c r="S9" s="51">
        <v>0</v>
      </c>
      <c r="T9" s="52" t="s">
        <v>307</v>
      </c>
      <c r="U9" s="53" t="s">
        <v>439</v>
      </c>
      <c r="V9" s="54">
        <v>0</v>
      </c>
      <c r="W9" s="53" t="s">
        <v>415</v>
      </c>
      <c r="X9" s="70">
        <v>0</v>
      </c>
    </row>
    <row r="10" spans="1:24" ht="24.75" customHeight="1" thickTop="1" thickBot="1" x14ac:dyDescent="0.35">
      <c r="A10" s="71" t="s">
        <v>30</v>
      </c>
      <c r="B10" s="58" t="s">
        <v>72</v>
      </c>
      <c r="C10" s="59" t="s">
        <v>370</v>
      </c>
      <c r="D10" s="72">
        <v>50</v>
      </c>
      <c r="E10" s="40">
        <f t="shared" si="2"/>
        <v>1092000</v>
      </c>
      <c r="F10" s="61">
        <v>21840</v>
      </c>
      <c r="G10" s="62">
        <v>44658</v>
      </c>
      <c r="H10" s="410" t="s">
        <v>355</v>
      </c>
      <c r="I10" s="411">
        <v>22245</v>
      </c>
      <c r="J10" s="45">
        <f t="shared" si="0"/>
        <v>405</v>
      </c>
      <c r="K10" s="46">
        <v>35.5</v>
      </c>
      <c r="L10" s="65"/>
      <c r="M10" s="65"/>
      <c r="N10" s="48">
        <f t="shared" si="1"/>
        <v>789697.5</v>
      </c>
      <c r="O10" s="397" t="s">
        <v>63</v>
      </c>
      <c r="P10" s="398">
        <v>44671</v>
      </c>
      <c r="Q10" s="66">
        <v>26900</v>
      </c>
      <c r="R10" s="67">
        <v>44659</v>
      </c>
      <c r="S10" s="51">
        <v>11200</v>
      </c>
      <c r="T10" s="52" t="s">
        <v>308</v>
      </c>
      <c r="U10" s="53" t="s">
        <v>439</v>
      </c>
      <c r="V10" s="54">
        <v>4640</v>
      </c>
      <c r="W10" s="53" t="s">
        <v>415</v>
      </c>
      <c r="X10" s="70">
        <v>4176</v>
      </c>
    </row>
    <row r="11" spans="1:24" ht="24" customHeight="1" thickTop="1" thickBot="1" x14ac:dyDescent="0.35">
      <c r="A11" s="71" t="s">
        <v>294</v>
      </c>
      <c r="B11" s="58" t="s">
        <v>32</v>
      </c>
      <c r="C11" s="59" t="s">
        <v>370</v>
      </c>
      <c r="D11" s="60">
        <v>0</v>
      </c>
      <c r="E11" s="40">
        <f t="shared" si="2"/>
        <v>0</v>
      </c>
      <c r="F11" s="61">
        <v>0</v>
      </c>
      <c r="G11" s="62">
        <v>44658</v>
      </c>
      <c r="H11" s="410" t="s">
        <v>352</v>
      </c>
      <c r="I11" s="411">
        <v>5740</v>
      </c>
      <c r="J11" s="45">
        <f t="shared" si="0"/>
        <v>5740</v>
      </c>
      <c r="K11" s="46">
        <v>35.5</v>
      </c>
      <c r="L11" s="65"/>
      <c r="M11" s="65"/>
      <c r="N11" s="48">
        <f t="shared" si="1"/>
        <v>203770</v>
      </c>
      <c r="O11" s="397" t="s">
        <v>61</v>
      </c>
      <c r="P11" s="398">
        <v>44671</v>
      </c>
      <c r="Q11" s="66">
        <v>0</v>
      </c>
      <c r="R11" s="67">
        <v>44659</v>
      </c>
      <c r="S11" s="51">
        <v>0</v>
      </c>
      <c r="T11" s="52" t="s">
        <v>308</v>
      </c>
      <c r="U11" s="53" t="s">
        <v>439</v>
      </c>
      <c r="V11" s="54">
        <v>0</v>
      </c>
      <c r="W11" s="53" t="s">
        <v>415</v>
      </c>
      <c r="X11" s="70">
        <v>0</v>
      </c>
    </row>
    <row r="12" spans="1:24" ht="26.25" customHeight="1" thickTop="1" thickBot="1" x14ac:dyDescent="0.35">
      <c r="A12" s="71" t="s">
        <v>69</v>
      </c>
      <c r="B12" s="58" t="s">
        <v>72</v>
      </c>
      <c r="C12" s="431" t="s">
        <v>371</v>
      </c>
      <c r="D12" s="60">
        <v>50</v>
      </c>
      <c r="E12" s="40">
        <f t="shared" si="2"/>
        <v>1066500</v>
      </c>
      <c r="F12" s="61">
        <v>21330</v>
      </c>
      <c r="G12" s="62">
        <v>44659</v>
      </c>
      <c r="H12" s="410" t="s">
        <v>354</v>
      </c>
      <c r="I12" s="411">
        <v>20990</v>
      </c>
      <c r="J12" s="45">
        <f t="shared" si="0"/>
        <v>-340</v>
      </c>
      <c r="K12" s="46">
        <v>35.5</v>
      </c>
      <c r="L12" s="65"/>
      <c r="M12" s="65"/>
      <c r="N12" s="48">
        <f t="shared" si="1"/>
        <v>745145</v>
      </c>
      <c r="O12" s="397" t="s">
        <v>63</v>
      </c>
      <c r="P12" s="398">
        <v>44671</v>
      </c>
      <c r="Q12" s="66">
        <v>26900</v>
      </c>
      <c r="R12" s="67">
        <v>44659</v>
      </c>
      <c r="S12" s="51"/>
      <c r="T12" s="52"/>
      <c r="U12" s="53" t="s">
        <v>439</v>
      </c>
      <c r="V12" s="54">
        <v>4640</v>
      </c>
      <c r="W12" s="53" t="s">
        <v>415</v>
      </c>
      <c r="X12" s="70">
        <v>4176</v>
      </c>
    </row>
    <row r="13" spans="1:24" ht="24" customHeight="1" thickTop="1" thickBot="1" x14ac:dyDescent="0.35">
      <c r="A13" s="71" t="s">
        <v>294</v>
      </c>
      <c r="B13" s="58" t="s">
        <v>32</v>
      </c>
      <c r="C13" s="432" t="s">
        <v>371</v>
      </c>
      <c r="D13" s="60">
        <v>0</v>
      </c>
      <c r="E13" s="40">
        <f t="shared" si="2"/>
        <v>0</v>
      </c>
      <c r="F13" s="61">
        <v>0</v>
      </c>
      <c r="G13" s="62">
        <v>44659</v>
      </c>
      <c r="H13" s="410" t="s">
        <v>353</v>
      </c>
      <c r="I13" s="411">
        <v>6195</v>
      </c>
      <c r="J13" s="45">
        <f t="shared" si="0"/>
        <v>6195</v>
      </c>
      <c r="K13" s="46">
        <v>35.5</v>
      </c>
      <c r="L13" s="65"/>
      <c r="M13" s="65"/>
      <c r="N13" s="48">
        <f t="shared" si="1"/>
        <v>219922.5</v>
      </c>
      <c r="O13" s="397" t="s">
        <v>63</v>
      </c>
      <c r="P13" s="398">
        <v>44671</v>
      </c>
      <c r="Q13" s="66">
        <v>0</v>
      </c>
      <c r="R13" s="67">
        <v>44659</v>
      </c>
      <c r="S13" s="51"/>
      <c r="T13" s="52"/>
      <c r="U13" s="53" t="s">
        <v>439</v>
      </c>
      <c r="V13" s="54">
        <v>0</v>
      </c>
      <c r="W13" s="53" t="s">
        <v>415</v>
      </c>
      <c r="X13" s="70">
        <v>0</v>
      </c>
    </row>
    <row r="14" spans="1:24" ht="33" thickTop="1" thickBot="1" x14ac:dyDescent="0.35">
      <c r="A14" s="71" t="s">
        <v>295</v>
      </c>
      <c r="B14" s="58" t="s">
        <v>290</v>
      </c>
      <c r="C14" s="59" t="s">
        <v>372</v>
      </c>
      <c r="D14" s="60">
        <v>50</v>
      </c>
      <c r="E14" s="40">
        <f t="shared" si="2"/>
        <v>1133000</v>
      </c>
      <c r="F14" s="61">
        <v>22660</v>
      </c>
      <c r="G14" s="62">
        <v>44661</v>
      </c>
      <c r="H14" s="410" t="s">
        <v>381</v>
      </c>
      <c r="I14" s="411">
        <v>22455</v>
      </c>
      <c r="J14" s="45">
        <f t="shared" si="0"/>
        <v>-205</v>
      </c>
      <c r="K14" s="46">
        <v>35.5</v>
      </c>
      <c r="L14" s="65"/>
      <c r="M14" s="65"/>
      <c r="N14" s="48">
        <f t="shared" si="1"/>
        <v>797152.5</v>
      </c>
      <c r="O14" s="397" t="s">
        <v>61</v>
      </c>
      <c r="P14" s="398">
        <v>44676</v>
      </c>
      <c r="Q14" s="66">
        <v>26793</v>
      </c>
      <c r="R14" s="67">
        <v>44664</v>
      </c>
      <c r="S14" s="51"/>
      <c r="T14" s="52"/>
      <c r="U14" s="53" t="s">
        <v>439</v>
      </c>
      <c r="V14" s="54">
        <v>4640</v>
      </c>
      <c r="W14" s="53" t="s">
        <v>415</v>
      </c>
      <c r="X14" s="70">
        <v>4176</v>
      </c>
    </row>
    <row r="15" spans="1:24" ht="33" thickTop="1" thickBot="1" x14ac:dyDescent="0.35">
      <c r="A15" s="73" t="s">
        <v>50</v>
      </c>
      <c r="B15" s="58" t="s">
        <v>296</v>
      </c>
      <c r="C15" s="59" t="s">
        <v>372</v>
      </c>
      <c r="D15" s="60">
        <v>0</v>
      </c>
      <c r="E15" s="40">
        <f t="shared" si="2"/>
        <v>0</v>
      </c>
      <c r="F15" s="61">
        <v>0</v>
      </c>
      <c r="G15" s="62">
        <v>44661</v>
      </c>
      <c r="H15" s="410" t="s">
        <v>380</v>
      </c>
      <c r="I15" s="411">
        <v>6355</v>
      </c>
      <c r="J15" s="45">
        <f t="shared" si="0"/>
        <v>6355</v>
      </c>
      <c r="K15" s="46">
        <v>35.5</v>
      </c>
      <c r="L15" s="65"/>
      <c r="M15" s="65"/>
      <c r="N15" s="48">
        <f t="shared" si="1"/>
        <v>225602.5</v>
      </c>
      <c r="O15" s="397" t="s">
        <v>61</v>
      </c>
      <c r="P15" s="398">
        <v>44676</v>
      </c>
      <c r="Q15" s="66">
        <v>0</v>
      </c>
      <c r="R15" s="67">
        <v>44664</v>
      </c>
      <c r="S15" s="51"/>
      <c r="T15" s="92"/>
      <c r="U15" s="53" t="s">
        <v>439</v>
      </c>
      <c r="V15" s="54">
        <v>0</v>
      </c>
      <c r="W15" s="53" t="s">
        <v>415</v>
      </c>
      <c r="X15" s="70">
        <v>0</v>
      </c>
    </row>
    <row r="16" spans="1:24" ht="35.25" customHeight="1" thickTop="1" thickBot="1" x14ac:dyDescent="0.35">
      <c r="A16" s="71" t="s">
        <v>297</v>
      </c>
      <c r="B16" s="58" t="s">
        <v>298</v>
      </c>
      <c r="C16" s="74" t="s">
        <v>373</v>
      </c>
      <c r="D16" s="60">
        <v>50</v>
      </c>
      <c r="E16" s="40">
        <f t="shared" si="2"/>
        <v>1071000</v>
      </c>
      <c r="F16" s="61">
        <v>21420</v>
      </c>
      <c r="G16" s="62">
        <v>44662</v>
      </c>
      <c r="H16" s="410" t="s">
        <v>382</v>
      </c>
      <c r="I16" s="411">
        <v>21410</v>
      </c>
      <c r="J16" s="45">
        <f t="shared" si="0"/>
        <v>-10</v>
      </c>
      <c r="K16" s="46">
        <v>35.5</v>
      </c>
      <c r="L16" s="65"/>
      <c r="M16" s="65"/>
      <c r="N16" s="48">
        <f t="shared" si="1"/>
        <v>760055</v>
      </c>
      <c r="O16" s="397" t="s">
        <v>61</v>
      </c>
      <c r="P16" s="398">
        <v>44676</v>
      </c>
      <c r="Q16" s="66">
        <v>26686</v>
      </c>
      <c r="R16" s="67">
        <v>44664</v>
      </c>
      <c r="S16" s="51"/>
      <c r="T16" s="92"/>
      <c r="U16" s="53" t="s">
        <v>439</v>
      </c>
      <c r="V16" s="54">
        <v>4640</v>
      </c>
      <c r="W16" s="53" t="s">
        <v>415</v>
      </c>
      <c r="X16" s="70">
        <v>4176</v>
      </c>
    </row>
    <row r="17" spans="1:24" ht="33" thickTop="1" thickBot="1" x14ac:dyDescent="0.35">
      <c r="A17" s="75" t="s">
        <v>223</v>
      </c>
      <c r="B17" s="58" t="s">
        <v>32</v>
      </c>
      <c r="C17" s="59" t="s">
        <v>373</v>
      </c>
      <c r="D17" s="60">
        <v>0</v>
      </c>
      <c r="E17" s="40">
        <f t="shared" si="2"/>
        <v>0</v>
      </c>
      <c r="F17" s="61">
        <v>0</v>
      </c>
      <c r="G17" s="62">
        <v>44662</v>
      </c>
      <c r="H17" s="410" t="s">
        <v>383</v>
      </c>
      <c r="I17" s="411">
        <f>5815-116.3</f>
        <v>5698.7</v>
      </c>
      <c r="J17" s="45">
        <f t="shared" si="0"/>
        <v>5698.7</v>
      </c>
      <c r="K17" s="76">
        <v>35.5</v>
      </c>
      <c r="L17" s="65"/>
      <c r="M17" s="65"/>
      <c r="N17" s="48">
        <f t="shared" si="1"/>
        <v>202303.85</v>
      </c>
      <c r="O17" s="397" t="s">
        <v>61</v>
      </c>
      <c r="P17" s="398">
        <v>44676</v>
      </c>
      <c r="Q17" s="66">
        <v>0</v>
      </c>
      <c r="R17" s="67">
        <v>44664</v>
      </c>
      <c r="S17" s="51"/>
      <c r="T17" s="92"/>
      <c r="U17" s="53" t="s">
        <v>439</v>
      </c>
      <c r="V17" s="54">
        <v>0</v>
      </c>
      <c r="W17" s="53" t="s">
        <v>415</v>
      </c>
      <c r="X17" s="70">
        <v>0</v>
      </c>
    </row>
    <row r="18" spans="1:24" ht="22.5" customHeight="1" thickTop="1" thickBot="1" x14ac:dyDescent="0.35">
      <c r="A18" s="484" t="s">
        <v>106</v>
      </c>
      <c r="B18" s="58" t="s">
        <v>107</v>
      </c>
      <c r="C18" s="59" t="s">
        <v>374</v>
      </c>
      <c r="D18" s="60">
        <v>50</v>
      </c>
      <c r="E18" s="40">
        <f t="shared" si="2"/>
        <v>462500</v>
      </c>
      <c r="F18" s="61">
        <v>9250</v>
      </c>
      <c r="G18" s="62">
        <v>44663</v>
      </c>
      <c r="H18" s="410">
        <v>37729</v>
      </c>
      <c r="I18" s="411">
        <v>9250</v>
      </c>
      <c r="J18" s="45">
        <f t="shared" si="0"/>
        <v>0</v>
      </c>
      <c r="K18" s="76">
        <v>48.5</v>
      </c>
      <c r="L18" s="65"/>
      <c r="M18" s="65"/>
      <c r="N18" s="48">
        <f t="shared" si="1"/>
        <v>448625</v>
      </c>
      <c r="O18" s="397" t="s">
        <v>61</v>
      </c>
      <c r="P18" s="398">
        <v>44677</v>
      </c>
      <c r="Q18" s="66">
        <v>0</v>
      </c>
      <c r="R18" s="67" t="s">
        <v>211</v>
      </c>
      <c r="S18" s="51"/>
      <c r="T18" s="92"/>
      <c r="U18" s="53" t="s">
        <v>269</v>
      </c>
      <c r="V18" s="54">
        <v>0</v>
      </c>
      <c r="W18" s="486" t="s">
        <v>220</v>
      </c>
      <c r="X18" s="485">
        <v>4176</v>
      </c>
    </row>
    <row r="19" spans="1:24" ht="37.5" customHeight="1" thickTop="1" thickBot="1" x14ac:dyDescent="0.35">
      <c r="A19" s="78" t="s">
        <v>299</v>
      </c>
      <c r="B19" s="58" t="s">
        <v>300</v>
      </c>
      <c r="C19" s="59" t="s">
        <v>375</v>
      </c>
      <c r="D19" s="60">
        <v>50</v>
      </c>
      <c r="E19" s="40">
        <f t="shared" si="2"/>
        <v>1192000</v>
      </c>
      <c r="F19" s="61">
        <v>23840</v>
      </c>
      <c r="G19" s="62">
        <v>44664</v>
      </c>
      <c r="H19" s="410" t="s">
        <v>393</v>
      </c>
      <c r="I19" s="411">
        <f>24990-1124.55</f>
        <v>23865.45</v>
      </c>
      <c r="J19" s="45">
        <f t="shared" si="0"/>
        <v>25.450000000000728</v>
      </c>
      <c r="K19" s="76">
        <v>35.5</v>
      </c>
      <c r="L19" s="65"/>
      <c r="M19" s="65"/>
      <c r="N19" s="48">
        <f t="shared" si="1"/>
        <v>847223.47499999998</v>
      </c>
      <c r="O19" s="397" t="s">
        <v>61</v>
      </c>
      <c r="P19" s="398">
        <v>44678</v>
      </c>
      <c r="Q19" s="79">
        <v>27114</v>
      </c>
      <c r="R19" s="67">
        <v>44664</v>
      </c>
      <c r="S19" s="51">
        <v>11200</v>
      </c>
      <c r="T19" s="92" t="s">
        <v>310</v>
      </c>
      <c r="U19" s="53" t="s">
        <v>439</v>
      </c>
      <c r="V19" s="54">
        <v>4640</v>
      </c>
      <c r="W19" s="53" t="s">
        <v>415</v>
      </c>
      <c r="X19" s="70">
        <v>4176</v>
      </c>
    </row>
    <row r="20" spans="1:24" ht="22.5" customHeight="1" thickTop="1" thickBot="1" x14ac:dyDescent="0.35">
      <c r="A20" s="80" t="s">
        <v>301</v>
      </c>
      <c r="B20" s="58" t="s">
        <v>32</v>
      </c>
      <c r="C20" s="59" t="s">
        <v>375</v>
      </c>
      <c r="D20" s="60">
        <v>0</v>
      </c>
      <c r="E20" s="40">
        <f t="shared" si="2"/>
        <v>0</v>
      </c>
      <c r="F20" s="61">
        <v>0</v>
      </c>
      <c r="G20" s="62">
        <v>44664</v>
      </c>
      <c r="H20" s="410" t="s">
        <v>379</v>
      </c>
      <c r="I20" s="411">
        <v>5695</v>
      </c>
      <c r="J20" s="45">
        <f t="shared" si="0"/>
        <v>5695</v>
      </c>
      <c r="K20" s="76">
        <v>35.5</v>
      </c>
      <c r="L20" s="65"/>
      <c r="M20" s="65"/>
      <c r="N20" s="48">
        <f t="shared" si="1"/>
        <v>202172.5</v>
      </c>
      <c r="O20" s="89" t="s">
        <v>61</v>
      </c>
      <c r="P20" s="90">
        <v>44678</v>
      </c>
      <c r="Q20" s="79">
        <v>0</v>
      </c>
      <c r="R20" s="67">
        <v>44664</v>
      </c>
      <c r="S20" s="51">
        <v>0</v>
      </c>
      <c r="T20" s="92" t="s">
        <v>310</v>
      </c>
      <c r="U20" s="53" t="s">
        <v>439</v>
      </c>
      <c r="V20" s="54">
        <v>0</v>
      </c>
      <c r="W20" s="53" t="s">
        <v>415</v>
      </c>
      <c r="X20" s="70">
        <v>0</v>
      </c>
    </row>
    <row r="21" spans="1:24" ht="22.5" customHeight="1" thickTop="1" thickBot="1" x14ac:dyDescent="0.35">
      <c r="A21" s="78" t="s">
        <v>302</v>
      </c>
      <c r="B21" s="58" t="s">
        <v>72</v>
      </c>
      <c r="C21" s="59" t="s">
        <v>376</v>
      </c>
      <c r="D21" s="60">
        <v>50</v>
      </c>
      <c r="E21" s="40">
        <f t="shared" si="2"/>
        <v>1145500</v>
      </c>
      <c r="F21" s="61">
        <v>22910</v>
      </c>
      <c r="G21" s="62">
        <v>44665</v>
      </c>
      <c r="H21" s="410" t="s">
        <v>394</v>
      </c>
      <c r="I21" s="411">
        <v>22950</v>
      </c>
      <c r="J21" s="45">
        <f t="shared" si="0"/>
        <v>40</v>
      </c>
      <c r="K21" s="76">
        <v>35.5</v>
      </c>
      <c r="L21" s="65"/>
      <c r="M21" s="65"/>
      <c r="N21" s="48">
        <f t="shared" si="1"/>
        <v>814725</v>
      </c>
      <c r="O21" s="89" t="s">
        <v>125</v>
      </c>
      <c r="P21" s="90">
        <v>44679</v>
      </c>
      <c r="Q21" s="79">
        <v>25937</v>
      </c>
      <c r="R21" s="67">
        <v>44664</v>
      </c>
      <c r="S21" s="51">
        <v>11200</v>
      </c>
      <c r="T21" s="92" t="s">
        <v>309</v>
      </c>
      <c r="U21" s="53" t="s">
        <v>439</v>
      </c>
      <c r="V21" s="54">
        <v>4640</v>
      </c>
      <c r="W21" s="53" t="s">
        <v>415</v>
      </c>
      <c r="X21" s="70">
        <v>4176</v>
      </c>
    </row>
    <row r="22" spans="1:24" ht="24.75" customHeight="1" thickTop="1" thickBot="1" x14ac:dyDescent="0.35">
      <c r="A22" s="81" t="s">
        <v>294</v>
      </c>
      <c r="B22" s="58" t="s">
        <v>32</v>
      </c>
      <c r="C22" s="59" t="s">
        <v>376</v>
      </c>
      <c r="D22" s="60">
        <v>0</v>
      </c>
      <c r="E22" s="40">
        <f t="shared" si="2"/>
        <v>0</v>
      </c>
      <c r="F22" s="61">
        <v>0</v>
      </c>
      <c r="G22" s="62">
        <v>44665</v>
      </c>
      <c r="H22" s="410" t="s">
        <v>390</v>
      </c>
      <c r="I22" s="411">
        <v>5715</v>
      </c>
      <c r="J22" s="45">
        <f t="shared" si="0"/>
        <v>5715</v>
      </c>
      <c r="K22" s="76">
        <v>35.5</v>
      </c>
      <c r="L22" s="65"/>
      <c r="M22" s="65"/>
      <c r="N22" s="48">
        <f t="shared" si="1"/>
        <v>202882.5</v>
      </c>
      <c r="O22" s="89" t="s">
        <v>59</v>
      </c>
      <c r="P22" s="90">
        <v>44679</v>
      </c>
      <c r="Q22" s="79">
        <v>0</v>
      </c>
      <c r="R22" s="67">
        <v>44664</v>
      </c>
      <c r="S22" s="51">
        <v>0</v>
      </c>
      <c r="T22" s="92" t="s">
        <v>309</v>
      </c>
      <c r="U22" s="53" t="s">
        <v>439</v>
      </c>
      <c r="V22" s="54">
        <v>0</v>
      </c>
      <c r="W22" s="53" t="s">
        <v>415</v>
      </c>
      <c r="X22" s="70">
        <v>0</v>
      </c>
    </row>
    <row r="23" spans="1:24" ht="33" thickTop="1" thickBot="1" x14ac:dyDescent="0.35">
      <c r="A23" s="82" t="s">
        <v>297</v>
      </c>
      <c r="B23" s="58" t="s">
        <v>72</v>
      </c>
      <c r="C23" s="59" t="s">
        <v>377</v>
      </c>
      <c r="D23" s="60">
        <v>50</v>
      </c>
      <c r="E23" s="40">
        <f t="shared" si="2"/>
        <v>1196500</v>
      </c>
      <c r="F23" s="61">
        <v>23930</v>
      </c>
      <c r="G23" s="62">
        <v>44668</v>
      </c>
      <c r="H23" s="410" t="s">
        <v>392</v>
      </c>
      <c r="I23" s="411">
        <f>23990-119.95</f>
        <v>23870.05</v>
      </c>
      <c r="J23" s="45">
        <f t="shared" si="0"/>
        <v>-59.950000000000728</v>
      </c>
      <c r="K23" s="76">
        <v>35.5</v>
      </c>
      <c r="L23" s="65"/>
      <c r="M23" s="65"/>
      <c r="N23" s="48">
        <f t="shared" si="1"/>
        <v>847386.77500000002</v>
      </c>
      <c r="O23" s="89" t="s">
        <v>59</v>
      </c>
      <c r="P23" s="90">
        <v>44680</v>
      </c>
      <c r="Q23" s="79">
        <v>27007</v>
      </c>
      <c r="R23" s="67">
        <v>44673</v>
      </c>
      <c r="S23" s="51">
        <v>11200</v>
      </c>
      <c r="T23" s="92" t="s">
        <v>343</v>
      </c>
      <c r="U23" s="53"/>
      <c r="V23" s="54"/>
      <c r="W23" s="53" t="s">
        <v>415</v>
      </c>
      <c r="X23" s="70">
        <v>4176</v>
      </c>
    </row>
    <row r="24" spans="1:24" ht="33" thickTop="1" thickBot="1" x14ac:dyDescent="0.35">
      <c r="A24" s="83" t="s">
        <v>339</v>
      </c>
      <c r="B24" s="58" t="s">
        <v>340</v>
      </c>
      <c r="C24" s="59" t="s">
        <v>377</v>
      </c>
      <c r="D24" s="60">
        <v>0</v>
      </c>
      <c r="E24" s="40">
        <f t="shared" si="2"/>
        <v>0</v>
      </c>
      <c r="F24" s="61">
        <v>0</v>
      </c>
      <c r="G24" s="62">
        <v>44668</v>
      </c>
      <c r="H24" s="410" t="s">
        <v>395</v>
      </c>
      <c r="I24" s="411">
        <f>6665-133.3</f>
        <v>6531.7</v>
      </c>
      <c r="J24" s="45">
        <f t="shared" si="0"/>
        <v>6531.7</v>
      </c>
      <c r="K24" s="76">
        <v>35.5</v>
      </c>
      <c r="L24" s="65"/>
      <c r="M24" s="65"/>
      <c r="N24" s="48">
        <f t="shared" si="1"/>
        <v>231875.35</v>
      </c>
      <c r="O24" s="397" t="s">
        <v>61</v>
      </c>
      <c r="P24" s="90">
        <v>44680</v>
      </c>
      <c r="Q24" s="79">
        <v>0</v>
      </c>
      <c r="R24" s="67">
        <v>44673</v>
      </c>
      <c r="S24" s="91">
        <v>0</v>
      </c>
      <c r="T24" s="92" t="s">
        <v>343</v>
      </c>
      <c r="U24" s="53"/>
      <c r="V24" s="54"/>
      <c r="W24" s="53" t="s">
        <v>415</v>
      </c>
      <c r="X24" s="70">
        <v>0</v>
      </c>
    </row>
    <row r="25" spans="1:24" ht="22.5" customHeight="1" thickTop="1" thickBot="1" x14ac:dyDescent="0.35">
      <c r="A25" s="71" t="s">
        <v>341</v>
      </c>
      <c r="B25" s="58" t="s">
        <v>40</v>
      </c>
      <c r="C25" s="59" t="s">
        <v>378</v>
      </c>
      <c r="D25" s="60">
        <v>50</v>
      </c>
      <c r="E25" s="40">
        <f t="shared" si="2"/>
        <v>1253500</v>
      </c>
      <c r="F25" s="61">
        <v>25070</v>
      </c>
      <c r="G25" s="62">
        <v>44670</v>
      </c>
      <c r="H25" s="446" t="s">
        <v>408</v>
      </c>
      <c r="I25" s="411">
        <v>24940</v>
      </c>
      <c r="J25" s="45">
        <f t="shared" si="0"/>
        <v>-130</v>
      </c>
      <c r="K25" s="76">
        <v>35.5</v>
      </c>
      <c r="L25" s="65"/>
      <c r="M25" s="65"/>
      <c r="N25" s="48">
        <f t="shared" si="1"/>
        <v>885370</v>
      </c>
      <c r="O25" s="417" t="s">
        <v>61</v>
      </c>
      <c r="P25" s="418">
        <v>44684</v>
      </c>
      <c r="Q25" s="79">
        <v>27328</v>
      </c>
      <c r="R25" s="67">
        <v>44673</v>
      </c>
      <c r="S25" s="51">
        <v>11200</v>
      </c>
      <c r="T25" s="92" t="s">
        <v>346</v>
      </c>
      <c r="U25" s="53"/>
      <c r="V25" s="54"/>
      <c r="W25" s="53" t="s">
        <v>415</v>
      </c>
      <c r="X25" s="70">
        <v>4176</v>
      </c>
    </row>
    <row r="26" spans="1:24" ht="33" thickTop="1" thickBot="1" x14ac:dyDescent="0.35">
      <c r="A26" s="82" t="s">
        <v>342</v>
      </c>
      <c r="B26" s="58" t="s">
        <v>296</v>
      </c>
      <c r="C26" s="59" t="s">
        <v>378</v>
      </c>
      <c r="D26" s="60">
        <v>0</v>
      </c>
      <c r="E26" s="40">
        <f t="shared" si="2"/>
        <v>0</v>
      </c>
      <c r="F26" s="61">
        <v>0</v>
      </c>
      <c r="G26" s="62">
        <v>44670</v>
      </c>
      <c r="H26" s="446" t="s">
        <v>409</v>
      </c>
      <c r="I26" s="411">
        <f>6390-130.41</f>
        <v>6259.59</v>
      </c>
      <c r="J26" s="45">
        <f t="shared" si="0"/>
        <v>6259.59</v>
      </c>
      <c r="K26" s="76">
        <v>35.5</v>
      </c>
      <c r="L26" s="65"/>
      <c r="M26" s="65"/>
      <c r="N26" s="48">
        <f t="shared" si="1"/>
        <v>222215.44500000001</v>
      </c>
      <c r="O26" s="417" t="s">
        <v>61</v>
      </c>
      <c r="P26" s="418">
        <v>44684</v>
      </c>
      <c r="Q26" s="79">
        <v>0</v>
      </c>
      <c r="R26" s="67">
        <v>44673</v>
      </c>
      <c r="S26" s="51">
        <v>0</v>
      </c>
      <c r="T26" s="92" t="s">
        <v>346</v>
      </c>
      <c r="U26" s="53"/>
      <c r="V26" s="54"/>
      <c r="W26" s="53" t="s">
        <v>415</v>
      </c>
      <c r="X26" s="70">
        <v>0</v>
      </c>
    </row>
    <row r="27" spans="1:24" ht="48.75" thickTop="1" thickBot="1" x14ac:dyDescent="0.35">
      <c r="A27" s="82" t="s">
        <v>295</v>
      </c>
      <c r="B27" s="58" t="s">
        <v>72</v>
      </c>
      <c r="C27" s="59" t="s">
        <v>397</v>
      </c>
      <c r="D27" s="60">
        <v>50</v>
      </c>
      <c r="E27" s="40">
        <f t="shared" si="2"/>
        <v>1127500</v>
      </c>
      <c r="F27" s="61">
        <v>22550</v>
      </c>
      <c r="G27" s="62">
        <v>44672</v>
      </c>
      <c r="H27" s="446" t="s">
        <v>410</v>
      </c>
      <c r="I27" s="411">
        <f>22650-113.25</f>
        <v>22536.75</v>
      </c>
      <c r="J27" s="45">
        <f t="shared" si="0"/>
        <v>-13.25</v>
      </c>
      <c r="K27" s="76">
        <v>35.5</v>
      </c>
      <c r="L27" s="65"/>
      <c r="M27" s="65"/>
      <c r="N27" s="48">
        <f t="shared" si="1"/>
        <v>800054.625</v>
      </c>
      <c r="O27" s="417" t="s">
        <v>61</v>
      </c>
      <c r="P27" s="418">
        <v>44686</v>
      </c>
      <c r="Q27" s="79">
        <v>26793</v>
      </c>
      <c r="R27" s="67">
        <v>44673</v>
      </c>
      <c r="S27" s="91">
        <v>11200</v>
      </c>
      <c r="T27" s="92" t="s">
        <v>386</v>
      </c>
      <c r="U27" s="53"/>
      <c r="V27" s="54"/>
      <c r="W27" s="53" t="s">
        <v>415</v>
      </c>
      <c r="X27" s="70">
        <v>4176</v>
      </c>
    </row>
    <row r="28" spans="1:24" ht="22.5" customHeight="1" thickTop="1" thickBot="1" x14ac:dyDescent="0.35">
      <c r="A28" s="82" t="s">
        <v>223</v>
      </c>
      <c r="B28" s="58" t="s">
        <v>296</v>
      </c>
      <c r="C28" s="59" t="s">
        <v>397</v>
      </c>
      <c r="D28" s="60">
        <v>50</v>
      </c>
      <c r="E28" s="40">
        <f t="shared" si="2"/>
        <v>0</v>
      </c>
      <c r="F28" s="61">
        <v>0</v>
      </c>
      <c r="G28" s="62">
        <v>44672</v>
      </c>
      <c r="H28" s="446" t="s">
        <v>411</v>
      </c>
      <c r="I28" s="411">
        <v>5655</v>
      </c>
      <c r="J28" s="45">
        <f t="shared" si="0"/>
        <v>5655</v>
      </c>
      <c r="K28" s="76">
        <v>35.5</v>
      </c>
      <c r="L28" s="65"/>
      <c r="M28" s="65"/>
      <c r="N28" s="48">
        <f t="shared" si="1"/>
        <v>200752.5</v>
      </c>
      <c r="O28" s="417" t="s">
        <v>61</v>
      </c>
      <c r="P28" s="418">
        <v>44686</v>
      </c>
      <c r="Q28" s="66">
        <v>0</v>
      </c>
      <c r="R28" s="67">
        <v>44673</v>
      </c>
      <c r="S28" s="91">
        <v>0</v>
      </c>
      <c r="T28" s="92" t="s">
        <v>386</v>
      </c>
      <c r="U28" s="53"/>
      <c r="V28" s="54"/>
      <c r="W28" s="53" t="s">
        <v>415</v>
      </c>
      <c r="X28" s="70">
        <v>0</v>
      </c>
    </row>
    <row r="29" spans="1:24" ht="33" thickTop="1" thickBot="1" x14ac:dyDescent="0.35">
      <c r="A29" s="57" t="s">
        <v>30</v>
      </c>
      <c r="B29" s="93" t="s">
        <v>72</v>
      </c>
      <c r="C29" s="59" t="s">
        <v>398</v>
      </c>
      <c r="D29" s="60">
        <v>50</v>
      </c>
      <c r="E29" s="40">
        <f t="shared" si="2"/>
        <v>1176500</v>
      </c>
      <c r="F29" s="61">
        <v>23530</v>
      </c>
      <c r="G29" s="62">
        <v>44673</v>
      </c>
      <c r="H29" s="446" t="s">
        <v>412</v>
      </c>
      <c r="I29" s="411">
        <v>23490</v>
      </c>
      <c r="J29" s="45">
        <f t="shared" si="0"/>
        <v>-40</v>
      </c>
      <c r="K29" s="76">
        <v>35.5</v>
      </c>
      <c r="L29" s="65"/>
      <c r="M29" s="65"/>
      <c r="N29" s="48">
        <f t="shared" si="1"/>
        <v>833895</v>
      </c>
      <c r="O29" s="417" t="s">
        <v>61</v>
      </c>
      <c r="P29" s="418">
        <v>44687</v>
      </c>
      <c r="Q29" s="456">
        <v>26900</v>
      </c>
      <c r="R29" s="95">
        <v>44673</v>
      </c>
      <c r="S29" s="91">
        <v>11200</v>
      </c>
      <c r="T29" s="92" t="s">
        <v>387</v>
      </c>
      <c r="U29" s="53"/>
      <c r="V29" s="54"/>
      <c r="W29" s="53" t="s">
        <v>415</v>
      </c>
      <c r="X29" s="70">
        <v>4176</v>
      </c>
    </row>
    <row r="30" spans="1:24" ht="33" thickTop="1" thickBot="1" x14ac:dyDescent="0.35">
      <c r="A30" s="57" t="s">
        <v>126</v>
      </c>
      <c r="B30" s="93" t="s">
        <v>32</v>
      </c>
      <c r="C30" s="59" t="s">
        <v>398</v>
      </c>
      <c r="D30" s="60">
        <v>50</v>
      </c>
      <c r="E30" s="40">
        <f t="shared" si="2"/>
        <v>0</v>
      </c>
      <c r="F30" s="61">
        <v>0</v>
      </c>
      <c r="G30" s="62">
        <v>44673</v>
      </c>
      <c r="H30" s="446" t="s">
        <v>413</v>
      </c>
      <c r="I30" s="411">
        <v>5845</v>
      </c>
      <c r="J30" s="45">
        <f t="shared" si="0"/>
        <v>5845</v>
      </c>
      <c r="K30" s="76">
        <v>35.5</v>
      </c>
      <c r="L30" s="65"/>
      <c r="M30" s="65"/>
      <c r="N30" s="48">
        <f t="shared" si="1"/>
        <v>207497.5</v>
      </c>
      <c r="O30" s="417" t="s">
        <v>63</v>
      </c>
      <c r="P30" s="418">
        <v>44687</v>
      </c>
      <c r="Q30" s="94">
        <v>0</v>
      </c>
      <c r="R30" s="95">
        <v>44673</v>
      </c>
      <c r="S30" s="91">
        <v>0</v>
      </c>
      <c r="T30" s="92" t="s">
        <v>387</v>
      </c>
      <c r="U30" s="53"/>
      <c r="V30" s="54"/>
      <c r="W30" s="53" t="s">
        <v>415</v>
      </c>
      <c r="X30" s="70">
        <v>0</v>
      </c>
    </row>
    <row r="31" spans="1:24" ht="33" thickTop="1" thickBot="1" x14ac:dyDescent="0.35">
      <c r="A31" s="71" t="s">
        <v>69</v>
      </c>
      <c r="B31" s="93" t="s">
        <v>72</v>
      </c>
      <c r="C31" s="59" t="s">
        <v>399</v>
      </c>
      <c r="D31" s="60">
        <v>50</v>
      </c>
      <c r="E31" s="40">
        <f t="shared" si="2"/>
        <v>1212500</v>
      </c>
      <c r="F31" s="61">
        <v>24250</v>
      </c>
      <c r="G31" s="62">
        <v>44676</v>
      </c>
      <c r="H31" s="446" t="s">
        <v>423</v>
      </c>
      <c r="I31" s="411">
        <v>24350</v>
      </c>
      <c r="J31" s="45">
        <f t="shared" si="0"/>
        <v>100</v>
      </c>
      <c r="K31" s="76">
        <v>35.5</v>
      </c>
      <c r="L31" s="65"/>
      <c r="M31" s="65"/>
      <c r="N31" s="48">
        <f t="shared" si="1"/>
        <v>864425</v>
      </c>
      <c r="O31" s="417" t="s">
        <v>61</v>
      </c>
      <c r="P31" s="418">
        <v>44693</v>
      </c>
      <c r="Q31" s="94">
        <v>26900</v>
      </c>
      <c r="R31" s="95">
        <v>44680</v>
      </c>
      <c r="S31" s="91"/>
      <c r="T31" s="92"/>
      <c r="U31" s="53"/>
      <c r="V31" s="54"/>
      <c r="W31" s="53" t="s">
        <v>415</v>
      </c>
      <c r="X31" s="70">
        <v>4176</v>
      </c>
    </row>
    <row r="32" spans="1:24" ht="33" thickTop="1" thickBot="1" x14ac:dyDescent="0.35">
      <c r="A32" s="71" t="s">
        <v>388</v>
      </c>
      <c r="B32" s="93" t="s">
        <v>32</v>
      </c>
      <c r="C32" s="59" t="s">
        <v>399</v>
      </c>
      <c r="D32" s="60">
        <v>50</v>
      </c>
      <c r="E32" s="40">
        <f t="shared" si="2"/>
        <v>0</v>
      </c>
      <c r="F32" s="61">
        <v>0</v>
      </c>
      <c r="G32" s="62">
        <v>44676</v>
      </c>
      <c r="H32" s="446" t="s">
        <v>414</v>
      </c>
      <c r="I32" s="411">
        <v>5985</v>
      </c>
      <c r="J32" s="45">
        <f t="shared" si="0"/>
        <v>5985</v>
      </c>
      <c r="K32" s="76">
        <v>35.5</v>
      </c>
      <c r="L32" s="65"/>
      <c r="M32" s="65"/>
      <c r="N32" s="48">
        <f t="shared" si="1"/>
        <v>212467.5</v>
      </c>
      <c r="O32" s="417" t="s">
        <v>61</v>
      </c>
      <c r="P32" s="418">
        <v>44690</v>
      </c>
      <c r="Q32" s="94">
        <v>0</v>
      </c>
      <c r="R32" s="95">
        <v>44680</v>
      </c>
      <c r="S32" s="91"/>
      <c r="T32" s="92"/>
      <c r="U32" s="53"/>
      <c r="V32" s="54"/>
      <c r="W32" s="53" t="s">
        <v>415</v>
      </c>
      <c r="X32" s="70">
        <v>0</v>
      </c>
    </row>
    <row r="33" spans="1:24" ht="20.25" customHeight="1" thickTop="1" thickBot="1" x14ac:dyDescent="0.35">
      <c r="A33" s="83" t="s">
        <v>20</v>
      </c>
      <c r="B33" s="93" t="s">
        <v>72</v>
      </c>
      <c r="C33" s="59" t="s">
        <v>400</v>
      </c>
      <c r="D33" s="60">
        <v>50</v>
      </c>
      <c r="E33" s="40">
        <f t="shared" si="2"/>
        <v>1126000</v>
      </c>
      <c r="F33" s="61">
        <v>22520</v>
      </c>
      <c r="G33" s="62">
        <v>44678</v>
      </c>
      <c r="H33" s="446" t="s">
        <v>421</v>
      </c>
      <c r="I33" s="411">
        <v>22560</v>
      </c>
      <c r="J33" s="45">
        <f t="shared" si="0"/>
        <v>40</v>
      </c>
      <c r="K33" s="76">
        <v>35.5</v>
      </c>
      <c r="L33" s="99"/>
      <c r="M33" s="99"/>
      <c r="N33" s="48">
        <f t="shared" si="1"/>
        <v>800880</v>
      </c>
      <c r="O33" s="417" t="s">
        <v>61</v>
      </c>
      <c r="P33" s="418">
        <v>44692</v>
      </c>
      <c r="Q33" s="94">
        <v>26900</v>
      </c>
      <c r="R33" s="95">
        <v>44680</v>
      </c>
      <c r="S33" s="91">
        <v>11200</v>
      </c>
      <c r="T33" s="92" t="s">
        <v>389</v>
      </c>
      <c r="U33" s="53"/>
      <c r="V33" s="54"/>
      <c r="W33" s="53" t="s">
        <v>415</v>
      </c>
      <c r="X33" s="70">
        <v>4176</v>
      </c>
    </row>
    <row r="34" spans="1:24" ht="33" thickTop="1" thickBot="1" x14ac:dyDescent="0.35">
      <c r="A34" s="82" t="s">
        <v>50</v>
      </c>
      <c r="B34" s="93" t="s">
        <v>32</v>
      </c>
      <c r="C34" s="59" t="s">
        <v>400</v>
      </c>
      <c r="D34" s="60">
        <v>50</v>
      </c>
      <c r="E34" s="40">
        <f t="shared" si="2"/>
        <v>0</v>
      </c>
      <c r="F34" s="61">
        <v>0</v>
      </c>
      <c r="G34" s="62">
        <v>44678</v>
      </c>
      <c r="H34" s="446" t="s">
        <v>422</v>
      </c>
      <c r="I34" s="411">
        <v>5700</v>
      </c>
      <c r="J34" s="45">
        <f t="shared" si="0"/>
        <v>5700</v>
      </c>
      <c r="K34" s="76">
        <v>35.5</v>
      </c>
      <c r="L34" s="99"/>
      <c r="M34" s="99"/>
      <c r="N34" s="48">
        <f t="shared" si="1"/>
        <v>202350</v>
      </c>
      <c r="O34" s="417" t="s">
        <v>215</v>
      </c>
      <c r="P34" s="418">
        <v>44692</v>
      </c>
      <c r="Q34" s="94">
        <v>0</v>
      </c>
      <c r="R34" s="95">
        <v>44680</v>
      </c>
      <c r="S34" s="91">
        <v>0</v>
      </c>
      <c r="T34" s="92" t="s">
        <v>389</v>
      </c>
      <c r="U34" s="53"/>
      <c r="V34" s="54"/>
      <c r="W34" s="53" t="s">
        <v>415</v>
      </c>
      <c r="X34" s="70">
        <v>0</v>
      </c>
    </row>
    <row r="35" spans="1:24" ht="33" thickTop="1" thickBot="1" x14ac:dyDescent="0.35">
      <c r="A35" s="82" t="s">
        <v>20</v>
      </c>
      <c r="B35" s="93" t="s">
        <v>72</v>
      </c>
      <c r="C35" s="59" t="s">
        <v>401</v>
      </c>
      <c r="D35" s="60">
        <v>50</v>
      </c>
      <c r="E35" s="40">
        <f t="shared" si="2"/>
        <v>1155260</v>
      </c>
      <c r="F35" s="61">
        <v>23105.200000000001</v>
      </c>
      <c r="G35" s="62">
        <v>44680</v>
      </c>
      <c r="H35" s="446" t="s">
        <v>425</v>
      </c>
      <c r="I35" s="411">
        <v>22930</v>
      </c>
      <c r="J35" s="45">
        <f t="shared" si="0"/>
        <v>-175.20000000000073</v>
      </c>
      <c r="K35" s="100">
        <v>35.5</v>
      </c>
      <c r="L35" s="99"/>
      <c r="M35" s="99"/>
      <c r="N35" s="48">
        <f t="shared" si="1"/>
        <v>814015</v>
      </c>
      <c r="O35" s="417" t="s">
        <v>61</v>
      </c>
      <c r="P35" s="418">
        <v>44694</v>
      </c>
      <c r="Q35" s="94">
        <v>26900</v>
      </c>
      <c r="R35" s="95">
        <v>44680</v>
      </c>
      <c r="S35" s="91">
        <v>11200</v>
      </c>
      <c r="T35" s="92" t="s">
        <v>391</v>
      </c>
      <c r="U35" s="53"/>
      <c r="V35" s="54"/>
      <c r="W35" s="53" t="s">
        <v>415</v>
      </c>
      <c r="X35" s="70">
        <v>4176</v>
      </c>
    </row>
    <row r="36" spans="1:24" ht="28.5" customHeight="1" thickTop="1" thickBot="1" x14ac:dyDescent="0.35">
      <c r="A36" s="57" t="s">
        <v>223</v>
      </c>
      <c r="B36" s="93" t="s">
        <v>32</v>
      </c>
      <c r="C36" s="59" t="s">
        <v>401</v>
      </c>
      <c r="D36" s="60"/>
      <c r="E36" s="40">
        <f t="shared" si="2"/>
        <v>0</v>
      </c>
      <c r="F36" s="61">
        <v>0</v>
      </c>
      <c r="G36" s="62">
        <v>44680</v>
      </c>
      <c r="H36" s="446" t="s">
        <v>424</v>
      </c>
      <c r="I36" s="411">
        <v>5885</v>
      </c>
      <c r="J36" s="45">
        <f t="shared" si="0"/>
        <v>5885</v>
      </c>
      <c r="K36" s="100">
        <v>35.5</v>
      </c>
      <c r="L36" s="99"/>
      <c r="M36" s="99"/>
      <c r="N36" s="48">
        <f t="shared" si="1"/>
        <v>208917.5</v>
      </c>
      <c r="O36" s="417" t="s">
        <v>61</v>
      </c>
      <c r="P36" s="418">
        <v>44694</v>
      </c>
      <c r="Q36" s="94">
        <v>0</v>
      </c>
      <c r="R36" s="95">
        <v>44680</v>
      </c>
      <c r="S36" s="91">
        <v>0</v>
      </c>
      <c r="T36" s="92" t="s">
        <v>391</v>
      </c>
      <c r="U36" s="53"/>
      <c r="V36" s="54"/>
      <c r="W36" s="53" t="s">
        <v>415</v>
      </c>
      <c r="X36" s="70">
        <v>0</v>
      </c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>
        <v>0</v>
      </c>
    </row>
    <row r="38" spans="1:24" ht="18.75" thickTop="1" thickBot="1" x14ac:dyDescent="0.35">
      <c r="A38" s="71"/>
      <c r="B38" s="93"/>
      <c r="C38" s="59"/>
      <c r="D38" s="60"/>
      <c r="E38" s="40">
        <f t="shared" si="2"/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>
        <f>SUM(X4:X37)</f>
        <v>70992</v>
      </c>
    </row>
    <row r="39" spans="1:24" ht="18.75" thickTop="1" thickBot="1" x14ac:dyDescent="0.35">
      <c r="A39" s="71"/>
      <c r="B39" s="93"/>
      <c r="C39" s="59"/>
      <c r="D39" s="60"/>
      <c r="E39" s="40">
        <f t="shared" si="2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2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3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4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4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4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4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4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4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4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4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4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4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4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4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63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47.25" x14ac:dyDescent="0.3">
      <c r="A55" s="413" t="s">
        <v>41</v>
      </c>
      <c r="B55" s="438" t="s">
        <v>23</v>
      </c>
      <c r="C55" s="470" t="s">
        <v>316</v>
      </c>
      <c r="D55" s="439"/>
      <c r="E55" s="60"/>
      <c r="F55" s="151">
        <v>1028.5999999999999</v>
      </c>
      <c r="G55" s="152">
        <v>44655</v>
      </c>
      <c r="H55" s="468" t="s">
        <v>317</v>
      </c>
      <c r="I55" s="151">
        <v>1028.5999999999999</v>
      </c>
      <c r="J55" s="45">
        <f t="shared" si="0"/>
        <v>0</v>
      </c>
      <c r="K55" s="46">
        <v>96</v>
      </c>
      <c r="L55" s="65"/>
      <c r="M55" s="65"/>
      <c r="N55" s="48">
        <f t="shared" si="1"/>
        <v>98745.599999999991</v>
      </c>
      <c r="O55" s="164" t="s">
        <v>59</v>
      </c>
      <c r="P55" s="62">
        <v>44664</v>
      </c>
      <c r="Q55" s="128"/>
      <c r="R55" s="158"/>
      <c r="S55" s="92"/>
      <c r="T55" s="92"/>
      <c r="U55" s="159"/>
      <c r="V55" s="160"/>
    </row>
    <row r="56" spans="1:24" s="161" customFormat="1" ht="47.25" x14ac:dyDescent="0.3">
      <c r="A56" s="469" t="s">
        <v>41</v>
      </c>
      <c r="B56" s="438" t="s">
        <v>23</v>
      </c>
      <c r="C56" s="477" t="s">
        <v>344</v>
      </c>
      <c r="D56" s="440"/>
      <c r="E56" s="60"/>
      <c r="F56" s="151">
        <v>1033.4000000000001</v>
      </c>
      <c r="G56" s="152">
        <v>44662</v>
      </c>
      <c r="H56" s="468" t="s">
        <v>345</v>
      </c>
      <c r="I56" s="151">
        <v>1033.4000000000001</v>
      </c>
      <c r="J56" s="45">
        <f t="shared" si="0"/>
        <v>0</v>
      </c>
      <c r="K56" s="46">
        <v>96</v>
      </c>
      <c r="L56" s="65"/>
      <c r="M56" s="65"/>
      <c r="N56" s="48">
        <f t="shared" si="1"/>
        <v>99206.400000000009</v>
      </c>
      <c r="O56" s="164" t="s">
        <v>59</v>
      </c>
      <c r="P56" s="62">
        <v>44671</v>
      </c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 t="s">
        <v>328</v>
      </c>
      <c r="B62" s="178" t="s">
        <v>329</v>
      </c>
      <c r="C62" s="183" t="s">
        <v>330</v>
      </c>
      <c r="D62" s="168"/>
      <c r="E62" s="60"/>
      <c r="F62" s="151">
        <v>18564.509999999998</v>
      </c>
      <c r="G62" s="152">
        <v>44659</v>
      </c>
      <c r="H62" s="476">
        <v>3311</v>
      </c>
      <c r="I62" s="151">
        <v>18564.509999999998</v>
      </c>
      <c r="J62" s="45">
        <f t="shared" si="0"/>
        <v>0</v>
      </c>
      <c r="K62" s="166">
        <v>36.299999999999997</v>
      </c>
      <c r="L62" s="99"/>
      <c r="M62" s="99"/>
      <c r="N62" s="48">
        <f t="shared" si="1"/>
        <v>673891.71299999987</v>
      </c>
      <c r="O62" s="164" t="s">
        <v>331</v>
      </c>
      <c r="P62" s="62">
        <v>44663</v>
      </c>
      <c r="Q62" s="164"/>
      <c r="R62" s="129"/>
      <c r="S62" s="92"/>
      <c r="T62" s="92"/>
      <c r="U62" s="53"/>
      <c r="V62" s="54"/>
    </row>
    <row r="63" spans="1:24" ht="17.25" x14ac:dyDescent="0.3">
      <c r="A63" s="474" t="s">
        <v>111</v>
      </c>
      <c r="B63" s="178" t="s">
        <v>384</v>
      </c>
      <c r="C63" s="475" t="s">
        <v>385</v>
      </c>
      <c r="D63" s="168"/>
      <c r="E63" s="60"/>
      <c r="F63" s="151">
        <v>377.6</v>
      </c>
      <c r="G63" s="152">
        <v>44670</v>
      </c>
      <c r="H63" s="476">
        <v>37713</v>
      </c>
      <c r="I63" s="151">
        <v>377.6</v>
      </c>
      <c r="J63" s="45">
        <f t="shared" si="0"/>
        <v>0</v>
      </c>
      <c r="K63" s="166">
        <v>57</v>
      </c>
      <c r="L63" s="99"/>
      <c r="M63" s="99"/>
      <c r="N63" s="48">
        <f t="shared" si="1"/>
        <v>21523.200000000001</v>
      </c>
      <c r="O63" s="164" t="s">
        <v>61</v>
      </c>
      <c r="P63" s="62">
        <v>44677</v>
      </c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7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7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7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7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494"/>
      <c r="P79" s="508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495"/>
      <c r="P80" s="509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494"/>
      <c r="P81" s="508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4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495"/>
      <c r="P82" s="509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4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4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4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4"/>
        <v>0</v>
      </c>
      <c r="F86" s="64"/>
      <c r="G86" s="117"/>
      <c r="H86" s="198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4"/>
        <v>0</v>
      </c>
      <c r="F87" s="64"/>
      <c r="G87" s="117"/>
      <c r="H87" s="198"/>
      <c r="I87" s="64"/>
      <c r="J87" s="45">
        <f t="shared" si="0"/>
        <v>0</v>
      </c>
      <c r="K87" s="100"/>
      <c r="L87" s="510"/>
      <c r="M87" s="51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4"/>
        <v>0</v>
      </c>
      <c r="F88" s="64"/>
      <c r="G88" s="117"/>
      <c r="H88" s="198"/>
      <c r="I88" s="64"/>
      <c r="J88" s="45">
        <f t="shared" si="0"/>
        <v>0</v>
      </c>
      <c r="K88" s="100"/>
      <c r="L88" s="510"/>
      <c r="M88" s="51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4"/>
        <v>0</v>
      </c>
      <c r="F89" s="64"/>
      <c r="G89" s="117"/>
      <c r="H89" s="198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4"/>
        <v>0</v>
      </c>
      <c r="F90" s="64"/>
      <c r="G90" s="117"/>
      <c r="H90" s="198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4"/>
        <v>0</v>
      </c>
      <c r="F91" s="64"/>
      <c r="G91" s="117"/>
      <c r="H91" s="198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4"/>
        <v>0</v>
      </c>
      <c r="F92" s="64"/>
      <c r="G92" s="117"/>
      <c r="H92" s="198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4"/>
        <v>0</v>
      </c>
      <c r="F93" s="64"/>
      <c r="G93" s="117"/>
      <c r="H93" s="198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4"/>
        <v>0</v>
      </c>
      <c r="F94" s="64"/>
      <c r="G94" s="117"/>
      <c r="H94" s="198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4"/>
        <v>0</v>
      </c>
      <c r="F95" s="64"/>
      <c r="G95" s="117"/>
      <c r="H95" s="198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4"/>
        <v>0</v>
      </c>
      <c r="F96" s="64"/>
      <c r="G96" s="117"/>
      <c r="H96" s="198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4"/>
        <v>0</v>
      </c>
      <c r="F97" s="64"/>
      <c r="G97" s="117"/>
      <c r="H97" s="198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4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4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4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4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4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4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4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4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4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5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5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5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5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5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5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5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5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5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6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5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6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5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6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5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6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5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6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5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6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5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6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5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6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5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6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5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6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5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6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5"/>
        <v>0</v>
      </c>
      <c r="F126" s="64"/>
      <c r="G126" s="117"/>
      <c r="H126" s="213"/>
      <c r="I126" s="64"/>
      <c r="J126" s="45">
        <f t="shared" si="0"/>
        <v>0</v>
      </c>
      <c r="K126" s="100"/>
      <c r="L126" s="99"/>
      <c r="M126" s="99"/>
      <c r="N126" s="48">
        <f t="shared" si="6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5"/>
        <v>0</v>
      </c>
      <c r="F127" s="64"/>
      <c r="G127" s="117"/>
      <c r="H127" s="213"/>
      <c r="I127" s="64"/>
      <c r="J127" s="45">
        <f t="shared" si="0"/>
        <v>0</v>
      </c>
      <c r="K127" s="100"/>
      <c r="L127" s="99"/>
      <c r="M127" s="99"/>
      <c r="N127" s="48">
        <f t="shared" si="6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5"/>
        <v>0</v>
      </c>
      <c r="F128" s="64"/>
      <c r="G128" s="117"/>
      <c r="H128" s="213"/>
      <c r="I128" s="64"/>
      <c r="J128" s="45">
        <f t="shared" si="0"/>
        <v>0</v>
      </c>
      <c r="K128" s="100"/>
      <c r="L128" s="99"/>
      <c r="M128" s="99"/>
      <c r="N128" s="48">
        <f t="shared" si="6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5"/>
        <v>0</v>
      </c>
      <c r="F129" s="64"/>
      <c r="G129" s="117"/>
      <c r="H129" s="213"/>
      <c r="I129" s="64"/>
      <c r="J129" s="45">
        <f t="shared" si="0"/>
        <v>0</v>
      </c>
      <c r="K129" s="100"/>
      <c r="L129" s="99"/>
      <c r="M129" s="99"/>
      <c r="N129" s="48">
        <f t="shared" si="6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5"/>
        <v>0</v>
      </c>
      <c r="F130" s="64"/>
      <c r="G130" s="117"/>
      <c r="H130" s="216"/>
      <c r="I130" s="64"/>
      <c r="J130" s="45">
        <f t="shared" si="0"/>
        <v>0</v>
      </c>
      <c r="K130" s="100"/>
      <c r="L130" s="99"/>
      <c r="M130" s="99"/>
      <c r="N130" s="48">
        <f t="shared" si="6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5"/>
        <v>0</v>
      </c>
      <c r="F131" s="64"/>
      <c r="G131" s="117"/>
      <c r="H131" s="216"/>
      <c r="I131" s="64"/>
      <c r="J131" s="45">
        <f t="shared" si="0"/>
        <v>0</v>
      </c>
      <c r="K131" s="100"/>
      <c r="L131" s="99"/>
      <c r="M131" s="99"/>
      <c r="N131" s="48">
        <f t="shared" si="6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5"/>
        <v>0</v>
      </c>
      <c r="F132" s="64"/>
      <c r="G132" s="117"/>
      <c r="H132" s="216"/>
      <c r="I132" s="64"/>
      <c r="J132" s="45">
        <f t="shared" si="0"/>
        <v>0</v>
      </c>
      <c r="K132" s="100"/>
      <c r="L132" s="99"/>
      <c r="M132" s="99"/>
      <c r="N132" s="48">
        <f t="shared" si="6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5"/>
        <v>0</v>
      </c>
      <c r="F133" s="64"/>
      <c r="G133" s="117"/>
      <c r="H133" s="216"/>
      <c r="I133" s="64"/>
      <c r="J133" s="45">
        <f t="shared" si="0"/>
        <v>0</v>
      </c>
      <c r="K133" s="100"/>
      <c r="L133" s="99"/>
      <c r="M133" s="99"/>
      <c r="N133" s="48">
        <f t="shared" si="6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5"/>
        <v>0</v>
      </c>
      <c r="F134" s="64"/>
      <c r="G134" s="117"/>
      <c r="H134" s="216"/>
      <c r="I134" s="64"/>
      <c r="J134" s="45">
        <f t="shared" si="0"/>
        <v>0</v>
      </c>
      <c r="K134" s="100"/>
      <c r="L134" s="99"/>
      <c r="M134" s="99"/>
      <c r="N134" s="48">
        <f t="shared" si="6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5"/>
        <v>0</v>
      </c>
      <c r="F135" s="64"/>
      <c r="G135" s="117"/>
      <c r="H135" s="216"/>
      <c r="I135" s="64"/>
      <c r="J135" s="45">
        <f t="shared" si="0"/>
        <v>0</v>
      </c>
      <c r="K135" s="100"/>
      <c r="L135" s="99"/>
      <c r="M135" s="99"/>
      <c r="N135" s="48">
        <f t="shared" si="6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5"/>
        <v>0</v>
      </c>
      <c r="F136" s="64"/>
      <c r="G136" s="117"/>
      <c r="H136" s="216"/>
      <c r="I136" s="64"/>
      <c r="J136" s="45">
        <f t="shared" si="0"/>
        <v>0</v>
      </c>
      <c r="K136" s="100"/>
      <c r="L136" s="99"/>
      <c r="M136" s="99"/>
      <c r="N136" s="48">
        <f t="shared" si="6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5"/>
        <v>0</v>
      </c>
      <c r="F137" s="64"/>
      <c r="G137" s="117"/>
      <c r="H137" s="216"/>
      <c r="I137" s="64"/>
      <c r="J137" s="45">
        <f t="shared" si="0"/>
        <v>0</v>
      </c>
      <c r="K137" s="100"/>
      <c r="L137" s="99"/>
      <c r="M137" s="99"/>
      <c r="N137" s="48">
        <f t="shared" si="6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5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6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5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6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5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6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5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6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5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6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5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6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5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6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5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6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5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6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5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6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5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6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5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6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5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6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5"/>
        <v>0</v>
      </c>
      <c r="F151" s="64"/>
      <c r="G151" s="235"/>
      <c r="H151" s="212"/>
      <c r="I151" s="64"/>
      <c r="J151" s="45">
        <f t="shared" ref="J151:J214" si="7">I151-F151</f>
        <v>0</v>
      </c>
      <c r="K151" s="236"/>
      <c r="L151" s="242"/>
      <c r="M151" s="242"/>
      <c r="N151" s="48">
        <f t="shared" si="6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5"/>
        <v>0</v>
      </c>
      <c r="F152" s="64"/>
      <c r="G152" s="235"/>
      <c r="H152" s="212"/>
      <c r="I152" s="64"/>
      <c r="J152" s="45">
        <f t="shared" si="7"/>
        <v>0</v>
      </c>
      <c r="K152" s="236"/>
      <c r="L152" s="242"/>
      <c r="M152" s="242"/>
      <c r="N152" s="48">
        <f t="shared" si="6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5"/>
        <v>0</v>
      </c>
      <c r="F153" s="64"/>
      <c r="G153" s="235"/>
      <c r="H153" s="243"/>
      <c r="I153" s="64"/>
      <c r="J153" s="45">
        <f t="shared" si="7"/>
        <v>0</v>
      </c>
      <c r="K153" s="244"/>
      <c r="L153" s="242"/>
      <c r="M153" s="242"/>
      <c r="N153" s="48">
        <f t="shared" si="6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5"/>
        <v>0</v>
      </c>
      <c r="F154" s="64"/>
      <c r="G154" s="235"/>
      <c r="H154" s="212"/>
      <c r="I154" s="64"/>
      <c r="J154" s="45">
        <f t="shared" si="7"/>
        <v>0</v>
      </c>
      <c r="K154" s="246"/>
      <c r="L154" s="247"/>
      <c r="M154" s="247"/>
      <c r="N154" s="48">
        <f t="shared" si="6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5"/>
        <v>0</v>
      </c>
      <c r="F155" s="249"/>
      <c r="G155" s="235"/>
      <c r="H155" s="224"/>
      <c r="I155" s="64"/>
      <c r="J155" s="45">
        <f t="shared" si="7"/>
        <v>0</v>
      </c>
      <c r="K155" s="246"/>
      <c r="L155" s="250"/>
      <c r="M155" s="250"/>
      <c r="N155" s="48">
        <f t="shared" si="6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5"/>
        <v>0</v>
      </c>
      <c r="F156" s="64"/>
      <c r="G156" s="235"/>
      <c r="H156" s="212"/>
      <c r="I156" s="64"/>
      <c r="J156" s="45">
        <f t="shared" si="7"/>
        <v>0</v>
      </c>
      <c r="K156" s="246"/>
      <c r="L156" s="242"/>
      <c r="M156" s="242"/>
      <c r="N156" s="48">
        <f t="shared" si="6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5"/>
        <v>0</v>
      </c>
      <c r="F157" s="64"/>
      <c r="G157" s="235"/>
      <c r="H157" s="251"/>
      <c r="I157" s="64"/>
      <c r="J157" s="45">
        <f t="shared" si="7"/>
        <v>0</v>
      </c>
      <c r="K157" s="100"/>
      <c r="L157" s="242"/>
      <c r="M157" s="242"/>
      <c r="N157" s="48">
        <f t="shared" si="6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5"/>
        <v>0</v>
      </c>
      <c r="F158" s="64"/>
      <c r="G158" s="235"/>
      <c r="H158" s="226"/>
      <c r="I158" s="64"/>
      <c r="J158" s="45">
        <f t="shared" si="7"/>
        <v>0</v>
      </c>
      <c r="K158" s="246"/>
      <c r="L158" s="242"/>
      <c r="M158" s="242"/>
      <c r="N158" s="48">
        <f t="shared" si="6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5"/>
        <v>0</v>
      </c>
      <c r="F159" s="64"/>
      <c r="G159" s="235"/>
      <c r="H159" s="252"/>
      <c r="I159" s="64"/>
      <c r="J159" s="45">
        <f t="shared" si="7"/>
        <v>0</v>
      </c>
      <c r="K159" s="246"/>
      <c r="L159" s="242"/>
      <c r="M159" s="242"/>
      <c r="N159" s="48">
        <f t="shared" si="6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5"/>
        <v>0</v>
      </c>
      <c r="F160" s="64"/>
      <c r="G160" s="235"/>
      <c r="H160" s="253"/>
      <c r="I160" s="64"/>
      <c r="J160" s="45">
        <f t="shared" si="7"/>
        <v>0</v>
      </c>
      <c r="K160" s="246"/>
      <c r="L160" s="254"/>
      <c r="M160" s="254"/>
      <c r="N160" s="48">
        <f t="shared" si="6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5"/>
        <v>0</v>
      </c>
      <c r="F161" s="64"/>
      <c r="G161" s="235"/>
      <c r="H161" s="252"/>
      <c r="I161" s="64"/>
      <c r="J161" s="45">
        <f t="shared" si="7"/>
        <v>0</v>
      </c>
      <c r="K161" s="246"/>
      <c r="L161" s="254"/>
      <c r="M161" s="254"/>
      <c r="N161" s="48">
        <f t="shared" si="6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5"/>
        <v>0</v>
      </c>
      <c r="F162" s="64"/>
      <c r="G162" s="235"/>
      <c r="H162" s="252"/>
      <c r="I162" s="64"/>
      <c r="J162" s="45">
        <f t="shared" si="7"/>
        <v>0</v>
      </c>
      <c r="K162" s="246"/>
      <c r="L162" s="254"/>
      <c r="M162" s="254"/>
      <c r="N162" s="48">
        <f t="shared" si="6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5"/>
        <v>0</v>
      </c>
      <c r="F163" s="64"/>
      <c r="G163" s="235"/>
      <c r="H163" s="252"/>
      <c r="I163" s="64"/>
      <c r="J163" s="45">
        <f t="shared" si="7"/>
        <v>0</v>
      </c>
      <c r="K163" s="100"/>
      <c r="L163" s="99"/>
      <c r="M163" s="99"/>
      <c r="N163" s="48">
        <f t="shared" si="6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5"/>
        <v>0</v>
      </c>
      <c r="F164" s="64"/>
      <c r="G164" s="235"/>
      <c r="H164" s="252"/>
      <c r="I164" s="64"/>
      <c r="J164" s="45">
        <f t="shared" si="7"/>
        <v>0</v>
      </c>
      <c r="K164" s="100"/>
      <c r="L164" s="99"/>
      <c r="M164" s="99"/>
      <c r="N164" s="48">
        <f t="shared" si="6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5"/>
        <v>0</v>
      </c>
      <c r="F165" s="64"/>
      <c r="G165" s="235"/>
      <c r="H165" s="252"/>
      <c r="I165" s="64"/>
      <c r="J165" s="45">
        <f t="shared" si="7"/>
        <v>0</v>
      </c>
      <c r="K165" s="100"/>
      <c r="L165" s="99"/>
      <c r="M165" s="99"/>
      <c r="N165" s="48">
        <f t="shared" si="6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5"/>
        <v>0</v>
      </c>
      <c r="F166" s="64"/>
      <c r="G166" s="235"/>
      <c r="H166" s="238"/>
      <c r="I166" s="64"/>
      <c r="J166" s="45">
        <f t="shared" si="7"/>
        <v>0</v>
      </c>
      <c r="K166" s="100"/>
      <c r="L166" s="99"/>
      <c r="M166" s="99"/>
      <c r="N166" s="48">
        <f t="shared" si="6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5"/>
        <v>0</v>
      </c>
      <c r="F167" s="64"/>
      <c r="G167" s="235"/>
      <c r="H167" s="63"/>
      <c r="I167" s="64"/>
      <c r="J167" s="45">
        <f t="shared" si="7"/>
        <v>0</v>
      </c>
      <c r="K167" s="100"/>
      <c r="L167" s="99"/>
      <c r="M167" s="99"/>
      <c r="N167" s="48">
        <f t="shared" si="6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5"/>
        <v>0</v>
      </c>
      <c r="F168" s="64"/>
      <c r="G168" s="235"/>
      <c r="H168" s="238"/>
      <c r="I168" s="64"/>
      <c r="J168" s="45">
        <f t="shared" si="7"/>
        <v>0</v>
      </c>
      <c r="K168" s="100"/>
      <c r="L168" s="99"/>
      <c r="M168" s="99"/>
      <c r="N168" s="48">
        <f t="shared" si="6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5"/>
        <v>0</v>
      </c>
      <c r="F169" s="64"/>
      <c r="G169" s="235"/>
      <c r="H169" s="238"/>
      <c r="I169" s="64"/>
      <c r="J169" s="45">
        <f t="shared" si="7"/>
        <v>0</v>
      </c>
      <c r="K169" s="100"/>
      <c r="L169" s="99"/>
      <c r="M169" s="99"/>
      <c r="N169" s="48">
        <f t="shared" si="6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5"/>
        <v>0</v>
      </c>
      <c r="F170" s="64"/>
      <c r="G170" s="235"/>
      <c r="H170" s="238"/>
      <c r="I170" s="64"/>
      <c r="J170" s="45">
        <f t="shared" si="7"/>
        <v>0</v>
      </c>
      <c r="K170" s="100"/>
      <c r="L170" s="99"/>
      <c r="M170" s="99"/>
      <c r="N170" s="48">
        <f t="shared" si="6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5"/>
        <v>0</v>
      </c>
      <c r="F171" s="64"/>
      <c r="G171" s="235"/>
      <c r="H171" s="238"/>
      <c r="I171" s="64"/>
      <c r="J171" s="45">
        <f t="shared" si="7"/>
        <v>0</v>
      </c>
      <c r="K171" s="100"/>
      <c r="L171" s="99"/>
      <c r="M171" s="99"/>
      <c r="N171" s="48">
        <f t="shared" si="6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5"/>
        <v>0</v>
      </c>
      <c r="F172" s="64"/>
      <c r="G172" s="235"/>
      <c r="H172" s="238"/>
      <c r="I172" s="64"/>
      <c r="J172" s="45">
        <f t="shared" si="7"/>
        <v>0</v>
      </c>
      <c r="K172" s="100"/>
      <c r="L172" s="99"/>
      <c r="M172" s="99"/>
      <c r="N172" s="48">
        <f t="shared" si="6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5"/>
        <v>0</v>
      </c>
      <c r="F173" s="64"/>
      <c r="G173" s="264"/>
      <c r="H173" s="238"/>
      <c r="I173" s="64"/>
      <c r="J173" s="45">
        <f t="shared" si="7"/>
        <v>0</v>
      </c>
      <c r="K173" s="100"/>
      <c r="L173" s="99"/>
      <c r="M173" s="99"/>
      <c r="N173" s="48">
        <f t="shared" si="6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5"/>
        <v>0</v>
      </c>
      <c r="F174" s="64"/>
      <c r="G174" s="117"/>
      <c r="H174" s="238"/>
      <c r="I174" s="64"/>
      <c r="J174" s="45">
        <f t="shared" si="7"/>
        <v>0</v>
      </c>
      <c r="K174" s="100"/>
      <c r="L174" s="99"/>
      <c r="M174" s="99"/>
      <c r="N174" s="48">
        <f t="shared" si="6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5"/>
        <v>0</v>
      </c>
      <c r="F175" s="268"/>
      <c r="G175" s="235"/>
      <c r="H175" s="269"/>
      <c r="I175" s="268"/>
      <c r="J175" s="45">
        <f t="shared" si="7"/>
        <v>0</v>
      </c>
      <c r="N175" s="48">
        <f t="shared" si="6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5"/>
        <v>0</v>
      </c>
      <c r="F176" s="268"/>
      <c r="G176" s="235"/>
      <c r="H176" s="269"/>
      <c r="I176" s="268"/>
      <c r="J176" s="45">
        <f t="shared" si="7"/>
        <v>0</v>
      </c>
      <c r="N176" s="48">
        <f t="shared" si="6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8">D177*F177</f>
        <v>0</v>
      </c>
      <c r="F177" s="64"/>
      <c r="G177" s="235"/>
      <c r="H177" s="238"/>
      <c r="I177" s="64"/>
      <c r="J177" s="45">
        <f t="shared" si="7"/>
        <v>0</v>
      </c>
      <c r="K177" s="100"/>
      <c r="L177" s="99"/>
      <c r="M177" s="99"/>
      <c r="N177" s="48">
        <f t="shared" si="6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8"/>
        <v>0</v>
      </c>
      <c r="F178" s="64"/>
      <c r="G178" s="235"/>
      <c r="H178" s="238"/>
      <c r="I178" s="64"/>
      <c r="J178" s="45">
        <f t="shared" si="7"/>
        <v>0</v>
      </c>
      <c r="K178" s="100"/>
      <c r="L178" s="99"/>
      <c r="M178" s="99"/>
      <c r="N178" s="48">
        <f t="shared" si="6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8"/>
        <v>0</v>
      </c>
      <c r="F179" s="64"/>
      <c r="G179" s="264"/>
      <c r="H179" s="238"/>
      <c r="I179" s="64"/>
      <c r="J179" s="45">
        <f t="shared" si="7"/>
        <v>0</v>
      </c>
      <c r="K179" s="100"/>
      <c r="L179" s="99"/>
      <c r="M179" s="99"/>
      <c r="N179" s="48">
        <f t="shared" ref="N179:N242" si="9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8"/>
        <v>0</v>
      </c>
      <c r="F180" s="64"/>
      <c r="G180" s="264"/>
      <c r="H180" s="238"/>
      <c r="I180" s="64"/>
      <c r="J180" s="45">
        <f t="shared" si="7"/>
        <v>0</v>
      </c>
      <c r="K180" s="100"/>
      <c r="L180" s="99"/>
      <c r="M180" s="99"/>
      <c r="N180" s="48">
        <f t="shared" si="9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8"/>
        <v>0</v>
      </c>
      <c r="F181" s="64"/>
      <c r="G181" s="264"/>
      <c r="H181" s="238"/>
      <c r="I181" s="64"/>
      <c r="J181" s="45">
        <f t="shared" si="7"/>
        <v>0</v>
      </c>
      <c r="K181" s="100"/>
      <c r="L181" s="99"/>
      <c r="M181" s="99"/>
      <c r="N181" s="48">
        <f t="shared" si="9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8"/>
        <v>0</v>
      </c>
      <c r="F182" s="64"/>
      <c r="G182" s="264"/>
      <c r="H182" s="238"/>
      <c r="I182" s="64"/>
      <c r="J182" s="45">
        <f t="shared" si="7"/>
        <v>0</v>
      </c>
      <c r="K182" s="100"/>
      <c r="L182" s="99"/>
      <c r="M182" s="99"/>
      <c r="N182" s="48">
        <f t="shared" si="9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8"/>
        <v>0</v>
      </c>
      <c r="F183" s="64"/>
      <c r="G183" s="264"/>
      <c r="H183" s="238"/>
      <c r="I183" s="64"/>
      <c r="J183" s="45">
        <f t="shared" si="7"/>
        <v>0</v>
      </c>
      <c r="K183" s="100"/>
      <c r="L183" s="99"/>
      <c r="M183" s="99"/>
      <c r="N183" s="48">
        <f t="shared" si="9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8"/>
        <v>0</v>
      </c>
      <c r="F184" s="64"/>
      <c r="G184" s="235"/>
      <c r="H184" s="238"/>
      <c r="I184" s="64"/>
      <c r="J184" s="45">
        <f t="shared" si="7"/>
        <v>0</v>
      </c>
      <c r="K184" s="100"/>
      <c r="L184" s="99"/>
      <c r="M184" s="99"/>
      <c r="N184" s="48">
        <f t="shared" si="9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8"/>
        <v>0</v>
      </c>
      <c r="F185" s="64"/>
      <c r="G185" s="235"/>
      <c r="H185" s="238"/>
      <c r="I185" s="64"/>
      <c r="J185" s="45">
        <f t="shared" si="7"/>
        <v>0</v>
      </c>
      <c r="K185" s="100"/>
      <c r="L185" s="99"/>
      <c r="M185" s="99"/>
      <c r="N185" s="48">
        <f t="shared" si="9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8"/>
        <v>0</v>
      </c>
      <c r="F186" s="64"/>
      <c r="G186" s="235"/>
      <c r="H186" s="238"/>
      <c r="I186" s="64"/>
      <c r="J186" s="45">
        <f t="shared" si="7"/>
        <v>0</v>
      </c>
      <c r="K186" s="100"/>
      <c r="L186" s="99"/>
      <c r="M186" s="99"/>
      <c r="N186" s="48">
        <f t="shared" si="9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8"/>
        <v>0</v>
      </c>
      <c r="F187" s="64"/>
      <c r="G187" s="235"/>
      <c r="H187" s="238"/>
      <c r="I187" s="64"/>
      <c r="J187" s="45">
        <f t="shared" si="7"/>
        <v>0</v>
      </c>
      <c r="K187" s="100"/>
      <c r="L187" s="99"/>
      <c r="M187" s="99"/>
      <c r="N187" s="48">
        <f t="shared" si="9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8"/>
        <v>0</v>
      </c>
      <c r="F188" s="64"/>
      <c r="G188" s="235"/>
      <c r="H188" s="238"/>
      <c r="I188" s="64"/>
      <c r="J188" s="45">
        <f t="shared" si="7"/>
        <v>0</v>
      </c>
      <c r="K188" s="100"/>
      <c r="L188" s="99"/>
      <c r="M188" s="99"/>
      <c r="N188" s="48">
        <f t="shared" si="9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8"/>
        <v>0</v>
      </c>
      <c r="F189" s="64"/>
      <c r="G189" s="117"/>
      <c r="H189" s="238"/>
      <c r="I189" s="64"/>
      <c r="J189" s="45">
        <f t="shared" si="7"/>
        <v>0</v>
      </c>
      <c r="K189" s="100"/>
      <c r="L189" s="99"/>
      <c r="M189" s="99"/>
      <c r="N189" s="48">
        <f t="shared" si="9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8"/>
        <v>0</v>
      </c>
      <c r="F190" s="64"/>
      <c r="G190" s="235"/>
      <c r="H190" s="238"/>
      <c r="I190" s="64"/>
      <c r="J190" s="45">
        <f t="shared" si="7"/>
        <v>0</v>
      </c>
      <c r="K190" s="100"/>
      <c r="L190" s="99"/>
      <c r="M190" s="99"/>
      <c r="N190" s="48">
        <f t="shared" si="9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8"/>
        <v>0</v>
      </c>
      <c r="F191" s="64"/>
      <c r="G191" s="235"/>
      <c r="H191" s="238"/>
      <c r="I191" s="64"/>
      <c r="J191" s="45">
        <f t="shared" si="7"/>
        <v>0</v>
      </c>
      <c r="K191" s="100"/>
      <c r="L191" s="99"/>
      <c r="M191" s="99"/>
      <c r="N191" s="48">
        <f t="shared" si="9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8"/>
        <v>0</v>
      </c>
      <c r="F192" s="64"/>
      <c r="G192" s="235"/>
      <c r="H192" s="238"/>
      <c r="I192" s="64"/>
      <c r="J192" s="45">
        <f t="shared" si="7"/>
        <v>0</v>
      </c>
      <c r="K192" s="100"/>
      <c r="L192" s="99"/>
      <c r="M192" s="99"/>
      <c r="N192" s="48">
        <f t="shared" si="9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8"/>
        <v>0</v>
      </c>
      <c r="F193" s="281"/>
      <c r="G193" s="264"/>
      <c r="H193" s="238"/>
      <c r="I193" s="64"/>
      <c r="J193" s="45">
        <f t="shared" si="7"/>
        <v>0</v>
      </c>
      <c r="K193" s="100"/>
      <c r="L193" s="99"/>
      <c r="M193" s="99"/>
      <c r="N193" s="48">
        <f t="shared" si="9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8"/>
        <v>0</v>
      </c>
      <c r="F194" s="281"/>
      <c r="G194" s="264"/>
      <c r="H194" s="238"/>
      <c r="I194" s="64"/>
      <c r="J194" s="45">
        <f t="shared" si="7"/>
        <v>0</v>
      </c>
      <c r="K194" s="100"/>
      <c r="L194" s="99"/>
      <c r="M194" s="99"/>
      <c r="N194" s="48">
        <f t="shared" si="9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8"/>
        <v>0</v>
      </c>
      <c r="F195" s="281"/>
      <c r="G195" s="264"/>
      <c r="H195" s="238"/>
      <c r="I195" s="64"/>
      <c r="J195" s="45">
        <f t="shared" si="7"/>
        <v>0</v>
      </c>
      <c r="K195" s="100"/>
      <c r="L195" s="99"/>
      <c r="M195" s="99"/>
      <c r="N195" s="48">
        <f t="shared" si="9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8"/>
        <v>0</v>
      </c>
      <c r="F196" s="281"/>
      <c r="G196" s="264"/>
      <c r="H196" s="238"/>
      <c r="I196" s="64"/>
      <c r="J196" s="45">
        <f t="shared" si="7"/>
        <v>0</v>
      </c>
      <c r="K196" s="100"/>
      <c r="L196" s="99"/>
      <c r="M196" s="99"/>
      <c r="N196" s="48">
        <f t="shared" si="9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8"/>
        <v>0</v>
      </c>
      <c r="F197" s="281"/>
      <c r="G197" s="264"/>
      <c r="H197" s="238"/>
      <c r="I197" s="64"/>
      <c r="J197" s="45">
        <f t="shared" si="7"/>
        <v>0</v>
      </c>
      <c r="K197" s="100"/>
      <c r="L197" s="99"/>
      <c r="M197" s="99"/>
      <c r="N197" s="48">
        <f t="shared" si="9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8"/>
        <v>0</v>
      </c>
      <c r="F198" s="281"/>
      <c r="G198" s="264"/>
      <c r="H198" s="238"/>
      <c r="I198" s="64"/>
      <c r="J198" s="45">
        <f t="shared" si="7"/>
        <v>0</v>
      </c>
      <c r="K198" s="100"/>
      <c r="L198" s="99"/>
      <c r="M198" s="99"/>
      <c r="N198" s="48">
        <f t="shared" si="9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8"/>
        <v>0</v>
      </c>
      <c r="F199" s="281"/>
      <c r="G199" s="264"/>
      <c r="H199" s="238"/>
      <c r="I199" s="64"/>
      <c r="J199" s="45">
        <f t="shared" si="7"/>
        <v>0</v>
      </c>
      <c r="K199" s="100"/>
      <c r="L199" s="99"/>
      <c r="M199" s="99"/>
      <c r="N199" s="48">
        <f t="shared" si="9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8"/>
        <v>0</v>
      </c>
      <c r="F200" s="64"/>
      <c r="G200" s="264"/>
      <c r="H200" s="238"/>
      <c r="I200" s="64"/>
      <c r="J200" s="45">
        <f t="shared" si="7"/>
        <v>0</v>
      </c>
      <c r="K200" s="100"/>
      <c r="L200" s="99"/>
      <c r="M200" s="99"/>
      <c r="N200" s="48">
        <f t="shared" si="9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8"/>
        <v>0</v>
      </c>
      <c r="F201" s="64"/>
      <c r="G201" s="235"/>
      <c r="H201" s="238"/>
      <c r="I201" s="64"/>
      <c r="J201" s="45">
        <f t="shared" si="7"/>
        <v>0</v>
      </c>
      <c r="K201" s="100"/>
      <c r="L201" s="99"/>
      <c r="M201" s="99"/>
      <c r="N201" s="48">
        <f t="shared" si="9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8"/>
        <v>0</v>
      </c>
      <c r="F202" s="64"/>
      <c r="G202" s="235"/>
      <c r="H202" s="238"/>
      <c r="I202" s="64"/>
      <c r="J202" s="45">
        <f t="shared" si="7"/>
        <v>0</v>
      </c>
      <c r="K202" s="100"/>
      <c r="L202" s="99"/>
      <c r="M202" s="99"/>
      <c r="N202" s="48">
        <f t="shared" si="9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8"/>
        <v>0</v>
      </c>
      <c r="F203" s="64"/>
      <c r="G203" s="235"/>
      <c r="H203" s="238"/>
      <c r="I203" s="64"/>
      <c r="J203" s="45">
        <f t="shared" si="7"/>
        <v>0</v>
      </c>
      <c r="K203" s="100"/>
      <c r="L203" s="99"/>
      <c r="M203" s="99"/>
      <c r="N203" s="48">
        <f t="shared" si="9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8"/>
        <v>0</v>
      </c>
      <c r="F204" s="64"/>
      <c r="G204" s="235"/>
      <c r="H204" s="238"/>
      <c r="I204" s="64"/>
      <c r="J204" s="45">
        <f t="shared" si="7"/>
        <v>0</v>
      </c>
      <c r="K204" s="100"/>
      <c r="L204" s="99"/>
      <c r="M204" s="99"/>
      <c r="N204" s="48">
        <f t="shared" si="9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8"/>
        <v>0</v>
      </c>
      <c r="F205" s="64"/>
      <c r="G205" s="235"/>
      <c r="H205" s="238"/>
      <c r="I205" s="64"/>
      <c r="J205" s="45">
        <f t="shared" si="7"/>
        <v>0</v>
      </c>
      <c r="K205" s="100"/>
      <c r="L205" s="99"/>
      <c r="M205" s="99"/>
      <c r="N205" s="48">
        <f t="shared" si="9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8"/>
        <v>0</v>
      </c>
      <c r="F206" s="64"/>
      <c r="G206" s="235"/>
      <c r="H206" s="238"/>
      <c r="I206" s="64"/>
      <c r="J206" s="45">
        <f t="shared" si="7"/>
        <v>0</v>
      </c>
      <c r="K206" s="100"/>
      <c r="L206" s="99"/>
      <c r="M206" s="99"/>
      <c r="N206" s="48">
        <f t="shared" si="9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8"/>
        <v>0</v>
      </c>
      <c r="F207" s="64"/>
      <c r="G207" s="235"/>
      <c r="H207" s="238"/>
      <c r="I207" s="64"/>
      <c r="J207" s="45">
        <f t="shared" si="7"/>
        <v>0</v>
      </c>
      <c r="K207" s="100"/>
      <c r="L207" s="99"/>
      <c r="M207" s="99"/>
      <c r="N207" s="48">
        <f t="shared" si="9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8"/>
        <v>0</v>
      </c>
      <c r="F208" s="64"/>
      <c r="G208" s="235"/>
      <c r="H208" s="238"/>
      <c r="I208" s="64"/>
      <c r="J208" s="45">
        <f t="shared" si="7"/>
        <v>0</v>
      </c>
      <c r="K208" s="100"/>
      <c r="L208" s="99"/>
      <c r="M208" s="99"/>
      <c r="N208" s="48">
        <f t="shared" si="9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8"/>
        <v>0</v>
      </c>
      <c r="F209" s="64"/>
      <c r="G209" s="117"/>
      <c r="H209" s="63"/>
      <c r="I209" s="64"/>
      <c r="J209" s="45">
        <f t="shared" si="7"/>
        <v>0</v>
      </c>
      <c r="K209" s="100"/>
      <c r="L209" s="99"/>
      <c r="M209" s="99"/>
      <c r="N209" s="48">
        <f t="shared" si="9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8"/>
        <v>0</v>
      </c>
      <c r="F210" s="64"/>
      <c r="G210" s="235"/>
      <c r="H210" s="238"/>
      <c r="I210" s="64"/>
      <c r="J210" s="45">
        <f t="shared" si="7"/>
        <v>0</v>
      </c>
      <c r="K210" s="100"/>
      <c r="L210" s="99"/>
      <c r="M210" s="99"/>
      <c r="N210" s="48">
        <f t="shared" si="9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8"/>
        <v>0</v>
      </c>
      <c r="F211" s="64"/>
      <c r="G211" s="235"/>
      <c r="H211" s="238"/>
      <c r="I211" s="64"/>
      <c r="J211" s="45">
        <f t="shared" si="7"/>
        <v>0</v>
      </c>
      <c r="K211" s="100"/>
      <c r="L211" s="99"/>
      <c r="M211" s="99"/>
      <c r="N211" s="48">
        <f t="shared" si="9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8"/>
        <v>0</v>
      </c>
      <c r="F212" s="64"/>
      <c r="G212" s="235"/>
      <c r="H212" s="238"/>
      <c r="I212" s="64"/>
      <c r="J212" s="45">
        <f t="shared" si="7"/>
        <v>0</v>
      </c>
      <c r="K212" s="100"/>
      <c r="L212" s="99"/>
      <c r="M212" s="99"/>
      <c r="N212" s="48">
        <f t="shared" si="9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8"/>
        <v>0</v>
      </c>
      <c r="F213" s="64"/>
      <c r="G213" s="235"/>
      <c r="H213" s="238"/>
      <c r="I213" s="64"/>
      <c r="J213" s="45">
        <f t="shared" si="7"/>
        <v>0</v>
      </c>
      <c r="K213" s="100"/>
      <c r="L213" s="99"/>
      <c r="M213" s="99"/>
      <c r="N213" s="48">
        <f t="shared" si="9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8"/>
        <v>0</v>
      </c>
      <c r="F214" s="64"/>
      <c r="G214" s="235"/>
      <c r="H214" s="238"/>
      <c r="I214" s="64"/>
      <c r="J214" s="45">
        <f t="shared" si="7"/>
        <v>0</v>
      </c>
      <c r="K214" s="100"/>
      <c r="L214" s="99"/>
      <c r="M214" s="99"/>
      <c r="N214" s="48">
        <f t="shared" si="9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8"/>
        <v>0</v>
      </c>
      <c r="F215" s="64"/>
      <c r="G215" s="235"/>
      <c r="H215" s="238"/>
      <c r="I215" s="64"/>
      <c r="J215" s="45">
        <f t="shared" ref="J215:J258" si="10">I215-F215</f>
        <v>0</v>
      </c>
      <c r="K215" s="100"/>
      <c r="L215" s="99"/>
      <c r="M215" s="99"/>
      <c r="N215" s="48">
        <f t="shared" si="9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8"/>
        <v>0</v>
      </c>
      <c r="F216" s="64"/>
      <c r="G216" s="235"/>
      <c r="H216" s="238"/>
      <c r="I216" s="64"/>
      <c r="J216" s="45">
        <f t="shared" si="10"/>
        <v>0</v>
      </c>
      <c r="K216" s="100"/>
      <c r="L216" s="99"/>
      <c r="M216" s="99"/>
      <c r="N216" s="48">
        <f t="shared" si="9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8"/>
        <v>0</v>
      </c>
      <c r="F217" s="64"/>
      <c r="G217" s="235"/>
      <c r="H217" s="238"/>
      <c r="I217" s="64"/>
      <c r="J217" s="45">
        <f t="shared" si="10"/>
        <v>0</v>
      </c>
      <c r="K217" s="100"/>
      <c r="L217" s="99"/>
      <c r="M217" s="99"/>
      <c r="N217" s="48">
        <f t="shared" si="9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8"/>
        <v>0</v>
      </c>
      <c r="F218" s="64"/>
      <c r="G218" s="235"/>
      <c r="H218" s="238"/>
      <c r="I218" s="64"/>
      <c r="J218" s="45">
        <f t="shared" si="10"/>
        <v>0</v>
      </c>
      <c r="K218" s="100"/>
      <c r="L218" s="99"/>
      <c r="M218" s="99"/>
      <c r="N218" s="48">
        <f t="shared" si="9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8"/>
        <v>0</v>
      </c>
      <c r="F219" s="64"/>
      <c r="G219" s="235"/>
      <c r="H219" s="238"/>
      <c r="I219" s="64"/>
      <c r="J219" s="45">
        <f t="shared" si="10"/>
        <v>0</v>
      </c>
      <c r="K219" s="100"/>
      <c r="L219" s="99"/>
      <c r="M219" s="99"/>
      <c r="N219" s="48">
        <f t="shared" si="9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8"/>
        <v>0</v>
      </c>
      <c r="F220" s="64"/>
      <c r="G220" s="235"/>
      <c r="H220" s="238"/>
      <c r="I220" s="64"/>
      <c r="J220" s="45">
        <f t="shared" si="10"/>
        <v>0</v>
      </c>
      <c r="K220" s="100"/>
      <c r="L220" s="99"/>
      <c r="M220" s="99"/>
      <c r="N220" s="48">
        <f t="shared" si="9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8"/>
        <v>0</v>
      </c>
      <c r="F221" s="64"/>
      <c r="G221" s="235"/>
      <c r="H221" s="238"/>
      <c r="I221" s="64"/>
      <c r="J221" s="45">
        <f t="shared" si="10"/>
        <v>0</v>
      </c>
      <c r="K221" s="100"/>
      <c r="L221" s="99"/>
      <c r="M221" s="99"/>
      <c r="N221" s="48">
        <f t="shared" si="9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8"/>
        <v>0</v>
      </c>
      <c r="F222" s="64"/>
      <c r="G222" s="235"/>
      <c r="H222" s="238"/>
      <c r="I222" s="64"/>
      <c r="J222" s="45">
        <f t="shared" si="10"/>
        <v>0</v>
      </c>
      <c r="K222" s="100"/>
      <c r="L222" s="99"/>
      <c r="M222" s="99"/>
      <c r="N222" s="48">
        <f t="shared" si="9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8"/>
        <v>0</v>
      </c>
      <c r="F223" s="64"/>
      <c r="G223" s="235"/>
      <c r="H223" s="238"/>
      <c r="I223" s="64"/>
      <c r="J223" s="45">
        <f t="shared" si="10"/>
        <v>0</v>
      </c>
      <c r="K223" s="100"/>
      <c r="L223" s="99"/>
      <c r="M223" s="99"/>
      <c r="N223" s="48">
        <f t="shared" si="9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8"/>
        <v>0</v>
      </c>
      <c r="F224" s="64"/>
      <c r="G224" s="235"/>
      <c r="H224" s="238"/>
      <c r="I224" s="64"/>
      <c r="J224" s="45">
        <f t="shared" si="10"/>
        <v>0</v>
      </c>
      <c r="K224" s="100"/>
      <c r="L224" s="99"/>
      <c r="M224" s="99"/>
      <c r="N224" s="48">
        <f t="shared" si="9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8"/>
        <v>0</v>
      </c>
      <c r="F225" s="64"/>
      <c r="G225" s="235"/>
      <c r="H225" s="238"/>
      <c r="I225" s="64"/>
      <c r="J225" s="45">
        <f t="shared" si="10"/>
        <v>0</v>
      </c>
      <c r="K225" s="100"/>
      <c r="L225" s="99"/>
      <c r="M225" s="99"/>
      <c r="N225" s="48">
        <f t="shared" si="9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8"/>
        <v>0</v>
      </c>
      <c r="F226" s="64"/>
      <c r="G226" s="235"/>
      <c r="H226" s="238"/>
      <c r="I226" s="64"/>
      <c r="J226" s="45">
        <f t="shared" si="10"/>
        <v>0</v>
      </c>
      <c r="K226" s="100"/>
      <c r="L226" s="99"/>
      <c r="M226" s="99"/>
      <c r="N226" s="48">
        <f t="shared" si="9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8"/>
        <v>0</v>
      </c>
      <c r="F227" s="64"/>
      <c r="G227" s="235"/>
      <c r="H227" s="238"/>
      <c r="I227" s="64"/>
      <c r="J227" s="45">
        <f t="shared" si="10"/>
        <v>0</v>
      </c>
      <c r="K227" s="100"/>
      <c r="L227" s="99"/>
      <c r="M227" s="99"/>
      <c r="N227" s="48">
        <f t="shared" si="9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8"/>
        <v>0</v>
      </c>
      <c r="F228" s="64"/>
      <c r="G228" s="235"/>
      <c r="H228" s="238"/>
      <c r="I228" s="64"/>
      <c r="J228" s="45">
        <f t="shared" si="10"/>
        <v>0</v>
      </c>
      <c r="K228" s="100"/>
      <c r="L228" s="99"/>
      <c r="M228" s="99"/>
      <c r="N228" s="48">
        <f t="shared" si="9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8"/>
        <v>0</v>
      </c>
      <c r="F229" s="64"/>
      <c r="G229" s="235"/>
      <c r="H229" s="238"/>
      <c r="I229" s="64"/>
      <c r="J229" s="45">
        <f t="shared" si="10"/>
        <v>0</v>
      </c>
      <c r="K229" s="100"/>
      <c r="L229" s="99"/>
      <c r="M229" s="99"/>
      <c r="N229" s="48">
        <f t="shared" si="9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8"/>
        <v>0</v>
      </c>
      <c r="F230" s="64"/>
      <c r="G230" s="235"/>
      <c r="H230" s="238"/>
      <c r="I230" s="64"/>
      <c r="J230" s="45">
        <f t="shared" si="10"/>
        <v>0</v>
      </c>
      <c r="K230" s="100"/>
      <c r="L230" s="99"/>
      <c r="M230" s="99"/>
      <c r="N230" s="48">
        <f t="shared" si="9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8"/>
        <v>0</v>
      </c>
      <c r="F231" s="64"/>
      <c r="G231" s="235"/>
      <c r="H231" s="238"/>
      <c r="I231" s="64"/>
      <c r="J231" s="45">
        <f t="shared" si="10"/>
        <v>0</v>
      </c>
      <c r="K231" s="100"/>
      <c r="L231" s="99"/>
      <c r="M231" s="99"/>
      <c r="N231" s="48">
        <f t="shared" si="9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8"/>
        <v>0</v>
      </c>
      <c r="F232" s="64"/>
      <c r="G232" s="235"/>
      <c r="H232" s="238"/>
      <c r="I232" s="64"/>
      <c r="J232" s="45">
        <f t="shared" si="10"/>
        <v>0</v>
      </c>
      <c r="K232" s="100"/>
      <c r="L232" s="99"/>
      <c r="M232" s="99"/>
      <c r="N232" s="48">
        <f t="shared" si="9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8"/>
        <v>0</v>
      </c>
      <c r="F233" s="64"/>
      <c r="G233" s="235"/>
      <c r="H233" s="238"/>
      <c r="I233" s="64"/>
      <c r="J233" s="45">
        <f t="shared" si="10"/>
        <v>0</v>
      </c>
      <c r="K233" s="100"/>
      <c r="L233" s="99"/>
      <c r="M233" s="99"/>
      <c r="N233" s="48">
        <f t="shared" si="9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8"/>
        <v>0</v>
      </c>
      <c r="F234" s="64"/>
      <c r="G234" s="235"/>
      <c r="H234" s="238"/>
      <c r="I234" s="64"/>
      <c r="J234" s="45">
        <f t="shared" si="10"/>
        <v>0</v>
      </c>
      <c r="K234" s="100"/>
      <c r="L234" s="99"/>
      <c r="M234" s="99"/>
      <c r="N234" s="48">
        <f t="shared" si="9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8"/>
        <v>0</v>
      </c>
      <c r="F235" s="64"/>
      <c r="G235" s="235"/>
      <c r="H235" s="238"/>
      <c r="I235" s="64"/>
      <c r="J235" s="45">
        <f t="shared" si="10"/>
        <v>0</v>
      </c>
      <c r="K235" s="100"/>
      <c r="L235" s="99"/>
      <c r="M235" s="99"/>
      <c r="N235" s="48">
        <f t="shared" si="9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8"/>
        <v>0</v>
      </c>
      <c r="F236" s="64"/>
      <c r="G236" s="235"/>
      <c r="H236" s="63"/>
      <c r="I236" s="64"/>
      <c r="J236" s="45">
        <f t="shared" si="10"/>
        <v>0</v>
      </c>
      <c r="K236" s="100"/>
      <c r="L236" s="99"/>
      <c r="M236" s="99"/>
      <c r="N236" s="48">
        <f t="shared" si="9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8"/>
        <v>0</v>
      </c>
      <c r="F237" s="64"/>
      <c r="G237" s="235"/>
      <c r="H237" s="238"/>
      <c r="I237" s="64"/>
      <c r="J237" s="45">
        <f t="shared" si="10"/>
        <v>0</v>
      </c>
      <c r="K237" s="100"/>
      <c r="L237" s="99"/>
      <c r="M237" s="99"/>
      <c r="N237" s="48">
        <f t="shared" si="9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8"/>
        <v>0</v>
      </c>
      <c r="F238" s="64"/>
      <c r="G238" s="235"/>
      <c r="H238" s="238"/>
      <c r="I238" s="64"/>
      <c r="J238" s="45">
        <f t="shared" si="10"/>
        <v>0</v>
      </c>
      <c r="K238" s="100"/>
      <c r="L238" s="99"/>
      <c r="M238" s="99"/>
      <c r="N238" s="48">
        <f t="shared" si="9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8"/>
        <v>0</v>
      </c>
      <c r="F239" s="64"/>
      <c r="G239" s="235"/>
      <c r="H239" s="238"/>
      <c r="I239" s="64"/>
      <c r="J239" s="45">
        <f t="shared" si="10"/>
        <v>0</v>
      </c>
      <c r="K239" s="100"/>
      <c r="L239" s="99"/>
      <c r="M239" s="99"/>
      <c r="N239" s="48">
        <f t="shared" si="9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8"/>
        <v>0</v>
      </c>
      <c r="F240" s="64"/>
      <c r="G240" s="235"/>
      <c r="H240" s="252"/>
      <c r="I240" s="64"/>
      <c r="J240" s="45">
        <f t="shared" si="10"/>
        <v>0</v>
      </c>
      <c r="K240" s="100"/>
      <c r="L240" s="99"/>
      <c r="M240" s="99"/>
      <c r="N240" s="48">
        <f t="shared" si="9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1">D241*F241</f>
        <v>0</v>
      </c>
      <c r="F241" s="64"/>
      <c r="G241" s="235"/>
      <c r="H241" s="252"/>
      <c r="I241" s="64"/>
      <c r="J241" s="45">
        <f t="shared" si="10"/>
        <v>0</v>
      </c>
      <c r="K241" s="100"/>
      <c r="L241" s="286"/>
      <c r="M241" s="287"/>
      <c r="N241" s="48">
        <f t="shared" si="9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1"/>
        <v>0</v>
      </c>
      <c r="F242" s="200"/>
      <c r="G242" s="289"/>
      <c r="H242" s="290"/>
      <c r="I242" s="116"/>
      <c r="J242" s="45">
        <f t="shared" si="10"/>
        <v>0</v>
      </c>
      <c r="K242" s="100"/>
      <c r="L242" s="286"/>
      <c r="M242" s="287"/>
      <c r="N242" s="48">
        <f t="shared" si="9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1"/>
        <v>0</v>
      </c>
      <c r="F243" s="200"/>
      <c r="G243" s="289"/>
      <c r="H243" s="290"/>
      <c r="I243" s="116"/>
      <c r="J243" s="45">
        <f t="shared" si="10"/>
        <v>0</v>
      </c>
      <c r="K243" s="100"/>
      <c r="L243" s="286"/>
      <c r="M243" s="287"/>
      <c r="N243" s="48">
        <f t="shared" ref="N243:N262" si="12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1"/>
        <v>0</v>
      </c>
      <c r="F244" s="200"/>
      <c r="G244" s="289"/>
      <c r="H244" s="290"/>
      <c r="I244" s="116"/>
      <c r="J244" s="45">
        <f t="shared" si="10"/>
        <v>0</v>
      </c>
      <c r="K244" s="100"/>
      <c r="L244" s="286"/>
      <c r="M244" s="287"/>
      <c r="N244" s="48">
        <f t="shared" si="12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1"/>
        <v>0</v>
      </c>
      <c r="F245" s="200"/>
      <c r="G245" s="289"/>
      <c r="H245" s="290"/>
      <c r="I245" s="116"/>
      <c r="J245" s="45">
        <f t="shared" si="10"/>
        <v>0</v>
      </c>
      <c r="K245" s="100"/>
      <c r="L245" s="286"/>
      <c r="M245" s="287"/>
      <c r="N245" s="48">
        <f t="shared" si="12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1"/>
        <v>0</v>
      </c>
      <c r="F246" s="200"/>
      <c r="G246" s="289"/>
      <c r="H246" s="290"/>
      <c r="I246" s="116"/>
      <c r="J246" s="45">
        <f t="shared" si="10"/>
        <v>0</v>
      </c>
      <c r="K246" s="100"/>
      <c r="L246" s="286"/>
      <c r="M246" s="287"/>
      <c r="N246" s="48">
        <f t="shared" si="12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1"/>
        <v>0</v>
      </c>
      <c r="F247" s="44"/>
      <c r="G247" s="294"/>
      <c r="H247" s="295"/>
      <c r="I247" s="64"/>
      <c r="J247" s="45">
        <f t="shared" si="10"/>
        <v>0</v>
      </c>
      <c r="K247" s="100"/>
      <c r="L247" s="286"/>
      <c r="M247" s="296"/>
      <c r="N247" s="48">
        <f t="shared" si="12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1"/>
        <v>0</v>
      </c>
      <c r="F248" s="64"/>
      <c r="G248" s="235"/>
      <c r="H248" s="252"/>
      <c r="I248" s="64"/>
      <c r="J248" s="45">
        <f t="shared" si="10"/>
        <v>0</v>
      </c>
      <c r="K248" s="100"/>
      <c r="L248" s="286"/>
      <c r="M248" s="296"/>
      <c r="N248" s="48">
        <f t="shared" si="12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1"/>
        <v>0</v>
      </c>
      <c r="F249" s="64"/>
      <c r="G249" s="235"/>
      <c r="H249" s="252"/>
      <c r="I249" s="64"/>
      <c r="J249" s="45">
        <f t="shared" si="10"/>
        <v>0</v>
      </c>
      <c r="K249" s="100"/>
      <c r="L249" s="286"/>
      <c r="M249" s="296"/>
      <c r="N249" s="48">
        <f t="shared" si="12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1"/>
        <v>0</v>
      </c>
      <c r="F250" s="64"/>
      <c r="G250" s="235"/>
      <c r="H250" s="252"/>
      <c r="I250" s="64"/>
      <c r="J250" s="45">
        <f t="shared" si="10"/>
        <v>0</v>
      </c>
      <c r="K250" s="100"/>
      <c r="L250" s="286"/>
      <c r="M250" s="296"/>
      <c r="N250" s="48">
        <f t="shared" si="12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1"/>
        <v>0</v>
      </c>
      <c r="F251" s="268"/>
      <c r="G251" s="235"/>
      <c r="H251" s="269"/>
      <c r="I251" s="268">
        <v>0</v>
      </c>
      <c r="J251" s="45">
        <f t="shared" si="10"/>
        <v>0</v>
      </c>
      <c r="K251" s="299"/>
      <c r="L251" s="299"/>
      <c r="M251" s="299"/>
      <c r="N251" s="48">
        <f t="shared" si="12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1"/>
        <v>0</v>
      </c>
      <c r="F252" s="268"/>
      <c r="G252" s="235"/>
      <c r="H252" s="269"/>
      <c r="I252" s="268">
        <v>0</v>
      </c>
      <c r="J252" s="45">
        <f t="shared" si="10"/>
        <v>0</v>
      </c>
      <c r="K252" s="299"/>
      <c r="L252" s="299"/>
      <c r="M252" s="299"/>
      <c r="N252" s="48">
        <f t="shared" si="12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1"/>
        <v>0</v>
      </c>
      <c r="F253" s="268"/>
      <c r="G253" s="235"/>
      <c r="H253" s="269"/>
      <c r="I253" s="268">
        <v>0</v>
      </c>
      <c r="J253" s="45">
        <f t="shared" si="10"/>
        <v>0</v>
      </c>
      <c r="K253" s="299"/>
      <c r="L253" s="299"/>
      <c r="M253" s="299"/>
      <c r="N253" s="48">
        <f t="shared" si="12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1"/>
        <v>0</v>
      </c>
      <c r="F254" s="268"/>
      <c r="G254" s="235"/>
      <c r="H254" s="305"/>
      <c r="I254" s="268">
        <v>0</v>
      </c>
      <c r="J254" s="45">
        <f t="shared" si="10"/>
        <v>0</v>
      </c>
      <c r="K254" s="299"/>
      <c r="L254" s="299"/>
      <c r="M254" s="299"/>
      <c r="N254" s="48">
        <f t="shared" si="12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1"/>
        <v>0</v>
      </c>
      <c r="F255" s="268"/>
      <c r="G255" s="235"/>
      <c r="H255" s="307"/>
      <c r="I255" s="268">
        <v>0</v>
      </c>
      <c r="J255" s="45">
        <f t="shared" si="10"/>
        <v>0</v>
      </c>
      <c r="K255" s="299"/>
      <c r="L255" s="299"/>
      <c r="M255" s="299"/>
      <c r="N255" s="48">
        <f t="shared" si="12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1"/>
        <v>0</v>
      </c>
      <c r="H256" s="313"/>
      <c r="I256" s="311">
        <v>0</v>
      </c>
      <c r="J256" s="45">
        <f t="shared" si="10"/>
        <v>0</v>
      </c>
      <c r="K256" s="314"/>
      <c r="L256" s="314"/>
      <c r="M256" s="314"/>
      <c r="N256" s="48">
        <f t="shared" si="12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1"/>
        <v>0</v>
      </c>
      <c r="I257" s="311">
        <v>0</v>
      </c>
      <c r="J257" s="45">
        <f t="shared" si="10"/>
        <v>0</v>
      </c>
      <c r="K257" s="314"/>
      <c r="L257" s="314"/>
      <c r="M257" s="314"/>
      <c r="N257" s="48">
        <f t="shared" si="12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1"/>
        <v>0</v>
      </c>
      <c r="I258" s="316">
        <v>0</v>
      </c>
      <c r="J258" s="45">
        <f t="shared" si="10"/>
        <v>0</v>
      </c>
      <c r="K258" s="314"/>
      <c r="L258" s="314"/>
      <c r="M258" s="314"/>
      <c r="N258" s="48">
        <f t="shared" si="12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1"/>
        <v>#VALUE!</v>
      </c>
      <c r="F259" s="506" t="s">
        <v>26</v>
      </c>
      <c r="G259" s="506"/>
      <c r="H259" s="507"/>
      <c r="I259" s="317">
        <f>SUM(I4:I258)</f>
        <v>491156.35000000003</v>
      </c>
      <c r="J259" s="318"/>
      <c r="K259" s="314"/>
      <c r="L259" s="319"/>
      <c r="M259" s="314"/>
      <c r="N259" s="48">
        <f t="shared" si="12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1"/>
        <v>0</v>
      </c>
      <c r="I260" s="322"/>
      <c r="J260" s="318"/>
      <c r="K260" s="314"/>
      <c r="L260" s="319"/>
      <c r="M260" s="314"/>
      <c r="N260" s="48">
        <f t="shared" si="12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1"/>
        <v>0</v>
      </c>
      <c r="J261" s="311"/>
      <c r="K261" s="314"/>
      <c r="L261" s="314"/>
      <c r="M261" s="314"/>
      <c r="N261" s="48">
        <f t="shared" si="12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1"/>
        <v>0</v>
      </c>
      <c r="J262" s="311"/>
      <c r="K262" s="328"/>
      <c r="N262" s="48">
        <f t="shared" si="12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17689766.432999998</v>
      </c>
      <c r="O263" s="338"/>
      <c r="Q263" s="339">
        <f>SUM(Q4:Q262)</f>
        <v>429758</v>
      </c>
      <c r="R263" s="8"/>
      <c r="S263" s="340">
        <f>SUM(S17:S262)</f>
        <v>89600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18209124.432999998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370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370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370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370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370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370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370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370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370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370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370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370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370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12">
    <mergeCell ref="F259:H259"/>
    <mergeCell ref="O81:O82"/>
    <mergeCell ref="P81:P82"/>
    <mergeCell ref="L87:M88"/>
    <mergeCell ref="O94:O95"/>
    <mergeCell ref="P94:P95"/>
    <mergeCell ref="W1:X1"/>
    <mergeCell ref="O3:P3"/>
    <mergeCell ref="O79:O80"/>
    <mergeCell ref="P79:P80"/>
    <mergeCell ref="A1:J2"/>
    <mergeCell ref="S1:T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X292"/>
  <sheetViews>
    <sheetView tabSelected="1" workbookViewId="0">
      <pane xSplit="7" ySplit="2" topLeftCell="O3" activePane="bottomRight" state="frozen"/>
      <selection pane="topRight" activeCell="H1" sqref="H1"/>
      <selection pane="bottomLeft" activeCell="A3" sqref="A3"/>
      <selection pane="bottomRight" activeCell="O14" sqref="O14"/>
    </sheetView>
  </sheetViews>
  <sheetFormatPr baseColWidth="10" defaultRowHeight="15.75" x14ac:dyDescent="0.25"/>
  <cols>
    <col min="1" max="1" width="49.28515625" customWidth="1"/>
    <col min="2" max="2" width="28.5703125" style="310" customWidth="1"/>
    <col min="3" max="3" width="13.85546875" style="310" hidden="1" customWidth="1"/>
    <col min="4" max="4" width="8.42578125" style="310" hidden="1" customWidth="1"/>
    <col min="5" max="5" width="15.28515625" style="331" hidden="1" customWidth="1"/>
    <col min="6" max="6" width="14.140625" style="311" customWidth="1"/>
    <col min="7" max="7" width="14.140625" style="312" bestFit="1" customWidth="1"/>
    <col min="8" max="8" width="13.28515625" style="315" customWidth="1"/>
    <col min="9" max="9" width="16.28515625" style="311" customWidth="1"/>
    <col min="10" max="10" width="11.42578125" style="363"/>
    <col min="11" max="11" width="12.42578125" style="8" bestFit="1" customWidth="1"/>
    <col min="12" max="13" width="11.42578125" style="8" customWidth="1"/>
    <col min="14" max="14" width="18.85546875" bestFit="1" customWidth="1"/>
    <col min="15" max="15" width="17.85546875" style="9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74" bestFit="1" customWidth="1"/>
    <col min="20" max="20" width="13" style="348" bestFit="1" customWidth="1"/>
    <col min="21" max="21" width="11.42578125" style="327"/>
    <col min="22" max="22" width="11.42578125" style="342"/>
  </cols>
  <sheetData>
    <row r="1" spans="1:24" ht="42.75" customHeight="1" x14ac:dyDescent="0.65">
      <c r="A1" s="512" t="s">
        <v>402</v>
      </c>
      <c r="B1" s="512"/>
      <c r="C1" s="512"/>
      <c r="D1" s="512"/>
      <c r="E1" s="512"/>
      <c r="F1" s="512"/>
      <c r="G1" s="512"/>
      <c r="H1" s="512"/>
      <c r="I1" s="512"/>
      <c r="J1" s="512"/>
      <c r="K1" s="375"/>
      <c r="L1" s="375"/>
      <c r="M1" s="375"/>
      <c r="N1" s="375"/>
      <c r="O1" s="376"/>
      <c r="S1" s="531" t="s">
        <v>142</v>
      </c>
      <c r="T1" s="531"/>
      <c r="U1" s="6" t="s">
        <v>0</v>
      </c>
      <c r="V1" s="7" t="s">
        <v>1</v>
      </c>
      <c r="W1" s="513" t="s">
        <v>2</v>
      </c>
      <c r="X1" s="514"/>
    </row>
    <row r="2" spans="1:24" thickBot="1" x14ac:dyDescent="0.3">
      <c r="A2" s="512"/>
      <c r="B2" s="512"/>
      <c r="C2" s="512"/>
      <c r="D2" s="512"/>
      <c r="E2" s="512"/>
      <c r="F2" s="512"/>
      <c r="G2" s="512"/>
      <c r="H2" s="512"/>
      <c r="I2" s="512"/>
      <c r="J2" s="512"/>
      <c r="K2" s="377"/>
      <c r="L2" s="377"/>
      <c r="M2" s="377"/>
      <c r="N2" s="378"/>
      <c r="O2" s="379"/>
      <c r="Q2" s="10"/>
      <c r="R2" s="11"/>
      <c r="S2" s="532"/>
      <c r="T2" s="532"/>
      <c r="U2" s="14"/>
      <c r="V2" s="15"/>
      <c r="W2" s="16"/>
      <c r="X2" s="17"/>
    </row>
    <row r="3" spans="1:24" ht="50.25" thickTop="1" thickBot="1" x14ac:dyDescent="0.4">
      <c r="A3" s="18" t="s">
        <v>3</v>
      </c>
      <c r="B3" s="19" t="s">
        <v>4</v>
      </c>
      <c r="C3" s="20" t="s">
        <v>5</v>
      </c>
      <c r="D3" s="20" t="s">
        <v>6</v>
      </c>
      <c r="E3" s="21" t="s">
        <v>7</v>
      </c>
      <c r="F3" s="22" t="s">
        <v>8</v>
      </c>
      <c r="G3" s="23" t="s">
        <v>9</v>
      </c>
      <c r="H3" s="24" t="s">
        <v>10</v>
      </c>
      <c r="I3" s="25" t="s">
        <v>11</v>
      </c>
      <c r="J3" s="26" t="s">
        <v>12</v>
      </c>
      <c r="K3" s="27"/>
      <c r="L3" s="28" t="s">
        <v>13</v>
      </c>
      <c r="M3" s="28"/>
      <c r="N3" s="29" t="s">
        <v>14</v>
      </c>
      <c r="O3" s="515" t="s">
        <v>15</v>
      </c>
      <c r="P3" s="516"/>
      <c r="Q3" s="30" t="s">
        <v>16</v>
      </c>
      <c r="R3" s="31" t="s">
        <v>17</v>
      </c>
      <c r="S3" s="32" t="s">
        <v>14</v>
      </c>
      <c r="T3" s="33" t="s">
        <v>18</v>
      </c>
      <c r="U3" s="14"/>
      <c r="V3" s="15"/>
      <c r="W3" s="34" t="s">
        <v>19</v>
      </c>
      <c r="X3" s="35" t="s">
        <v>14</v>
      </c>
    </row>
    <row r="4" spans="1:24" ht="33" customHeight="1" thickTop="1" thickBot="1" x14ac:dyDescent="0.35">
      <c r="A4" s="465" t="s">
        <v>50</v>
      </c>
      <c r="B4" s="37" t="s">
        <v>72</v>
      </c>
      <c r="C4" s="38" t="s">
        <v>445</v>
      </c>
      <c r="D4" s="39">
        <v>50</v>
      </c>
      <c r="E4" s="40">
        <f>D4*F4</f>
        <v>899500</v>
      </c>
      <c r="F4" s="41">
        <v>17990</v>
      </c>
      <c r="G4" s="42">
        <v>44682</v>
      </c>
      <c r="H4" s="487" t="s">
        <v>429</v>
      </c>
      <c r="I4" s="409">
        <v>22390</v>
      </c>
      <c r="J4" s="45">
        <f t="shared" ref="J4:J150" si="0">I4-F4</f>
        <v>4400</v>
      </c>
      <c r="K4" s="46">
        <v>35.5</v>
      </c>
      <c r="L4" s="47"/>
      <c r="M4" s="47"/>
      <c r="N4" s="48">
        <f t="shared" ref="N4:N114" si="1">K4*I4</f>
        <v>794845</v>
      </c>
      <c r="O4" s="481" t="s">
        <v>61</v>
      </c>
      <c r="P4" s="394">
        <v>44697</v>
      </c>
      <c r="Q4" s="49">
        <v>21550</v>
      </c>
      <c r="R4" s="50">
        <v>44687</v>
      </c>
      <c r="S4" s="51">
        <v>11200</v>
      </c>
      <c r="T4" s="52" t="s">
        <v>416</v>
      </c>
      <c r="U4" s="53"/>
      <c r="V4" s="54"/>
      <c r="W4" s="55"/>
      <c r="X4" s="56"/>
    </row>
    <row r="5" spans="1:24" ht="30" customHeight="1" thickTop="1" thickBot="1" x14ac:dyDescent="0.35">
      <c r="A5" s="57" t="s">
        <v>50</v>
      </c>
      <c r="B5" s="58" t="s">
        <v>72</v>
      </c>
      <c r="C5" s="59" t="s">
        <v>446</v>
      </c>
      <c r="D5" s="60">
        <v>50</v>
      </c>
      <c r="E5" s="40">
        <f t="shared" ref="E5:E37" si="2">D5*F5</f>
        <v>944500</v>
      </c>
      <c r="F5" s="61">
        <v>18890</v>
      </c>
      <c r="G5" s="62">
        <v>44684</v>
      </c>
      <c r="H5" s="410" t="s">
        <v>436</v>
      </c>
      <c r="I5" s="411">
        <v>23430</v>
      </c>
      <c r="J5" s="45">
        <f t="shared" si="0"/>
        <v>4540</v>
      </c>
      <c r="K5" s="46">
        <v>35.5</v>
      </c>
      <c r="L5" s="65"/>
      <c r="M5" s="65"/>
      <c r="N5" s="48">
        <f t="shared" si="1"/>
        <v>831765</v>
      </c>
      <c r="O5" s="395" t="s">
        <v>61</v>
      </c>
      <c r="P5" s="396">
        <v>44698</v>
      </c>
      <c r="Q5" s="66">
        <v>21550</v>
      </c>
      <c r="R5" s="67">
        <v>44687</v>
      </c>
      <c r="S5" s="51">
        <v>11200</v>
      </c>
      <c r="T5" s="52" t="s">
        <v>405</v>
      </c>
      <c r="U5" s="53"/>
      <c r="V5" s="54"/>
      <c r="W5" s="68"/>
      <c r="X5" s="69"/>
    </row>
    <row r="6" spans="1:24" ht="30.75" customHeight="1" thickTop="1" thickBot="1" x14ac:dyDescent="0.35">
      <c r="A6" s="57" t="s">
        <v>404</v>
      </c>
      <c r="B6" s="58" t="s">
        <v>72</v>
      </c>
      <c r="C6" s="59" t="s">
        <v>447</v>
      </c>
      <c r="D6" s="60">
        <v>50</v>
      </c>
      <c r="E6" s="40">
        <f t="shared" si="2"/>
        <v>1157500</v>
      </c>
      <c r="F6" s="61">
        <v>23150</v>
      </c>
      <c r="G6" s="62">
        <v>44686</v>
      </c>
      <c r="H6" s="410" t="s">
        <v>437</v>
      </c>
      <c r="I6" s="411">
        <v>22940</v>
      </c>
      <c r="J6" s="45">
        <f t="shared" si="0"/>
        <v>-210</v>
      </c>
      <c r="K6" s="46">
        <v>35.5</v>
      </c>
      <c r="L6" s="65"/>
      <c r="M6" s="65"/>
      <c r="N6" s="48">
        <f t="shared" si="1"/>
        <v>814370</v>
      </c>
      <c r="O6" s="395" t="s">
        <v>61</v>
      </c>
      <c r="P6" s="396">
        <v>44700</v>
      </c>
      <c r="Q6" s="66">
        <v>26900</v>
      </c>
      <c r="R6" s="67">
        <v>44687</v>
      </c>
      <c r="S6" s="51">
        <v>11200</v>
      </c>
      <c r="T6" s="52" t="s">
        <v>406</v>
      </c>
      <c r="U6" s="53"/>
      <c r="V6" s="54"/>
      <c r="W6" s="53"/>
      <c r="X6" s="70"/>
    </row>
    <row r="7" spans="1:24" ht="28.5" customHeight="1" thickTop="1" thickBot="1" x14ac:dyDescent="0.35">
      <c r="A7" s="57" t="s">
        <v>36</v>
      </c>
      <c r="B7" s="58" t="s">
        <v>32</v>
      </c>
      <c r="C7" s="59" t="s">
        <v>447</v>
      </c>
      <c r="D7" s="60">
        <v>0</v>
      </c>
      <c r="E7" s="40">
        <f t="shared" si="2"/>
        <v>0</v>
      </c>
      <c r="F7" s="61">
        <v>0</v>
      </c>
      <c r="G7" s="62">
        <v>44686</v>
      </c>
      <c r="H7" s="410" t="s">
        <v>438</v>
      </c>
      <c r="I7" s="411">
        <v>5925</v>
      </c>
      <c r="J7" s="45">
        <f t="shared" si="0"/>
        <v>5925</v>
      </c>
      <c r="K7" s="46">
        <v>35.5</v>
      </c>
      <c r="L7" s="65"/>
      <c r="M7" s="65"/>
      <c r="N7" s="48">
        <f t="shared" si="1"/>
        <v>210337.5</v>
      </c>
      <c r="O7" s="395" t="s">
        <v>61</v>
      </c>
      <c r="P7" s="396">
        <v>44700</v>
      </c>
      <c r="Q7" s="66">
        <v>0</v>
      </c>
      <c r="R7" s="67">
        <v>44687</v>
      </c>
      <c r="S7" s="51">
        <v>0</v>
      </c>
      <c r="T7" s="52" t="s">
        <v>406</v>
      </c>
      <c r="U7" s="53"/>
      <c r="V7" s="54"/>
      <c r="W7" s="53"/>
      <c r="X7" s="70"/>
    </row>
    <row r="8" spans="1:24" ht="27.75" customHeight="1" thickTop="1" thickBot="1" x14ac:dyDescent="0.35">
      <c r="A8" s="57" t="s">
        <v>293</v>
      </c>
      <c r="B8" s="58" t="s">
        <v>290</v>
      </c>
      <c r="C8" s="59" t="s">
        <v>448</v>
      </c>
      <c r="D8" s="60">
        <v>50</v>
      </c>
      <c r="E8" s="40">
        <f t="shared" si="2"/>
        <v>876500</v>
      </c>
      <c r="F8" s="61">
        <v>17530</v>
      </c>
      <c r="G8" s="62">
        <v>44687</v>
      </c>
      <c r="H8" s="410" t="s">
        <v>435</v>
      </c>
      <c r="I8" s="411">
        <v>21700</v>
      </c>
      <c r="J8" s="45">
        <f t="shared" si="0"/>
        <v>4170</v>
      </c>
      <c r="K8" s="46">
        <v>35.5</v>
      </c>
      <c r="L8" s="65"/>
      <c r="M8" s="65"/>
      <c r="N8" s="48">
        <f t="shared" si="1"/>
        <v>770350</v>
      </c>
      <c r="O8" s="89" t="s">
        <v>59</v>
      </c>
      <c r="P8" s="90">
        <v>44701</v>
      </c>
      <c r="Q8" s="66">
        <v>21443</v>
      </c>
      <c r="R8" s="67">
        <v>44687</v>
      </c>
      <c r="S8" s="51">
        <v>11200</v>
      </c>
      <c r="T8" s="52" t="s">
        <v>407</v>
      </c>
      <c r="U8" s="53"/>
      <c r="V8" s="54"/>
      <c r="W8" s="53"/>
      <c r="X8" s="70"/>
    </row>
    <row r="9" spans="1:24" ht="33" thickTop="1" thickBot="1" x14ac:dyDescent="0.35">
      <c r="A9" s="71" t="s">
        <v>295</v>
      </c>
      <c r="B9" s="58" t="s">
        <v>290</v>
      </c>
      <c r="C9" s="59" t="s">
        <v>449</v>
      </c>
      <c r="D9" s="60">
        <v>50</v>
      </c>
      <c r="E9" s="40">
        <f t="shared" si="2"/>
        <v>1058000</v>
      </c>
      <c r="F9" s="61">
        <v>21160</v>
      </c>
      <c r="G9" s="62">
        <v>44689</v>
      </c>
      <c r="H9" s="410" t="s">
        <v>458</v>
      </c>
      <c r="I9" s="411">
        <v>20830</v>
      </c>
      <c r="J9" s="45">
        <f t="shared" si="0"/>
        <v>-330</v>
      </c>
      <c r="K9" s="46">
        <v>35.5</v>
      </c>
      <c r="L9" s="65"/>
      <c r="M9" s="65"/>
      <c r="N9" s="48">
        <f t="shared" si="1"/>
        <v>739465</v>
      </c>
      <c r="O9" s="89" t="s">
        <v>61</v>
      </c>
      <c r="P9" s="90">
        <v>44704</v>
      </c>
      <c r="Q9" s="66">
        <v>26793</v>
      </c>
      <c r="R9" s="67">
        <v>44694</v>
      </c>
      <c r="S9" s="51">
        <v>11200</v>
      </c>
      <c r="T9" s="52" t="s">
        <v>426</v>
      </c>
      <c r="U9" s="53"/>
      <c r="V9" s="54"/>
      <c r="W9" s="53"/>
      <c r="X9" s="70"/>
    </row>
    <row r="10" spans="1:24" ht="24.75" customHeight="1" thickTop="1" thickBot="1" x14ac:dyDescent="0.35">
      <c r="A10" s="71" t="s">
        <v>105</v>
      </c>
      <c r="B10" s="58" t="s">
        <v>32</v>
      </c>
      <c r="C10" s="59" t="s">
        <v>449</v>
      </c>
      <c r="D10" s="72">
        <v>0</v>
      </c>
      <c r="E10" s="40">
        <f t="shared" si="2"/>
        <v>0</v>
      </c>
      <c r="F10" s="61">
        <v>0</v>
      </c>
      <c r="G10" s="62">
        <v>44689</v>
      </c>
      <c r="H10" s="410" t="s">
        <v>459</v>
      </c>
      <c r="I10" s="411">
        <v>5720</v>
      </c>
      <c r="J10" s="45">
        <f t="shared" si="0"/>
        <v>5720</v>
      </c>
      <c r="K10" s="46">
        <v>35.5</v>
      </c>
      <c r="L10" s="65"/>
      <c r="M10" s="65"/>
      <c r="N10" s="48">
        <f t="shared" si="1"/>
        <v>203060</v>
      </c>
      <c r="O10" s="397" t="s">
        <v>61</v>
      </c>
      <c r="P10" s="398">
        <v>44704</v>
      </c>
      <c r="Q10" s="66">
        <v>0</v>
      </c>
      <c r="R10" s="67">
        <v>44694</v>
      </c>
      <c r="S10" s="51">
        <v>0</v>
      </c>
      <c r="T10" s="52" t="s">
        <v>426</v>
      </c>
      <c r="U10" s="53"/>
      <c r="V10" s="54"/>
      <c r="W10" s="53"/>
      <c r="X10" s="70"/>
    </row>
    <row r="11" spans="1:24" ht="33" thickTop="1" thickBot="1" x14ac:dyDescent="0.35">
      <c r="A11" s="71" t="s">
        <v>47</v>
      </c>
      <c r="B11" s="58" t="s">
        <v>290</v>
      </c>
      <c r="C11" s="59" t="s">
        <v>450</v>
      </c>
      <c r="D11" s="60">
        <v>50</v>
      </c>
      <c r="E11" s="40">
        <f t="shared" si="2"/>
        <v>1087500</v>
      </c>
      <c r="F11" s="61">
        <v>21750</v>
      </c>
      <c r="G11" s="62">
        <v>44691</v>
      </c>
      <c r="H11" s="410" t="s">
        <v>460</v>
      </c>
      <c r="I11" s="411">
        <v>21315</v>
      </c>
      <c r="J11" s="45">
        <f t="shared" si="0"/>
        <v>-435</v>
      </c>
      <c r="K11" s="46">
        <v>35.5</v>
      </c>
      <c r="L11" s="65"/>
      <c r="M11" s="65"/>
      <c r="N11" s="48">
        <f t="shared" si="1"/>
        <v>756682.5</v>
      </c>
      <c r="O11" s="397" t="s">
        <v>61</v>
      </c>
      <c r="P11" s="398">
        <v>44705</v>
      </c>
      <c r="Q11" s="66">
        <v>26793</v>
      </c>
      <c r="R11" s="67">
        <v>44694</v>
      </c>
      <c r="S11" s="51">
        <v>11200</v>
      </c>
      <c r="T11" s="52" t="s">
        <v>418</v>
      </c>
      <c r="U11" s="53"/>
      <c r="V11" s="54"/>
      <c r="W11" s="53"/>
      <c r="X11" s="70"/>
    </row>
    <row r="12" spans="1:24" ht="33" thickTop="1" thickBot="1" x14ac:dyDescent="0.35">
      <c r="A12" s="71" t="s">
        <v>36</v>
      </c>
      <c r="B12" s="58" t="s">
        <v>32</v>
      </c>
      <c r="C12" s="431" t="s">
        <v>450</v>
      </c>
      <c r="D12" s="60">
        <v>50</v>
      </c>
      <c r="E12" s="40">
        <f t="shared" si="2"/>
        <v>0</v>
      </c>
      <c r="F12" s="61">
        <v>0</v>
      </c>
      <c r="G12" s="62">
        <v>44691</v>
      </c>
      <c r="H12" s="410" t="s">
        <v>457</v>
      </c>
      <c r="I12" s="411">
        <v>5965</v>
      </c>
      <c r="J12" s="45">
        <f t="shared" si="0"/>
        <v>5965</v>
      </c>
      <c r="K12" s="46">
        <v>35.5</v>
      </c>
      <c r="L12" s="65"/>
      <c r="M12" s="65"/>
      <c r="N12" s="48">
        <f t="shared" si="1"/>
        <v>211757.5</v>
      </c>
      <c r="O12" s="397" t="s">
        <v>59</v>
      </c>
      <c r="P12" s="398">
        <v>44705</v>
      </c>
      <c r="Q12" s="66">
        <v>0</v>
      </c>
      <c r="R12" s="67">
        <v>44694</v>
      </c>
      <c r="S12" s="51">
        <v>0</v>
      </c>
      <c r="T12" s="52" t="s">
        <v>418</v>
      </c>
      <c r="U12" s="53"/>
      <c r="V12" s="54"/>
      <c r="W12" s="53"/>
      <c r="X12" s="70"/>
    </row>
    <row r="13" spans="1:24" ht="24" customHeight="1" thickTop="1" thickBot="1" x14ac:dyDescent="0.35">
      <c r="A13" s="71" t="s">
        <v>69</v>
      </c>
      <c r="B13" s="58" t="s">
        <v>72</v>
      </c>
      <c r="C13" s="432" t="s">
        <v>451</v>
      </c>
      <c r="D13" s="60">
        <v>50</v>
      </c>
      <c r="E13" s="40">
        <f t="shared" si="2"/>
        <v>1107000</v>
      </c>
      <c r="F13" s="61">
        <v>22140</v>
      </c>
      <c r="G13" s="62">
        <v>44693</v>
      </c>
      <c r="H13" s="410" t="s">
        <v>427</v>
      </c>
      <c r="I13" s="411">
        <v>22380</v>
      </c>
      <c r="J13" s="45">
        <f t="shared" si="0"/>
        <v>240</v>
      </c>
      <c r="K13" s="46">
        <v>35.5</v>
      </c>
      <c r="L13" s="65"/>
      <c r="M13" s="65"/>
      <c r="N13" s="48">
        <f t="shared" si="1"/>
        <v>794490</v>
      </c>
      <c r="O13" s="397" t="s">
        <v>61</v>
      </c>
      <c r="P13" s="398">
        <v>44707</v>
      </c>
      <c r="Q13" s="66">
        <v>26900</v>
      </c>
      <c r="R13" s="67">
        <v>44694</v>
      </c>
      <c r="S13" s="51">
        <v>11200</v>
      </c>
      <c r="T13" s="52" t="s">
        <v>419</v>
      </c>
      <c r="U13" s="53"/>
      <c r="V13" s="54"/>
      <c r="W13" s="53"/>
      <c r="X13" s="70"/>
    </row>
    <row r="14" spans="1:24" ht="33" thickTop="1" thickBot="1" x14ac:dyDescent="0.35">
      <c r="A14" s="71" t="s">
        <v>36</v>
      </c>
      <c r="B14" s="58" t="s">
        <v>32</v>
      </c>
      <c r="C14" s="59" t="s">
        <v>451</v>
      </c>
      <c r="D14" s="60">
        <v>50</v>
      </c>
      <c r="E14" s="40">
        <f t="shared" si="2"/>
        <v>0</v>
      </c>
      <c r="F14" s="61">
        <v>0</v>
      </c>
      <c r="G14" s="62">
        <v>44693</v>
      </c>
      <c r="H14" s="410" t="s">
        <v>461</v>
      </c>
      <c r="I14" s="411">
        <v>5505</v>
      </c>
      <c r="J14" s="45">
        <f t="shared" si="0"/>
        <v>5505</v>
      </c>
      <c r="K14" s="46">
        <v>35.5</v>
      </c>
      <c r="L14" s="65"/>
      <c r="M14" s="65"/>
      <c r="N14" s="48">
        <f t="shared" si="1"/>
        <v>195427.5</v>
      </c>
      <c r="O14" s="397" t="s">
        <v>61</v>
      </c>
      <c r="P14" s="398">
        <v>44707</v>
      </c>
      <c r="Q14" s="66">
        <v>0</v>
      </c>
      <c r="R14" s="67">
        <v>44694</v>
      </c>
      <c r="S14" s="51">
        <v>0</v>
      </c>
      <c r="T14" s="52" t="s">
        <v>419</v>
      </c>
      <c r="U14" s="53"/>
      <c r="V14" s="54"/>
      <c r="W14" s="53"/>
      <c r="X14" s="70"/>
    </row>
    <row r="15" spans="1:24" ht="27.75" customHeight="1" thickTop="1" thickBot="1" x14ac:dyDescent="0.35">
      <c r="A15" s="73" t="s">
        <v>417</v>
      </c>
      <c r="B15" s="58" t="s">
        <v>72</v>
      </c>
      <c r="C15" s="59" t="s">
        <v>452</v>
      </c>
      <c r="D15" s="60">
        <v>50</v>
      </c>
      <c r="E15" s="40">
        <f t="shared" si="2"/>
        <v>1157000</v>
      </c>
      <c r="F15" s="61">
        <v>23140</v>
      </c>
      <c r="G15" s="62">
        <v>44694</v>
      </c>
      <c r="H15" s="410" t="s">
        <v>428</v>
      </c>
      <c r="I15" s="411">
        <v>23490</v>
      </c>
      <c r="J15" s="45">
        <f t="shared" si="0"/>
        <v>350</v>
      </c>
      <c r="K15" s="46">
        <v>35.5</v>
      </c>
      <c r="L15" s="65"/>
      <c r="M15" s="65"/>
      <c r="N15" s="48">
        <f t="shared" si="1"/>
        <v>833895</v>
      </c>
      <c r="O15" s="397"/>
      <c r="P15" s="398"/>
      <c r="Q15" s="66">
        <v>27007</v>
      </c>
      <c r="R15" s="67">
        <v>44694</v>
      </c>
      <c r="S15" s="51">
        <v>11200</v>
      </c>
      <c r="T15" s="92" t="s">
        <v>420</v>
      </c>
      <c r="U15" s="53"/>
      <c r="V15" s="54"/>
      <c r="W15" s="53"/>
      <c r="X15" s="70"/>
    </row>
    <row r="16" spans="1:24" ht="24" customHeight="1" thickTop="1" thickBot="1" x14ac:dyDescent="0.35">
      <c r="A16" s="71" t="s">
        <v>36</v>
      </c>
      <c r="B16" s="58" t="s">
        <v>32</v>
      </c>
      <c r="C16" s="74" t="s">
        <v>452</v>
      </c>
      <c r="D16" s="60">
        <v>50</v>
      </c>
      <c r="E16" s="40">
        <f t="shared" si="2"/>
        <v>0</v>
      </c>
      <c r="F16" s="61">
        <v>0</v>
      </c>
      <c r="G16" s="62">
        <v>44694</v>
      </c>
      <c r="H16" s="410" t="s">
        <v>428</v>
      </c>
      <c r="I16" s="411">
        <v>5875</v>
      </c>
      <c r="J16" s="45">
        <f t="shared" si="0"/>
        <v>5875</v>
      </c>
      <c r="K16" s="46">
        <v>35.5</v>
      </c>
      <c r="L16" s="65"/>
      <c r="M16" s="65"/>
      <c r="N16" s="48">
        <f t="shared" si="1"/>
        <v>208562.5</v>
      </c>
      <c r="O16" s="397"/>
      <c r="P16" s="398"/>
      <c r="Q16" s="66">
        <v>0</v>
      </c>
      <c r="R16" s="67">
        <v>44694</v>
      </c>
      <c r="S16" s="51">
        <v>0</v>
      </c>
      <c r="T16" s="92" t="s">
        <v>420</v>
      </c>
      <c r="U16" s="53"/>
      <c r="V16" s="54"/>
      <c r="W16" s="53"/>
      <c r="X16" s="70"/>
    </row>
    <row r="17" spans="1:24" ht="28.5" customHeight="1" thickTop="1" thickBot="1" x14ac:dyDescent="0.35">
      <c r="A17" s="75" t="s">
        <v>30</v>
      </c>
      <c r="B17" s="58" t="s">
        <v>290</v>
      </c>
      <c r="C17" s="59" t="s">
        <v>453</v>
      </c>
      <c r="D17" s="60">
        <v>50</v>
      </c>
      <c r="E17" s="40">
        <f t="shared" si="2"/>
        <v>1087500</v>
      </c>
      <c r="F17" s="61">
        <v>21750</v>
      </c>
      <c r="G17" s="62">
        <v>44696</v>
      </c>
      <c r="H17" s="410" t="s">
        <v>441</v>
      </c>
      <c r="I17" s="411">
        <v>21850</v>
      </c>
      <c r="J17" s="45">
        <f t="shared" si="0"/>
        <v>100</v>
      </c>
      <c r="K17" s="76">
        <v>35.5</v>
      </c>
      <c r="L17" s="65"/>
      <c r="M17" s="65"/>
      <c r="N17" s="48">
        <f t="shared" si="1"/>
        <v>775675</v>
      </c>
      <c r="O17" s="397"/>
      <c r="P17" s="398"/>
      <c r="Q17" s="66">
        <v>26893</v>
      </c>
      <c r="R17" s="67">
        <v>44701</v>
      </c>
      <c r="S17" s="51">
        <v>11200</v>
      </c>
      <c r="T17" s="92" t="s">
        <v>440</v>
      </c>
      <c r="U17" s="53"/>
      <c r="V17" s="54"/>
      <c r="W17" s="53"/>
      <c r="X17" s="70"/>
    </row>
    <row r="18" spans="1:24" ht="22.5" customHeight="1" thickTop="1" thickBot="1" x14ac:dyDescent="0.35">
      <c r="A18" s="81" t="s">
        <v>105</v>
      </c>
      <c r="B18" s="58" t="s">
        <v>32</v>
      </c>
      <c r="C18" s="59" t="s">
        <v>453</v>
      </c>
      <c r="D18" s="60">
        <v>50</v>
      </c>
      <c r="E18" s="40">
        <f t="shared" si="2"/>
        <v>0</v>
      </c>
      <c r="F18" s="61">
        <v>0</v>
      </c>
      <c r="G18" s="62">
        <v>44696</v>
      </c>
      <c r="H18" s="410" t="s">
        <v>441</v>
      </c>
      <c r="I18" s="411">
        <v>5695</v>
      </c>
      <c r="J18" s="45">
        <f t="shared" si="0"/>
        <v>5695</v>
      </c>
      <c r="K18" s="76">
        <v>35.5</v>
      </c>
      <c r="L18" s="65"/>
      <c r="M18" s="65"/>
      <c r="N18" s="48">
        <f t="shared" si="1"/>
        <v>202172.5</v>
      </c>
      <c r="O18" s="397"/>
      <c r="P18" s="398"/>
      <c r="Q18" s="66">
        <v>0</v>
      </c>
      <c r="R18" s="67">
        <v>44701</v>
      </c>
      <c r="S18" s="51">
        <v>0</v>
      </c>
      <c r="T18" s="92" t="s">
        <v>440</v>
      </c>
      <c r="U18" s="53"/>
      <c r="V18" s="54"/>
      <c r="W18" s="53"/>
      <c r="X18" s="70"/>
    </row>
    <row r="19" spans="1:24" ht="37.5" customHeight="1" thickTop="1" thickBot="1" x14ac:dyDescent="0.35">
      <c r="A19" s="78" t="s">
        <v>430</v>
      </c>
      <c r="B19" s="58" t="s">
        <v>431</v>
      </c>
      <c r="C19" s="59" t="s">
        <v>454</v>
      </c>
      <c r="D19" s="60">
        <v>50</v>
      </c>
      <c r="E19" s="40">
        <f t="shared" si="2"/>
        <v>1044500</v>
      </c>
      <c r="F19" s="61">
        <v>20890</v>
      </c>
      <c r="G19" s="62">
        <v>44698</v>
      </c>
      <c r="H19" s="410" t="s">
        <v>442</v>
      </c>
      <c r="I19" s="411">
        <v>20865</v>
      </c>
      <c r="J19" s="45">
        <f t="shared" si="0"/>
        <v>-25</v>
      </c>
      <c r="K19" s="76">
        <v>35.5</v>
      </c>
      <c r="L19" s="65"/>
      <c r="M19" s="65"/>
      <c r="N19" s="48">
        <f t="shared" si="1"/>
        <v>740707.5</v>
      </c>
      <c r="O19" s="397"/>
      <c r="P19" s="398"/>
      <c r="Q19" s="79">
        <v>27007</v>
      </c>
      <c r="R19" s="67">
        <v>44701</v>
      </c>
      <c r="S19" s="51">
        <v>11200</v>
      </c>
      <c r="T19" s="92" t="s">
        <v>432</v>
      </c>
      <c r="U19" s="53"/>
      <c r="V19" s="54"/>
      <c r="W19" s="53"/>
      <c r="X19" s="70"/>
    </row>
    <row r="20" spans="1:24" ht="22.5" customHeight="1" thickTop="1" thickBot="1" x14ac:dyDescent="0.35">
      <c r="A20" s="80" t="s">
        <v>223</v>
      </c>
      <c r="B20" s="58" t="s">
        <v>32</v>
      </c>
      <c r="C20" s="59" t="s">
        <v>454</v>
      </c>
      <c r="D20" s="60">
        <v>50</v>
      </c>
      <c r="E20" s="40">
        <f t="shared" si="2"/>
        <v>0</v>
      </c>
      <c r="F20" s="61">
        <v>0</v>
      </c>
      <c r="G20" s="62">
        <v>44698</v>
      </c>
      <c r="H20" s="410" t="s">
        <v>442</v>
      </c>
      <c r="I20" s="411">
        <v>5900</v>
      </c>
      <c r="J20" s="45">
        <f t="shared" si="0"/>
        <v>5900</v>
      </c>
      <c r="K20" s="76">
        <v>35.5</v>
      </c>
      <c r="L20" s="65"/>
      <c r="M20" s="65"/>
      <c r="N20" s="48">
        <f t="shared" si="1"/>
        <v>209450</v>
      </c>
      <c r="O20" s="89"/>
      <c r="P20" s="90"/>
      <c r="Q20" s="79">
        <v>0</v>
      </c>
      <c r="R20" s="67">
        <v>44701</v>
      </c>
      <c r="S20" s="51">
        <v>0</v>
      </c>
      <c r="T20" s="92" t="s">
        <v>432</v>
      </c>
      <c r="U20" s="53"/>
      <c r="V20" s="54"/>
      <c r="W20" s="53"/>
      <c r="X20" s="70"/>
    </row>
    <row r="21" spans="1:24" ht="22.5" customHeight="1" thickTop="1" thickBot="1" x14ac:dyDescent="0.35">
      <c r="A21" s="78" t="s">
        <v>69</v>
      </c>
      <c r="B21" s="58" t="s">
        <v>72</v>
      </c>
      <c r="C21" s="59" t="s">
        <v>455</v>
      </c>
      <c r="D21" s="60">
        <v>50</v>
      </c>
      <c r="E21" s="40">
        <f t="shared" si="2"/>
        <v>1066000</v>
      </c>
      <c r="F21" s="61">
        <v>21320</v>
      </c>
      <c r="G21" s="62">
        <v>44700</v>
      </c>
      <c r="H21" s="410" t="s">
        <v>443</v>
      </c>
      <c r="I21" s="411">
        <v>21840</v>
      </c>
      <c r="J21" s="45">
        <f t="shared" si="0"/>
        <v>520</v>
      </c>
      <c r="K21" s="76">
        <v>36.5</v>
      </c>
      <c r="L21" s="65"/>
      <c r="M21" s="65"/>
      <c r="N21" s="48">
        <f t="shared" si="1"/>
        <v>797160</v>
      </c>
      <c r="O21" s="89"/>
      <c r="P21" s="90"/>
      <c r="Q21" s="79">
        <v>26900</v>
      </c>
      <c r="R21" s="67">
        <v>44701</v>
      </c>
      <c r="S21" s="51">
        <v>11200</v>
      </c>
      <c r="T21" s="92" t="s">
        <v>433</v>
      </c>
      <c r="U21" s="53"/>
      <c r="V21" s="54"/>
      <c r="W21" s="53"/>
      <c r="X21" s="70"/>
    </row>
    <row r="22" spans="1:24" ht="26.25" customHeight="1" thickTop="1" thickBot="1" x14ac:dyDescent="0.35">
      <c r="A22" s="81" t="s">
        <v>36</v>
      </c>
      <c r="B22" s="58" t="s">
        <v>32</v>
      </c>
      <c r="C22" s="59" t="s">
        <v>455</v>
      </c>
      <c r="D22" s="60">
        <v>50</v>
      </c>
      <c r="E22" s="40">
        <f t="shared" si="2"/>
        <v>0</v>
      </c>
      <c r="F22" s="61">
        <v>0</v>
      </c>
      <c r="G22" s="62">
        <v>44700</v>
      </c>
      <c r="H22" s="410" t="s">
        <v>443</v>
      </c>
      <c r="I22" s="411">
        <v>5250</v>
      </c>
      <c r="J22" s="45">
        <f t="shared" si="0"/>
        <v>5250</v>
      </c>
      <c r="K22" s="76">
        <v>36.5</v>
      </c>
      <c r="L22" s="65"/>
      <c r="M22" s="65"/>
      <c r="N22" s="48">
        <f t="shared" si="1"/>
        <v>191625</v>
      </c>
      <c r="O22" s="89"/>
      <c r="P22" s="90"/>
      <c r="Q22" s="79">
        <v>0</v>
      </c>
      <c r="R22" s="67">
        <v>44701</v>
      </c>
      <c r="S22" s="51">
        <v>0</v>
      </c>
      <c r="T22" s="92" t="s">
        <v>433</v>
      </c>
      <c r="U22" s="53"/>
      <c r="V22" s="54"/>
      <c r="W22" s="53"/>
      <c r="X22" s="70"/>
    </row>
    <row r="23" spans="1:24" ht="27.75" customHeight="1" thickTop="1" thickBot="1" x14ac:dyDescent="0.35">
      <c r="A23" s="82" t="s">
        <v>69</v>
      </c>
      <c r="B23" s="58" t="s">
        <v>72</v>
      </c>
      <c r="C23" s="59" t="s">
        <v>456</v>
      </c>
      <c r="D23" s="60">
        <v>51</v>
      </c>
      <c r="E23" s="40">
        <f t="shared" si="2"/>
        <v>1099050</v>
      </c>
      <c r="F23" s="61">
        <v>21550</v>
      </c>
      <c r="G23" s="62">
        <v>44701</v>
      </c>
      <c r="H23" s="410" t="s">
        <v>444</v>
      </c>
      <c r="I23" s="411">
        <v>21420</v>
      </c>
      <c r="J23" s="45">
        <f t="shared" si="0"/>
        <v>-130</v>
      </c>
      <c r="K23" s="76">
        <v>36.5</v>
      </c>
      <c r="L23" s="65"/>
      <c r="M23" s="65"/>
      <c r="N23" s="48">
        <f t="shared" si="1"/>
        <v>781830</v>
      </c>
      <c r="O23" s="89"/>
      <c r="P23" s="90"/>
      <c r="Q23" s="79">
        <v>26900</v>
      </c>
      <c r="R23" s="67">
        <v>44701</v>
      </c>
      <c r="S23" s="51">
        <v>11200</v>
      </c>
      <c r="T23" s="92" t="s">
        <v>434</v>
      </c>
      <c r="U23" s="53"/>
      <c r="V23" s="54"/>
      <c r="W23" s="53"/>
      <c r="X23" s="70"/>
    </row>
    <row r="24" spans="1:24" ht="28.5" customHeight="1" thickTop="1" thickBot="1" x14ac:dyDescent="0.35">
      <c r="A24" s="83" t="s">
        <v>25</v>
      </c>
      <c r="B24" s="58" t="s">
        <v>32</v>
      </c>
      <c r="C24" s="59" t="s">
        <v>456</v>
      </c>
      <c r="D24" s="60">
        <v>51</v>
      </c>
      <c r="E24" s="40">
        <f t="shared" si="2"/>
        <v>0</v>
      </c>
      <c r="F24" s="61">
        <v>0</v>
      </c>
      <c r="G24" s="62">
        <v>44701</v>
      </c>
      <c r="H24" s="410" t="s">
        <v>444</v>
      </c>
      <c r="I24" s="411">
        <v>5730</v>
      </c>
      <c r="J24" s="45">
        <f t="shared" si="0"/>
        <v>5730</v>
      </c>
      <c r="K24" s="76">
        <v>36.5</v>
      </c>
      <c r="L24" s="65"/>
      <c r="M24" s="65"/>
      <c r="N24" s="48">
        <f t="shared" si="1"/>
        <v>209145</v>
      </c>
      <c r="O24" s="397"/>
      <c r="P24" s="90"/>
      <c r="Q24" s="79">
        <v>0</v>
      </c>
      <c r="R24" s="67">
        <v>44701</v>
      </c>
      <c r="S24" s="91">
        <v>0</v>
      </c>
      <c r="T24" s="92" t="s">
        <v>434</v>
      </c>
      <c r="U24" s="53"/>
      <c r="V24" s="54"/>
      <c r="W24" s="53"/>
      <c r="X24" s="70"/>
    </row>
    <row r="25" spans="1:24" ht="22.5" customHeight="1" thickTop="1" thickBot="1" x14ac:dyDescent="0.35">
      <c r="A25" s="71"/>
      <c r="B25" s="58"/>
      <c r="C25" s="59"/>
      <c r="D25" s="60"/>
      <c r="E25" s="40">
        <f t="shared" si="2"/>
        <v>0</v>
      </c>
      <c r="F25" s="61"/>
      <c r="G25" s="62"/>
      <c r="H25" s="410"/>
      <c r="I25" s="411"/>
      <c r="J25" s="45">
        <f t="shared" si="0"/>
        <v>0</v>
      </c>
      <c r="K25" s="76"/>
      <c r="L25" s="65"/>
      <c r="M25" s="65"/>
      <c r="N25" s="48">
        <f t="shared" si="1"/>
        <v>0</v>
      </c>
      <c r="O25" s="89"/>
      <c r="P25" s="90"/>
      <c r="Q25" s="79"/>
      <c r="R25" s="67"/>
      <c r="S25" s="51"/>
      <c r="T25" s="92"/>
      <c r="U25" s="53"/>
      <c r="V25" s="54"/>
      <c r="W25" s="53"/>
      <c r="X25" s="70"/>
    </row>
    <row r="26" spans="1:24" ht="22.5" customHeight="1" thickTop="1" thickBot="1" x14ac:dyDescent="0.35">
      <c r="A26" s="82"/>
      <c r="B26" s="58"/>
      <c r="C26" s="59"/>
      <c r="D26" s="60"/>
      <c r="E26" s="40">
        <f t="shared" si="2"/>
        <v>0</v>
      </c>
      <c r="F26" s="61"/>
      <c r="G26" s="62"/>
      <c r="H26" s="410"/>
      <c r="I26" s="411"/>
      <c r="J26" s="45">
        <f t="shared" si="0"/>
        <v>0</v>
      </c>
      <c r="K26" s="76"/>
      <c r="L26" s="65"/>
      <c r="M26" s="65"/>
      <c r="N26" s="48">
        <f t="shared" si="1"/>
        <v>0</v>
      </c>
      <c r="O26" s="89"/>
      <c r="P26" s="90"/>
      <c r="Q26" s="79"/>
      <c r="R26" s="67"/>
      <c r="S26" s="51"/>
      <c r="T26" s="92"/>
      <c r="U26" s="53"/>
      <c r="V26" s="54"/>
      <c r="W26" s="53"/>
      <c r="X26" s="70"/>
    </row>
    <row r="27" spans="1:24" ht="22.5" customHeight="1" thickTop="1" thickBot="1" x14ac:dyDescent="0.35">
      <c r="A27" s="82"/>
      <c r="B27" s="58"/>
      <c r="C27" s="59"/>
      <c r="D27" s="60"/>
      <c r="E27" s="40">
        <f t="shared" si="2"/>
        <v>0</v>
      </c>
      <c r="F27" s="61"/>
      <c r="G27" s="62"/>
      <c r="H27" s="410"/>
      <c r="I27" s="411"/>
      <c r="J27" s="45">
        <f t="shared" si="0"/>
        <v>0</v>
      </c>
      <c r="K27" s="76"/>
      <c r="L27" s="65"/>
      <c r="M27" s="65"/>
      <c r="N27" s="48">
        <f t="shared" si="1"/>
        <v>0</v>
      </c>
      <c r="O27" s="89"/>
      <c r="P27" s="90"/>
      <c r="Q27" s="79"/>
      <c r="R27" s="67"/>
      <c r="S27" s="91"/>
      <c r="T27" s="92"/>
      <c r="U27" s="53"/>
      <c r="V27" s="54"/>
      <c r="W27" s="53"/>
      <c r="X27" s="70"/>
    </row>
    <row r="28" spans="1:24" ht="22.5" customHeight="1" thickTop="1" thickBot="1" x14ac:dyDescent="0.35">
      <c r="A28" s="82"/>
      <c r="B28" s="58"/>
      <c r="C28" s="59"/>
      <c r="D28" s="60"/>
      <c r="E28" s="40">
        <f t="shared" si="2"/>
        <v>0</v>
      </c>
      <c r="F28" s="61"/>
      <c r="G28" s="62"/>
      <c r="H28" s="410"/>
      <c r="I28" s="411"/>
      <c r="J28" s="45">
        <f t="shared" si="0"/>
        <v>0</v>
      </c>
      <c r="K28" s="76"/>
      <c r="L28" s="65"/>
      <c r="M28" s="65"/>
      <c r="N28" s="48">
        <f t="shared" si="1"/>
        <v>0</v>
      </c>
      <c r="O28" s="89"/>
      <c r="P28" s="90"/>
      <c r="Q28" s="66"/>
      <c r="R28" s="67"/>
      <c r="S28" s="91"/>
      <c r="T28" s="92"/>
      <c r="U28" s="53"/>
      <c r="V28" s="54"/>
      <c r="W28" s="53"/>
      <c r="X28" s="70"/>
    </row>
    <row r="29" spans="1:24" ht="22.5" customHeight="1" thickTop="1" thickBot="1" x14ac:dyDescent="0.35">
      <c r="A29" s="57"/>
      <c r="B29" s="93"/>
      <c r="C29" s="59"/>
      <c r="D29" s="60"/>
      <c r="E29" s="40">
        <f t="shared" si="2"/>
        <v>0</v>
      </c>
      <c r="F29" s="61"/>
      <c r="G29" s="62"/>
      <c r="H29" s="410"/>
      <c r="I29" s="411"/>
      <c r="J29" s="45">
        <f t="shared" si="0"/>
        <v>0</v>
      </c>
      <c r="K29" s="76"/>
      <c r="L29" s="65"/>
      <c r="M29" s="65"/>
      <c r="N29" s="48">
        <f t="shared" si="1"/>
        <v>0</v>
      </c>
      <c r="O29" s="89"/>
      <c r="P29" s="90"/>
      <c r="Q29" s="456"/>
      <c r="R29" s="95"/>
      <c r="S29" s="91"/>
      <c r="T29" s="92"/>
      <c r="U29" s="53"/>
      <c r="V29" s="54"/>
      <c r="W29" s="53"/>
      <c r="X29" s="70"/>
    </row>
    <row r="30" spans="1:24" ht="22.5" customHeight="1" thickTop="1" thickBot="1" x14ac:dyDescent="0.35">
      <c r="A30" s="57"/>
      <c r="B30" s="93"/>
      <c r="C30" s="59"/>
      <c r="D30" s="60"/>
      <c r="E30" s="40">
        <f t="shared" si="2"/>
        <v>0</v>
      </c>
      <c r="F30" s="61"/>
      <c r="G30" s="62"/>
      <c r="H30" s="410"/>
      <c r="I30" s="411"/>
      <c r="J30" s="45">
        <f t="shared" si="0"/>
        <v>0</v>
      </c>
      <c r="K30" s="76"/>
      <c r="L30" s="65"/>
      <c r="M30" s="65"/>
      <c r="N30" s="48">
        <f t="shared" si="1"/>
        <v>0</v>
      </c>
      <c r="O30" s="89"/>
      <c r="P30" s="90"/>
      <c r="Q30" s="94"/>
      <c r="R30" s="95"/>
      <c r="S30" s="91"/>
      <c r="T30" s="92"/>
      <c r="U30" s="53"/>
      <c r="V30" s="54"/>
      <c r="W30" s="53"/>
      <c r="X30" s="70"/>
    </row>
    <row r="31" spans="1:24" ht="20.25" customHeight="1" thickTop="1" thickBot="1" x14ac:dyDescent="0.35">
      <c r="A31" s="71"/>
      <c r="B31" s="93"/>
      <c r="C31" s="59"/>
      <c r="D31" s="60"/>
      <c r="E31" s="40">
        <f t="shared" si="2"/>
        <v>0</v>
      </c>
      <c r="F31" s="61"/>
      <c r="G31" s="62"/>
      <c r="H31" s="410"/>
      <c r="I31" s="411"/>
      <c r="J31" s="45">
        <f t="shared" si="0"/>
        <v>0</v>
      </c>
      <c r="K31" s="76"/>
      <c r="L31" s="65"/>
      <c r="M31" s="65"/>
      <c r="N31" s="48">
        <f t="shared" si="1"/>
        <v>0</v>
      </c>
      <c r="O31" s="89"/>
      <c r="P31" s="90"/>
      <c r="Q31" s="94"/>
      <c r="R31" s="95"/>
      <c r="S31" s="91"/>
      <c r="T31" s="92"/>
      <c r="U31" s="53"/>
      <c r="V31" s="54"/>
      <c r="W31" s="53"/>
      <c r="X31" s="70"/>
    </row>
    <row r="32" spans="1:24" ht="20.25" customHeight="1" thickTop="1" thickBot="1" x14ac:dyDescent="0.35">
      <c r="A32" s="71"/>
      <c r="B32" s="93"/>
      <c r="C32" s="59"/>
      <c r="D32" s="60"/>
      <c r="E32" s="40">
        <f t="shared" si="2"/>
        <v>0</v>
      </c>
      <c r="F32" s="61"/>
      <c r="G32" s="62"/>
      <c r="H32" s="410"/>
      <c r="I32" s="411"/>
      <c r="J32" s="45">
        <f t="shared" si="0"/>
        <v>0</v>
      </c>
      <c r="K32" s="76"/>
      <c r="L32" s="65"/>
      <c r="M32" s="65"/>
      <c r="N32" s="48">
        <f t="shared" si="1"/>
        <v>0</v>
      </c>
      <c r="O32" s="98"/>
      <c r="P32" s="90"/>
      <c r="Q32" s="94"/>
      <c r="R32" s="95"/>
      <c r="S32" s="91"/>
      <c r="T32" s="92"/>
      <c r="U32" s="53"/>
      <c r="V32" s="54"/>
      <c r="W32" s="53"/>
      <c r="X32" s="70"/>
    </row>
    <row r="33" spans="1:24" ht="20.25" customHeight="1" thickTop="1" thickBot="1" x14ac:dyDescent="0.35">
      <c r="A33" s="83"/>
      <c r="B33" s="93"/>
      <c r="C33" s="59"/>
      <c r="D33" s="60"/>
      <c r="E33" s="40">
        <f t="shared" si="2"/>
        <v>0</v>
      </c>
      <c r="F33" s="61"/>
      <c r="G33" s="62"/>
      <c r="H33" s="410"/>
      <c r="I33" s="411"/>
      <c r="J33" s="45">
        <f t="shared" si="0"/>
        <v>0</v>
      </c>
      <c r="K33" s="76"/>
      <c r="L33" s="99"/>
      <c r="M33" s="99"/>
      <c r="N33" s="48">
        <f t="shared" si="1"/>
        <v>0</v>
      </c>
      <c r="O33" s="98"/>
      <c r="P33" s="90"/>
      <c r="Q33" s="94"/>
      <c r="R33" s="95"/>
      <c r="S33" s="91"/>
      <c r="T33" s="92"/>
      <c r="U33" s="53"/>
      <c r="V33" s="54"/>
      <c r="W33" s="53"/>
      <c r="X33" s="70"/>
    </row>
    <row r="34" spans="1:24" ht="20.25" customHeight="1" thickTop="1" thickBot="1" x14ac:dyDescent="0.35">
      <c r="A34" s="82"/>
      <c r="B34" s="93"/>
      <c r="C34" s="59"/>
      <c r="D34" s="60"/>
      <c r="E34" s="40">
        <f t="shared" si="2"/>
        <v>0</v>
      </c>
      <c r="F34" s="61"/>
      <c r="G34" s="62"/>
      <c r="H34" s="410"/>
      <c r="I34" s="411"/>
      <c r="J34" s="45">
        <f t="shared" si="0"/>
        <v>0</v>
      </c>
      <c r="K34" s="76"/>
      <c r="L34" s="99"/>
      <c r="M34" s="99"/>
      <c r="N34" s="48">
        <f t="shared" si="1"/>
        <v>0</v>
      </c>
      <c r="O34" s="98"/>
      <c r="P34" s="90"/>
      <c r="Q34" s="94"/>
      <c r="R34" s="95"/>
      <c r="S34" s="91"/>
      <c r="T34" s="92"/>
      <c r="U34" s="53"/>
      <c r="V34" s="54"/>
      <c r="W34" s="53"/>
      <c r="X34" s="70"/>
    </row>
    <row r="35" spans="1:24" ht="20.25" customHeight="1" thickTop="1" thickBot="1" x14ac:dyDescent="0.35">
      <c r="A35" s="82"/>
      <c r="B35" s="93"/>
      <c r="C35" s="59"/>
      <c r="D35" s="60"/>
      <c r="E35" s="40">
        <f t="shared" si="2"/>
        <v>0</v>
      </c>
      <c r="F35" s="61"/>
      <c r="G35" s="62"/>
      <c r="H35" s="410"/>
      <c r="I35" s="411"/>
      <c r="J35" s="45">
        <f t="shared" si="0"/>
        <v>0</v>
      </c>
      <c r="K35" s="100"/>
      <c r="L35" s="99"/>
      <c r="M35" s="99"/>
      <c r="N35" s="48">
        <f t="shared" si="1"/>
        <v>0</v>
      </c>
      <c r="O35" s="98"/>
      <c r="P35" s="90"/>
      <c r="Q35" s="94"/>
      <c r="R35" s="95"/>
      <c r="S35" s="91"/>
      <c r="T35" s="92"/>
      <c r="U35" s="53"/>
      <c r="V35" s="54"/>
      <c r="W35" s="53"/>
      <c r="X35" s="70"/>
    </row>
    <row r="36" spans="1:24" ht="20.25" customHeight="1" thickTop="1" thickBot="1" x14ac:dyDescent="0.35">
      <c r="A36" s="57"/>
      <c r="B36" s="93"/>
      <c r="C36" s="59"/>
      <c r="D36" s="60"/>
      <c r="E36" s="40">
        <f t="shared" si="2"/>
        <v>0</v>
      </c>
      <c r="F36" s="61"/>
      <c r="G36" s="62"/>
      <c r="H36" s="410"/>
      <c r="I36" s="411"/>
      <c r="J36" s="45">
        <f t="shared" si="0"/>
        <v>0</v>
      </c>
      <c r="K36" s="100"/>
      <c r="L36" s="99"/>
      <c r="M36" s="99"/>
      <c r="N36" s="48">
        <f t="shared" si="1"/>
        <v>0</v>
      </c>
      <c r="O36" s="98"/>
      <c r="P36" s="90"/>
      <c r="Q36" s="94"/>
      <c r="R36" s="95"/>
      <c r="S36" s="91"/>
      <c r="T36" s="92"/>
      <c r="U36" s="53"/>
      <c r="V36" s="54"/>
      <c r="W36" s="53"/>
      <c r="X36" s="70"/>
    </row>
    <row r="37" spans="1:24" ht="20.25" customHeight="1" thickTop="1" thickBot="1" x14ac:dyDescent="0.35">
      <c r="A37" s="71"/>
      <c r="B37" s="93"/>
      <c r="C37" s="59"/>
      <c r="D37" s="60"/>
      <c r="E37" s="40">
        <f t="shared" si="2"/>
        <v>0</v>
      </c>
      <c r="F37" s="61"/>
      <c r="G37" s="62"/>
      <c r="H37" s="410"/>
      <c r="I37" s="411"/>
      <c r="J37" s="45">
        <f t="shared" si="0"/>
        <v>0</v>
      </c>
      <c r="K37" s="100"/>
      <c r="L37" s="99"/>
      <c r="M37" s="99"/>
      <c r="N37" s="48">
        <f t="shared" si="1"/>
        <v>0</v>
      </c>
      <c r="O37" s="98"/>
      <c r="P37" s="90"/>
      <c r="Q37" s="94"/>
      <c r="R37" s="95"/>
      <c r="S37" s="91"/>
      <c r="T37" s="92"/>
      <c r="U37" s="53"/>
      <c r="V37" s="54"/>
      <c r="W37" s="53"/>
      <c r="X37" s="106"/>
    </row>
    <row r="38" spans="1:24" ht="18.75" thickTop="1" thickBot="1" x14ac:dyDescent="0.35">
      <c r="A38" s="71"/>
      <c r="B38" s="93"/>
      <c r="C38" s="59"/>
      <c r="D38" s="60"/>
      <c r="E38" s="40">
        <f t="shared" ref="E38:E40" si="3">D38*F38</f>
        <v>0</v>
      </c>
      <c r="F38" s="61"/>
      <c r="G38" s="62"/>
      <c r="H38" s="410"/>
      <c r="I38" s="411"/>
      <c r="J38" s="45">
        <f t="shared" si="0"/>
        <v>0</v>
      </c>
      <c r="K38" s="100"/>
      <c r="L38" s="99"/>
      <c r="M38" s="99"/>
      <c r="N38" s="48">
        <f t="shared" si="1"/>
        <v>0</v>
      </c>
      <c r="O38" s="101"/>
      <c r="P38" s="102"/>
      <c r="Q38" s="94"/>
      <c r="R38" s="95"/>
      <c r="S38" s="91"/>
      <c r="T38" s="92"/>
      <c r="U38" s="53"/>
      <c r="V38" s="54"/>
      <c r="W38" s="53"/>
      <c r="X38" s="106"/>
    </row>
    <row r="39" spans="1:24" ht="18.75" thickTop="1" thickBot="1" x14ac:dyDescent="0.35">
      <c r="A39" s="71"/>
      <c r="B39" s="93"/>
      <c r="C39" s="59"/>
      <c r="D39" s="60"/>
      <c r="E39" s="40">
        <f t="shared" si="3"/>
        <v>0</v>
      </c>
      <c r="F39" s="61"/>
      <c r="G39" s="62"/>
      <c r="H39" s="410"/>
      <c r="I39" s="411"/>
      <c r="J39" s="45">
        <f t="shared" si="0"/>
        <v>0</v>
      </c>
      <c r="K39" s="100"/>
      <c r="L39" s="99"/>
      <c r="M39" s="99"/>
      <c r="N39" s="48">
        <f t="shared" si="1"/>
        <v>0</v>
      </c>
      <c r="O39" s="103"/>
      <c r="P39" s="104"/>
      <c r="Q39" s="94"/>
      <c r="R39" s="95"/>
      <c r="S39" s="91"/>
      <c r="T39" s="92"/>
      <c r="U39" s="53"/>
      <c r="V39" s="54"/>
      <c r="W39" s="53"/>
      <c r="X39" s="106"/>
    </row>
    <row r="40" spans="1:24" ht="18.75" thickTop="1" thickBot="1" x14ac:dyDescent="0.35">
      <c r="A40" s="82"/>
      <c r="B40" s="93"/>
      <c r="C40" s="59"/>
      <c r="D40" s="60"/>
      <c r="E40" s="40">
        <f t="shared" si="3"/>
        <v>0</v>
      </c>
      <c r="F40" s="61"/>
      <c r="G40" s="62"/>
      <c r="H40" s="410"/>
      <c r="I40" s="411"/>
      <c r="J40" s="45">
        <f t="shared" si="0"/>
        <v>0</v>
      </c>
      <c r="K40" s="100"/>
      <c r="L40" s="99"/>
      <c r="M40" s="99"/>
      <c r="N40" s="48">
        <f t="shared" si="1"/>
        <v>0</v>
      </c>
      <c r="O40" s="98"/>
      <c r="P40" s="90"/>
      <c r="Q40" s="96"/>
      <c r="R40" s="97"/>
      <c r="S40" s="91"/>
      <c r="T40" s="92"/>
      <c r="U40" s="53"/>
      <c r="V40" s="54"/>
      <c r="W40" s="53"/>
      <c r="X40" s="106"/>
    </row>
    <row r="41" spans="1:24" ht="18.75" thickTop="1" thickBot="1" x14ac:dyDescent="0.35">
      <c r="A41" s="78"/>
      <c r="B41" s="93"/>
      <c r="C41" s="59"/>
      <c r="D41" s="60"/>
      <c r="E41" s="40">
        <f t="shared" ref="E41" si="4">F41*D41</f>
        <v>0</v>
      </c>
      <c r="F41" s="61"/>
      <c r="G41" s="62"/>
      <c r="H41" s="63"/>
      <c r="I41" s="64"/>
      <c r="J41" s="45">
        <f t="shared" si="0"/>
        <v>0</v>
      </c>
      <c r="K41" s="100"/>
      <c r="L41" s="99"/>
      <c r="M41" s="99"/>
      <c r="N41" s="48">
        <f t="shared" si="1"/>
        <v>0</v>
      </c>
      <c r="O41" s="98"/>
      <c r="P41" s="90"/>
      <c r="Q41" s="96"/>
      <c r="R41" s="97"/>
      <c r="S41" s="91"/>
      <c r="T41" s="92"/>
      <c r="U41" s="53"/>
      <c r="V41" s="54"/>
      <c r="W41" s="105"/>
      <c r="X41" s="106"/>
    </row>
    <row r="42" spans="1:24" ht="18.75" thickTop="1" thickBot="1" x14ac:dyDescent="0.35">
      <c r="A42" s="107"/>
      <c r="B42" s="93"/>
      <c r="C42" s="108"/>
      <c r="D42" s="109"/>
      <c r="E42" s="40">
        <f t="shared" ref="E42:E106" si="5">D42*F42</f>
        <v>0</v>
      </c>
      <c r="F42" s="61"/>
      <c r="G42" s="62"/>
      <c r="H42" s="63"/>
      <c r="I42" s="64"/>
      <c r="J42" s="45">
        <f t="shared" si="0"/>
        <v>0</v>
      </c>
      <c r="K42" s="100"/>
      <c r="L42" s="99"/>
      <c r="M42" s="99"/>
      <c r="N42" s="48">
        <f t="shared" si="1"/>
        <v>0</v>
      </c>
      <c r="O42" s="98"/>
      <c r="P42" s="90"/>
      <c r="Q42" s="94"/>
      <c r="R42" s="95"/>
      <c r="S42" s="91"/>
      <c r="T42" s="92"/>
      <c r="U42" s="53"/>
      <c r="V42" s="54"/>
      <c r="W42" s="105"/>
      <c r="X42" s="110"/>
    </row>
    <row r="43" spans="1:24" ht="18.75" thickTop="1" thickBot="1" x14ac:dyDescent="0.35">
      <c r="A43" s="57"/>
      <c r="B43" s="93"/>
      <c r="C43" s="59"/>
      <c r="D43" s="109"/>
      <c r="E43" s="40">
        <f t="shared" si="5"/>
        <v>0</v>
      </c>
      <c r="F43" s="61"/>
      <c r="G43" s="62"/>
      <c r="H43" s="63"/>
      <c r="I43" s="64"/>
      <c r="J43" s="45">
        <f t="shared" si="0"/>
        <v>0</v>
      </c>
      <c r="K43" s="100"/>
      <c r="L43" s="99"/>
      <c r="M43" s="99"/>
      <c r="N43" s="48">
        <f t="shared" si="1"/>
        <v>0</v>
      </c>
      <c r="O43" s="98"/>
      <c r="P43" s="111"/>
      <c r="Q43" s="94"/>
      <c r="R43" s="112"/>
      <c r="S43" s="91"/>
      <c r="T43" s="92"/>
      <c r="U43" s="53"/>
      <c r="V43" s="54"/>
      <c r="W43" s="105"/>
      <c r="X43" s="110"/>
    </row>
    <row r="44" spans="1:24" ht="18.75" thickTop="1" thickBot="1" x14ac:dyDescent="0.35">
      <c r="A44" s="82"/>
      <c r="B44" s="93"/>
      <c r="C44" s="59"/>
      <c r="D44" s="109"/>
      <c r="E44" s="40">
        <f t="shared" si="5"/>
        <v>0</v>
      </c>
      <c r="F44" s="61"/>
      <c r="G44" s="62"/>
      <c r="H44" s="63"/>
      <c r="I44" s="64"/>
      <c r="J44" s="45">
        <f t="shared" si="0"/>
        <v>0</v>
      </c>
      <c r="K44" s="100"/>
      <c r="L44" s="99"/>
      <c r="M44" s="99"/>
      <c r="N44" s="48">
        <f t="shared" si="1"/>
        <v>0</v>
      </c>
      <c r="O44" s="98"/>
      <c r="P44" s="111"/>
      <c r="Q44" s="94"/>
      <c r="R44" s="112"/>
      <c r="S44" s="91"/>
      <c r="T44" s="92"/>
      <c r="U44" s="53"/>
      <c r="V44" s="54"/>
      <c r="W44" s="105"/>
      <c r="X44" s="110"/>
    </row>
    <row r="45" spans="1:24" ht="18.75" thickTop="1" thickBot="1" x14ac:dyDescent="0.35">
      <c r="A45" s="57"/>
      <c r="B45" s="93"/>
      <c r="C45" s="59"/>
      <c r="D45" s="109"/>
      <c r="E45" s="40">
        <f t="shared" si="5"/>
        <v>0</v>
      </c>
      <c r="F45" s="61"/>
      <c r="G45" s="62"/>
      <c r="H45" s="63"/>
      <c r="I45" s="64"/>
      <c r="J45" s="45">
        <f t="shared" si="0"/>
        <v>0</v>
      </c>
      <c r="K45" s="100"/>
      <c r="L45" s="99"/>
      <c r="M45" s="99"/>
      <c r="N45" s="48">
        <f t="shared" si="1"/>
        <v>0</v>
      </c>
      <c r="O45" s="98"/>
      <c r="P45" s="111"/>
      <c r="Q45" s="94"/>
      <c r="R45" s="112"/>
      <c r="S45" s="91"/>
      <c r="T45" s="92"/>
      <c r="U45" s="53"/>
      <c r="V45" s="54"/>
      <c r="W45" s="105"/>
      <c r="X45" s="110"/>
    </row>
    <row r="46" spans="1:24" ht="18.75" thickTop="1" thickBot="1" x14ac:dyDescent="0.35">
      <c r="A46" s="113"/>
      <c r="B46" s="114"/>
      <c r="C46" s="115"/>
      <c r="D46" s="109"/>
      <c r="E46" s="40">
        <f t="shared" si="5"/>
        <v>0</v>
      </c>
      <c r="F46" s="116"/>
      <c r="G46" s="117"/>
      <c r="H46" s="63"/>
      <c r="I46" s="64"/>
      <c r="J46" s="45">
        <f t="shared" si="0"/>
        <v>0</v>
      </c>
      <c r="K46" s="100"/>
      <c r="L46" s="99"/>
      <c r="M46" s="99"/>
      <c r="N46" s="48">
        <f t="shared" si="1"/>
        <v>0</v>
      </c>
      <c r="O46" s="98"/>
      <c r="P46" s="111"/>
      <c r="Q46" s="94"/>
      <c r="R46" s="112"/>
      <c r="S46" s="91"/>
      <c r="T46" s="92"/>
      <c r="U46" s="53"/>
      <c r="V46" s="54"/>
      <c r="W46" s="105"/>
      <c r="X46" s="110"/>
    </row>
    <row r="47" spans="1:24" ht="18.75" thickTop="1" thickBot="1" x14ac:dyDescent="0.35">
      <c r="A47" s="118"/>
      <c r="B47" s="113"/>
      <c r="C47" s="119"/>
      <c r="D47" s="109"/>
      <c r="E47" s="40">
        <f t="shared" si="5"/>
        <v>0</v>
      </c>
      <c r="F47" s="116"/>
      <c r="G47" s="117"/>
      <c r="H47" s="63"/>
      <c r="I47" s="64"/>
      <c r="J47" s="45">
        <f t="shared" si="0"/>
        <v>0</v>
      </c>
      <c r="K47" s="100"/>
      <c r="L47" s="99"/>
      <c r="M47" s="99"/>
      <c r="N47" s="48">
        <f t="shared" si="1"/>
        <v>0</v>
      </c>
      <c r="O47" s="98"/>
      <c r="P47" s="111"/>
      <c r="Q47" s="94"/>
      <c r="R47" s="112"/>
      <c r="S47" s="91"/>
      <c r="T47" s="92"/>
      <c r="U47" s="53"/>
      <c r="V47" s="54"/>
      <c r="W47" s="105"/>
      <c r="X47" s="110"/>
    </row>
    <row r="48" spans="1:24" ht="18.75" thickTop="1" thickBot="1" x14ac:dyDescent="0.35">
      <c r="A48" s="113"/>
      <c r="B48" s="113"/>
      <c r="C48" s="119"/>
      <c r="D48" s="109"/>
      <c r="E48" s="40">
        <f t="shared" si="5"/>
        <v>0</v>
      </c>
      <c r="F48" s="116"/>
      <c r="G48" s="117"/>
      <c r="H48" s="63"/>
      <c r="I48" s="64"/>
      <c r="J48" s="45">
        <f t="shared" si="0"/>
        <v>0</v>
      </c>
      <c r="K48" s="100"/>
      <c r="L48" s="99"/>
      <c r="M48" s="99"/>
      <c r="N48" s="48">
        <f t="shared" si="1"/>
        <v>0</v>
      </c>
      <c r="O48" s="98"/>
      <c r="P48" s="111"/>
      <c r="Q48" s="120"/>
      <c r="R48" s="121"/>
      <c r="S48" s="91"/>
      <c r="T48" s="92"/>
      <c r="U48" s="53"/>
      <c r="V48" s="54"/>
      <c r="X48" s="122"/>
    </row>
    <row r="49" spans="1:24" ht="18.75" thickTop="1" thickBot="1" x14ac:dyDescent="0.35">
      <c r="A49" s="113"/>
      <c r="B49" s="113"/>
      <c r="C49" s="119"/>
      <c r="D49" s="109"/>
      <c r="E49" s="40">
        <f t="shared" si="5"/>
        <v>0</v>
      </c>
      <c r="F49" s="116"/>
      <c r="G49" s="117"/>
      <c r="H49" s="63"/>
      <c r="I49" s="64"/>
      <c r="J49" s="45">
        <f t="shared" si="0"/>
        <v>0</v>
      </c>
      <c r="K49" s="100"/>
      <c r="L49" s="99"/>
      <c r="M49" s="99"/>
      <c r="N49" s="48">
        <f t="shared" si="1"/>
        <v>0</v>
      </c>
      <c r="O49" s="98"/>
      <c r="P49" s="123"/>
      <c r="Q49" s="124"/>
      <c r="R49" s="125"/>
      <c r="S49" s="92"/>
      <c r="T49" s="92"/>
      <c r="U49" s="53"/>
      <c r="V49" s="54"/>
      <c r="X49" s="126"/>
    </row>
    <row r="50" spans="1:24" ht="18.75" thickTop="1" thickBot="1" x14ac:dyDescent="0.35">
      <c r="A50" s="118"/>
      <c r="B50" s="127"/>
      <c r="C50" s="119"/>
      <c r="D50" s="109"/>
      <c r="E50" s="40">
        <f t="shared" si="5"/>
        <v>0</v>
      </c>
      <c r="F50" s="116"/>
      <c r="G50" s="117"/>
      <c r="H50" s="63"/>
      <c r="I50" s="64"/>
      <c r="J50" s="45">
        <f t="shared" si="0"/>
        <v>0</v>
      </c>
      <c r="K50" s="100"/>
      <c r="L50" s="99"/>
      <c r="M50" s="99"/>
      <c r="N50" s="48">
        <f t="shared" si="1"/>
        <v>0</v>
      </c>
      <c r="O50" s="98"/>
      <c r="P50" s="123"/>
      <c r="Q50" s="128"/>
      <c r="R50" s="129"/>
      <c r="S50" s="92"/>
      <c r="T50" s="92"/>
      <c r="U50" s="53"/>
      <c r="V50" s="54"/>
    </row>
    <row r="51" spans="1:24" ht="18.75" thickTop="1" thickBot="1" x14ac:dyDescent="0.35">
      <c r="A51" s="118"/>
      <c r="B51" s="127"/>
      <c r="C51" s="119"/>
      <c r="D51" s="119"/>
      <c r="E51" s="40">
        <f t="shared" si="5"/>
        <v>0</v>
      </c>
      <c r="F51" s="116"/>
      <c r="G51" s="117"/>
      <c r="H51" s="63"/>
      <c r="I51" s="64"/>
      <c r="J51" s="45">
        <f t="shared" si="0"/>
        <v>0</v>
      </c>
      <c r="K51" s="100"/>
      <c r="L51" s="99"/>
      <c r="M51" s="99"/>
      <c r="N51" s="48">
        <f t="shared" si="1"/>
        <v>0</v>
      </c>
      <c r="O51" s="98"/>
      <c r="P51" s="123"/>
      <c r="Q51" s="128"/>
      <c r="R51" s="129"/>
      <c r="S51" s="92"/>
      <c r="T51" s="92"/>
      <c r="U51" s="53"/>
      <c r="V51" s="54"/>
    </row>
    <row r="52" spans="1:24" ht="18.75" thickTop="1" thickBot="1" x14ac:dyDescent="0.35">
      <c r="A52" s="118"/>
      <c r="B52" s="127"/>
      <c r="C52" s="119"/>
      <c r="D52" s="119"/>
      <c r="E52" s="40">
        <f t="shared" si="5"/>
        <v>0</v>
      </c>
      <c r="F52" s="64"/>
      <c r="G52" s="117"/>
      <c r="H52" s="63"/>
      <c r="I52" s="64"/>
      <c r="J52" s="45">
        <f t="shared" si="0"/>
        <v>0</v>
      </c>
      <c r="K52" s="100"/>
      <c r="L52" s="99"/>
      <c r="M52" s="99"/>
      <c r="N52" s="48">
        <f t="shared" si="1"/>
        <v>0</v>
      </c>
      <c r="O52" s="98"/>
      <c r="P52" s="123"/>
      <c r="Q52" s="128"/>
      <c r="R52" s="129"/>
      <c r="S52" s="92"/>
      <c r="T52" s="92"/>
      <c r="U52" s="53"/>
      <c r="V52" s="54"/>
    </row>
    <row r="53" spans="1:24" ht="18.75" thickTop="1" thickBot="1" x14ac:dyDescent="0.35">
      <c r="A53" s="130"/>
      <c r="B53" s="131"/>
      <c r="C53" s="132"/>
      <c r="D53" s="132"/>
      <c r="E53" s="40">
        <f t="shared" si="5"/>
        <v>0</v>
      </c>
      <c r="F53" s="133"/>
      <c r="G53" s="134"/>
      <c r="H53" s="135"/>
      <c r="I53" s="136"/>
      <c r="J53" s="45">
        <f t="shared" si="0"/>
        <v>0</v>
      </c>
      <c r="K53" s="137"/>
      <c r="L53" s="138"/>
      <c r="M53" s="138"/>
      <c r="N53" s="48">
        <f t="shared" si="1"/>
        <v>0</v>
      </c>
      <c r="O53" s="140"/>
      <c r="P53" s="141"/>
      <c r="Q53" s="142"/>
      <c r="R53" s="143"/>
      <c r="S53" s="144"/>
      <c r="T53" s="144"/>
      <c r="U53" s="145"/>
      <c r="V53" s="146"/>
    </row>
    <row r="54" spans="1:24" s="161" customFormat="1" ht="18" thickTop="1" x14ac:dyDescent="0.3">
      <c r="A54" s="147"/>
      <c r="B54" s="437"/>
      <c r="C54" s="482"/>
      <c r="D54" s="150"/>
      <c r="E54" s="40"/>
      <c r="F54" s="383"/>
      <c r="G54" s="186"/>
      <c r="H54" s="381"/>
      <c r="I54" s="383"/>
      <c r="J54" s="45">
        <f t="shared" si="0"/>
        <v>0</v>
      </c>
      <c r="K54" s="46"/>
      <c r="L54" s="65"/>
      <c r="M54" s="65"/>
      <c r="N54" s="48">
        <f t="shared" si="1"/>
        <v>0</v>
      </c>
      <c r="O54" s="155"/>
      <c r="P54" s="156"/>
      <c r="Q54" s="157"/>
      <c r="R54" s="158"/>
      <c r="S54" s="92"/>
      <c r="T54" s="92"/>
      <c r="U54" s="159"/>
      <c r="V54" s="160"/>
    </row>
    <row r="55" spans="1:24" s="161" customFormat="1" ht="18.75" x14ac:dyDescent="0.3">
      <c r="A55" s="413" t="s">
        <v>41</v>
      </c>
      <c r="B55" s="438" t="s">
        <v>23</v>
      </c>
      <c r="C55" s="470"/>
      <c r="D55" s="439" t="s">
        <v>403</v>
      </c>
      <c r="E55" s="60"/>
      <c r="F55" s="151"/>
      <c r="G55" s="152"/>
      <c r="H55" s="468"/>
      <c r="I55" s="151"/>
      <c r="J55" s="45">
        <f t="shared" si="0"/>
        <v>0</v>
      </c>
      <c r="K55" s="46"/>
      <c r="L55" s="65"/>
      <c r="M55" s="65"/>
      <c r="N55" s="48">
        <f t="shared" si="1"/>
        <v>0</v>
      </c>
      <c r="O55" s="164"/>
      <c r="P55" s="62"/>
      <c r="Q55" s="128"/>
      <c r="R55" s="158"/>
      <c r="S55" s="92"/>
      <c r="T55" s="92"/>
      <c r="U55" s="159"/>
      <c r="V55" s="160"/>
    </row>
    <row r="56" spans="1:24" s="161" customFormat="1" ht="18.75" x14ac:dyDescent="0.3">
      <c r="A56" s="469" t="s">
        <v>41</v>
      </c>
      <c r="B56" s="438" t="s">
        <v>23</v>
      </c>
      <c r="C56" s="483"/>
      <c r="D56" s="440"/>
      <c r="E56" s="60"/>
      <c r="F56" s="151"/>
      <c r="G56" s="152"/>
      <c r="H56" s="468"/>
      <c r="I56" s="151"/>
      <c r="J56" s="45">
        <f t="shared" si="0"/>
        <v>0</v>
      </c>
      <c r="K56" s="46"/>
      <c r="L56" s="65"/>
      <c r="M56" s="65"/>
      <c r="N56" s="48">
        <f t="shared" si="1"/>
        <v>0</v>
      </c>
      <c r="O56" s="164"/>
      <c r="P56" s="62"/>
      <c r="Q56" s="164"/>
      <c r="R56" s="158"/>
      <c r="S56" s="92"/>
      <c r="T56" s="92"/>
      <c r="U56" s="159"/>
      <c r="V56" s="160"/>
      <c r="W56"/>
      <c r="X56"/>
    </row>
    <row r="57" spans="1:24" ht="26.25" customHeight="1" x14ac:dyDescent="0.3">
      <c r="A57" s="78"/>
      <c r="B57" s="438" t="s">
        <v>24</v>
      </c>
      <c r="C57" s="441"/>
      <c r="D57" s="168"/>
      <c r="E57" s="60"/>
      <c r="F57" s="151"/>
      <c r="G57" s="152"/>
      <c r="H57" s="390"/>
      <c r="I57" s="151"/>
      <c r="J57" s="45">
        <f t="shared" si="0"/>
        <v>0</v>
      </c>
      <c r="K57" s="166"/>
      <c r="L57" s="99"/>
      <c r="M57" s="99"/>
      <c r="N57" s="48">
        <f t="shared" si="1"/>
        <v>0</v>
      </c>
      <c r="O57" s="164"/>
      <c r="P57" s="62"/>
      <c r="Q57" s="164"/>
      <c r="R57" s="129"/>
      <c r="S57" s="92"/>
      <c r="T57" s="92"/>
      <c r="U57" s="53"/>
      <c r="V57" s="54"/>
    </row>
    <row r="58" spans="1:24" ht="18.75" customHeight="1" x14ac:dyDescent="0.3">
      <c r="A58" s="78"/>
      <c r="B58" s="438" t="s">
        <v>23</v>
      </c>
      <c r="C58" s="441"/>
      <c r="D58" s="168"/>
      <c r="E58" s="60"/>
      <c r="F58" s="151"/>
      <c r="G58" s="152"/>
      <c r="H58" s="390"/>
      <c r="I58" s="151"/>
      <c r="J58" s="45">
        <f t="shared" si="0"/>
        <v>0</v>
      </c>
      <c r="K58" s="166"/>
      <c r="L58" s="99"/>
      <c r="M58" s="99"/>
      <c r="N58" s="48">
        <f t="shared" si="1"/>
        <v>0</v>
      </c>
      <c r="O58" s="164"/>
      <c r="P58" s="62"/>
      <c r="Q58" s="164"/>
      <c r="R58" s="129"/>
      <c r="S58" s="92"/>
      <c r="T58" s="92"/>
      <c r="U58" s="53"/>
      <c r="V58" s="54"/>
    </row>
    <row r="59" spans="1:24" s="161" customFormat="1" ht="17.25" x14ac:dyDescent="0.3">
      <c r="A59" s="78"/>
      <c r="B59" s="438" t="s">
        <v>23</v>
      </c>
      <c r="C59" s="442"/>
      <c r="D59" s="440"/>
      <c r="E59" s="60"/>
      <c r="F59" s="151"/>
      <c r="G59" s="152"/>
      <c r="H59" s="390"/>
      <c r="I59" s="151"/>
      <c r="J59" s="45">
        <f t="shared" si="0"/>
        <v>0</v>
      </c>
      <c r="K59" s="46"/>
      <c r="L59" s="65"/>
      <c r="M59" s="65"/>
      <c r="N59" s="48">
        <f t="shared" si="1"/>
        <v>0</v>
      </c>
      <c r="O59" s="164"/>
      <c r="P59" s="62"/>
      <c r="Q59" s="164"/>
      <c r="R59" s="158"/>
      <c r="S59" s="92"/>
      <c r="T59" s="92"/>
      <c r="U59" s="159"/>
      <c r="V59" s="160"/>
      <c r="W59"/>
      <c r="X59"/>
    </row>
    <row r="60" spans="1:24" ht="21" customHeight="1" x14ac:dyDescent="0.3">
      <c r="A60" s="78"/>
      <c r="B60" s="438" t="s">
        <v>24</v>
      </c>
      <c r="C60" s="442"/>
      <c r="D60" s="168"/>
      <c r="E60" s="60"/>
      <c r="F60" s="151"/>
      <c r="G60" s="152"/>
      <c r="H60" s="390"/>
      <c r="I60" s="151"/>
      <c r="J60" s="45">
        <f t="shared" si="0"/>
        <v>0</v>
      </c>
      <c r="K60" s="166"/>
      <c r="L60" s="99"/>
      <c r="M60" s="99"/>
      <c r="N60" s="48">
        <f t="shared" si="1"/>
        <v>0</v>
      </c>
      <c r="O60" s="164"/>
      <c r="P60" s="62"/>
      <c r="Q60" s="164"/>
      <c r="R60" s="129"/>
      <c r="S60" s="92"/>
      <c r="T60" s="92"/>
      <c r="U60" s="53"/>
      <c r="V60" s="54"/>
    </row>
    <row r="61" spans="1:24" ht="18.75" customHeight="1" x14ac:dyDescent="0.3">
      <c r="A61" s="83"/>
      <c r="B61" s="438"/>
      <c r="C61" s="171"/>
      <c r="D61" s="168"/>
      <c r="E61" s="60"/>
      <c r="F61" s="151"/>
      <c r="G61" s="152"/>
      <c r="H61" s="153"/>
      <c r="I61" s="151"/>
      <c r="J61" s="45">
        <f t="shared" si="0"/>
        <v>0</v>
      </c>
      <c r="K61" s="166"/>
      <c r="L61" s="99"/>
      <c r="M61" s="99"/>
      <c r="N61" s="48">
        <f t="shared" si="1"/>
        <v>0</v>
      </c>
      <c r="O61" s="164"/>
      <c r="P61" s="162"/>
      <c r="Q61" s="164"/>
      <c r="R61" s="129"/>
      <c r="S61" s="92"/>
      <c r="T61" s="92"/>
      <c r="U61" s="53"/>
      <c r="V61" s="54"/>
    </row>
    <row r="62" spans="1:24" ht="17.25" x14ac:dyDescent="0.3">
      <c r="A62" s="473"/>
      <c r="B62" s="178"/>
      <c r="C62" s="183"/>
      <c r="D62" s="168"/>
      <c r="E62" s="60"/>
      <c r="F62" s="151"/>
      <c r="G62" s="152"/>
      <c r="H62" s="476"/>
      <c r="I62" s="151"/>
      <c r="J62" s="45">
        <f t="shared" si="0"/>
        <v>0</v>
      </c>
      <c r="K62" s="166"/>
      <c r="L62" s="99"/>
      <c r="M62" s="99"/>
      <c r="N62" s="48">
        <f t="shared" si="1"/>
        <v>0</v>
      </c>
      <c r="O62" s="164"/>
      <c r="P62" s="62"/>
      <c r="Q62" s="164"/>
      <c r="R62" s="129"/>
      <c r="S62" s="92"/>
      <c r="T62" s="92"/>
      <c r="U62" s="53"/>
      <c r="V62" s="54"/>
    </row>
    <row r="63" spans="1:24" ht="17.25" x14ac:dyDescent="0.3">
      <c r="A63" s="474"/>
      <c r="B63" s="178"/>
      <c r="C63" s="475"/>
      <c r="D63" s="168"/>
      <c r="E63" s="60"/>
      <c r="F63" s="151"/>
      <c r="G63" s="152"/>
      <c r="H63" s="476"/>
      <c r="I63" s="151"/>
      <c r="J63" s="45">
        <f t="shared" si="0"/>
        <v>0</v>
      </c>
      <c r="K63" s="166"/>
      <c r="L63" s="99"/>
      <c r="M63" s="99"/>
      <c r="N63" s="48">
        <f t="shared" si="1"/>
        <v>0</v>
      </c>
      <c r="O63" s="164"/>
      <c r="P63" s="62"/>
      <c r="Q63" s="164"/>
      <c r="R63" s="129"/>
      <c r="S63" s="92"/>
      <c r="T63" s="92"/>
      <c r="U63" s="53"/>
      <c r="V63" s="54"/>
    </row>
    <row r="64" spans="1:24" ht="18" customHeight="1" x14ac:dyDescent="0.3">
      <c r="A64" s="80"/>
      <c r="B64" s="178"/>
      <c r="C64" s="183"/>
      <c r="D64" s="171"/>
      <c r="E64" s="60"/>
      <c r="F64" s="151"/>
      <c r="G64" s="152"/>
      <c r="H64" s="153"/>
      <c r="I64" s="151"/>
      <c r="J64" s="45">
        <f t="shared" si="0"/>
        <v>0</v>
      </c>
      <c r="K64" s="166"/>
      <c r="L64" s="99"/>
      <c r="M64" s="99"/>
      <c r="N64" s="48">
        <f t="shared" si="1"/>
        <v>0</v>
      </c>
      <c r="O64" s="164"/>
      <c r="P64" s="162"/>
      <c r="Q64" s="164"/>
      <c r="R64" s="129"/>
      <c r="S64" s="180"/>
      <c r="T64" s="52"/>
      <c r="U64" s="53"/>
      <c r="V64" s="54"/>
    </row>
    <row r="65" spans="1:22" ht="17.25" x14ac:dyDescent="0.3">
      <c r="A65" s="80"/>
      <c r="B65" s="178"/>
      <c r="C65" s="183"/>
      <c r="D65" s="171"/>
      <c r="E65" s="60"/>
      <c r="F65" s="151"/>
      <c r="G65" s="152"/>
      <c r="H65" s="388"/>
      <c r="I65" s="151"/>
      <c r="J65" s="45">
        <f t="shared" si="0"/>
        <v>0</v>
      </c>
      <c r="K65" s="166"/>
      <c r="L65" s="99"/>
      <c r="M65" s="99"/>
      <c r="N65" s="48">
        <f t="shared" si="1"/>
        <v>0</v>
      </c>
      <c r="O65" s="164"/>
      <c r="P65" s="62"/>
      <c r="Q65" s="164"/>
      <c r="R65" s="129"/>
      <c r="S65" s="180"/>
      <c r="T65" s="52"/>
      <c r="U65" s="53"/>
      <c r="V65" s="54"/>
    </row>
    <row r="66" spans="1:22" ht="17.25" x14ac:dyDescent="0.3">
      <c r="A66" s="80"/>
      <c r="B66" s="178"/>
      <c r="C66" s="183"/>
      <c r="D66" s="171"/>
      <c r="E66" s="60"/>
      <c r="F66" s="151"/>
      <c r="G66" s="152"/>
      <c r="H66" s="388"/>
      <c r="I66" s="151"/>
      <c r="J66" s="45">
        <f t="shared" si="0"/>
        <v>0</v>
      </c>
      <c r="K66" s="166"/>
      <c r="L66" s="99"/>
      <c r="M66" s="99"/>
      <c r="N66" s="48">
        <f t="shared" si="1"/>
        <v>0</v>
      </c>
      <c r="O66" s="164"/>
      <c r="P66" s="62"/>
      <c r="Q66" s="164"/>
      <c r="R66" s="129"/>
      <c r="S66" s="180"/>
      <c r="T66" s="52"/>
      <c r="U66" s="53"/>
      <c r="V66" s="54"/>
    </row>
    <row r="67" spans="1:22" ht="18.600000000000001" customHeight="1" x14ac:dyDescent="0.3">
      <c r="A67" s="80"/>
      <c r="B67" s="178"/>
      <c r="C67" s="183"/>
      <c r="D67" s="171"/>
      <c r="E67" s="60"/>
      <c r="F67" s="151"/>
      <c r="G67" s="152"/>
      <c r="H67" s="153"/>
      <c r="I67" s="151"/>
      <c r="J67" s="45">
        <f t="shared" si="0"/>
        <v>0</v>
      </c>
      <c r="K67" s="46"/>
      <c r="L67" s="65"/>
      <c r="M67" s="99"/>
      <c r="N67" s="48">
        <f t="shared" si="1"/>
        <v>0</v>
      </c>
      <c r="O67" s="164"/>
      <c r="P67" s="181"/>
      <c r="Q67" s="164"/>
      <c r="R67" s="129"/>
      <c r="S67" s="180"/>
      <c r="T67" s="52"/>
      <c r="U67" s="53"/>
      <c r="V67" s="54"/>
    </row>
    <row r="68" spans="1:22" ht="17.25" x14ac:dyDescent="0.3">
      <c r="A68" s="71"/>
      <c r="B68" s="178"/>
      <c r="C68" s="171"/>
      <c r="D68" s="171"/>
      <c r="E68" s="60"/>
      <c r="F68" s="151"/>
      <c r="G68" s="152"/>
      <c r="H68" s="153"/>
      <c r="I68" s="151"/>
      <c r="J68" s="45">
        <f t="shared" si="0"/>
        <v>0</v>
      </c>
      <c r="K68" s="46"/>
      <c r="L68" s="65"/>
      <c r="M68" s="99"/>
      <c r="N68" s="48">
        <f t="shared" si="1"/>
        <v>0</v>
      </c>
      <c r="O68" s="164"/>
      <c r="P68" s="181"/>
      <c r="Q68" s="164"/>
      <c r="R68" s="129"/>
      <c r="S68" s="180"/>
      <c r="T68" s="52"/>
      <c r="U68" s="53"/>
      <c r="V68" s="54"/>
    </row>
    <row r="69" spans="1:22" ht="17.25" customHeight="1" x14ac:dyDescent="0.3">
      <c r="A69" s="80"/>
      <c r="B69" s="178"/>
      <c r="C69" s="183"/>
      <c r="D69" s="171"/>
      <c r="E69" s="60"/>
      <c r="F69" s="151"/>
      <c r="G69" s="152"/>
      <c r="H69" s="153"/>
      <c r="I69" s="151"/>
      <c r="J69" s="45">
        <f t="shared" si="0"/>
        <v>0</v>
      </c>
      <c r="K69" s="46"/>
      <c r="L69" s="65"/>
      <c r="M69" s="99"/>
      <c r="N69" s="48">
        <f t="shared" si="1"/>
        <v>0</v>
      </c>
      <c r="O69" s="164"/>
      <c r="P69" s="181"/>
      <c r="Q69" s="164"/>
      <c r="R69" s="129"/>
      <c r="S69" s="180"/>
      <c r="T69" s="52"/>
      <c r="U69" s="53"/>
      <c r="V69" s="54"/>
    </row>
    <row r="70" spans="1:22" ht="17.25" customHeight="1" x14ac:dyDescent="0.3">
      <c r="A70" s="80"/>
      <c r="B70" s="184"/>
      <c r="C70" s="183"/>
      <c r="D70" s="183"/>
      <c r="E70" s="60"/>
      <c r="F70" s="151"/>
      <c r="G70" s="152"/>
      <c r="H70" s="153"/>
      <c r="I70" s="151"/>
      <c r="J70" s="45">
        <f t="shared" si="0"/>
        <v>0</v>
      </c>
      <c r="K70" s="46"/>
      <c r="L70" s="65"/>
      <c r="M70" s="99"/>
      <c r="N70" s="48">
        <f t="shared" si="1"/>
        <v>0</v>
      </c>
      <c r="O70" s="164"/>
      <c r="P70" s="181"/>
      <c r="Q70" s="164"/>
      <c r="R70" s="129"/>
      <c r="S70" s="180"/>
      <c r="T70" s="52"/>
      <c r="U70" s="53"/>
      <c r="V70" s="54"/>
    </row>
    <row r="71" spans="1:22" ht="18.75" customHeight="1" x14ac:dyDescent="0.25">
      <c r="A71" s="80"/>
      <c r="B71" s="185"/>
      <c r="C71" s="183"/>
      <c r="D71" s="171"/>
      <c r="E71" s="60"/>
      <c r="F71" s="151"/>
      <c r="G71" s="152"/>
      <c r="H71" s="153"/>
      <c r="I71" s="151"/>
      <c r="J71" s="45">
        <f t="shared" si="0"/>
        <v>0</v>
      </c>
      <c r="K71" s="46"/>
      <c r="L71" s="65"/>
      <c r="M71" s="99"/>
      <c r="N71" s="48">
        <f t="shared" si="1"/>
        <v>0</v>
      </c>
      <c r="O71" s="164"/>
      <c r="P71" s="181"/>
      <c r="Q71" s="164"/>
      <c r="R71" s="129"/>
      <c r="S71" s="180"/>
      <c r="T71" s="52"/>
      <c r="U71" s="53"/>
      <c r="V71" s="54"/>
    </row>
    <row r="72" spans="1:22" ht="18.75" customHeight="1" x14ac:dyDescent="0.3">
      <c r="A72" s="80"/>
      <c r="B72" s="178"/>
      <c r="C72" s="183"/>
      <c r="D72" s="183"/>
      <c r="E72" s="60"/>
      <c r="F72" s="151"/>
      <c r="G72" s="152"/>
      <c r="H72" s="153"/>
      <c r="I72" s="151"/>
      <c r="J72" s="45">
        <f>I72-F72</f>
        <v>0</v>
      </c>
      <c r="K72" s="46"/>
      <c r="L72" s="65"/>
      <c r="M72" s="99"/>
      <c r="N72" s="48">
        <f t="shared" si="1"/>
        <v>0</v>
      </c>
      <c r="O72" s="164"/>
      <c r="P72" s="181"/>
      <c r="Q72" s="164"/>
      <c r="R72" s="129"/>
      <c r="S72" s="180"/>
      <c r="T72" s="52"/>
      <c r="U72" s="53"/>
      <c r="V72" s="54"/>
    </row>
    <row r="73" spans="1:22" ht="17.25" customHeight="1" x14ac:dyDescent="0.3">
      <c r="A73" s="80"/>
      <c r="B73" s="184"/>
      <c r="C73" s="183"/>
      <c r="D73" s="183"/>
      <c r="E73" s="60"/>
      <c r="F73" s="151"/>
      <c r="G73" s="389"/>
      <c r="H73" s="390"/>
      <c r="I73" s="151"/>
      <c r="J73" s="45">
        <f>I73-F73</f>
        <v>0</v>
      </c>
      <c r="K73" s="46"/>
      <c r="L73" s="65"/>
      <c r="M73" s="99"/>
      <c r="N73" s="48">
        <f t="shared" si="1"/>
        <v>0</v>
      </c>
      <c r="O73" s="164"/>
      <c r="P73" s="403"/>
      <c r="Q73" s="164"/>
      <c r="R73" s="129"/>
      <c r="S73" s="180"/>
      <c r="T73" s="52"/>
      <c r="U73" s="53"/>
      <c r="V73" s="54"/>
    </row>
    <row r="74" spans="1:22" ht="17.25" customHeight="1" x14ac:dyDescent="0.3">
      <c r="A74" s="80"/>
      <c r="B74" s="184"/>
      <c r="C74" s="183"/>
      <c r="D74" s="183"/>
      <c r="E74" s="60"/>
      <c r="F74" s="151"/>
      <c r="G74" s="389"/>
      <c r="H74" s="390"/>
      <c r="I74" s="151"/>
      <c r="J74" s="45">
        <f>I74-F74</f>
        <v>0</v>
      </c>
      <c r="K74" s="46"/>
      <c r="L74" s="65"/>
      <c r="M74" s="99"/>
      <c r="N74" s="48">
        <f t="shared" si="1"/>
        <v>0</v>
      </c>
      <c r="O74" s="164"/>
      <c r="P74" s="403"/>
      <c r="Q74" s="164"/>
      <c r="R74" s="129"/>
      <c r="S74" s="180"/>
      <c r="T74" s="52"/>
      <c r="U74" s="53"/>
      <c r="V74" s="54"/>
    </row>
    <row r="75" spans="1:22" ht="17.25" customHeight="1" x14ac:dyDescent="0.3">
      <c r="A75" s="80"/>
      <c r="B75" s="184"/>
      <c r="C75" s="183"/>
      <c r="D75" s="183"/>
      <c r="E75" s="60"/>
      <c r="F75" s="151"/>
      <c r="G75" s="389"/>
      <c r="H75" s="390"/>
      <c r="I75" s="151"/>
      <c r="J75" s="45">
        <f>I75-F75</f>
        <v>0</v>
      </c>
      <c r="K75" s="46"/>
      <c r="L75" s="65"/>
      <c r="M75" s="99"/>
      <c r="N75" s="48">
        <f t="shared" si="1"/>
        <v>0</v>
      </c>
      <c r="O75" s="164"/>
      <c r="P75" s="403"/>
      <c r="Q75" s="164"/>
      <c r="R75" s="129"/>
      <c r="S75" s="180"/>
      <c r="T75" s="52"/>
      <c r="U75" s="53"/>
      <c r="V75" s="54"/>
    </row>
    <row r="76" spans="1:22" ht="17.25" customHeight="1" x14ac:dyDescent="0.3">
      <c r="A76" s="80"/>
      <c r="B76" s="184"/>
      <c r="C76" s="183"/>
      <c r="D76" s="183"/>
      <c r="E76" s="60"/>
      <c r="F76" s="151"/>
      <c r="G76" s="389"/>
      <c r="H76" s="390"/>
      <c r="I76" s="151"/>
      <c r="J76" s="45">
        <f>I76-F76</f>
        <v>0</v>
      </c>
      <c r="K76" s="46"/>
      <c r="L76" s="65"/>
      <c r="M76" s="99"/>
      <c r="N76" s="48">
        <f t="shared" si="1"/>
        <v>0</v>
      </c>
      <c r="O76" s="164"/>
      <c r="P76" s="403"/>
      <c r="Q76" s="164"/>
      <c r="R76" s="129"/>
      <c r="S76" s="180"/>
      <c r="T76" s="52"/>
      <c r="U76" s="53"/>
      <c r="V76" s="54"/>
    </row>
    <row r="77" spans="1:22" ht="18.75" customHeight="1" x14ac:dyDescent="0.3">
      <c r="A77" s="80"/>
      <c r="B77" s="178"/>
      <c r="C77" s="183"/>
      <c r="D77" s="171"/>
      <c r="E77" s="60"/>
      <c r="F77" s="151"/>
      <c r="G77" s="152"/>
      <c r="H77" s="153"/>
      <c r="I77" s="151"/>
      <c r="J77" s="45">
        <f t="shared" si="0"/>
        <v>0</v>
      </c>
      <c r="K77" s="46"/>
      <c r="L77" s="65"/>
      <c r="M77" s="99"/>
      <c r="N77" s="48">
        <f t="shared" si="1"/>
        <v>0</v>
      </c>
      <c r="O77" s="164"/>
      <c r="P77" s="181"/>
      <c r="Q77" s="164"/>
      <c r="R77" s="129"/>
      <c r="S77" s="180"/>
      <c r="T77" s="52"/>
      <c r="U77" s="53"/>
      <c r="V77" s="54"/>
    </row>
    <row r="78" spans="1:22" ht="16.5" customHeight="1" x14ac:dyDescent="0.3">
      <c r="A78" s="80"/>
      <c r="B78" s="178"/>
      <c r="C78" s="183"/>
      <c r="D78" s="189"/>
      <c r="E78" s="60"/>
      <c r="F78" s="151"/>
      <c r="G78" s="152"/>
      <c r="H78" s="153"/>
      <c r="I78" s="151"/>
      <c r="J78" s="45">
        <f t="shared" si="0"/>
        <v>0</v>
      </c>
      <c r="K78" s="100"/>
      <c r="L78" s="99"/>
      <c r="M78" s="99"/>
      <c r="N78" s="48">
        <f t="shared" si="1"/>
        <v>0</v>
      </c>
      <c r="O78" s="164"/>
      <c r="P78" s="181"/>
      <c r="Q78" s="164"/>
      <c r="R78" s="129"/>
      <c r="S78" s="180"/>
      <c r="T78" s="52"/>
      <c r="U78" s="53"/>
      <c r="V78" s="54"/>
    </row>
    <row r="79" spans="1:22" ht="16.5" customHeight="1" x14ac:dyDescent="0.3">
      <c r="A79" s="177"/>
      <c r="B79" s="178"/>
      <c r="C79" s="183"/>
      <c r="D79" s="189"/>
      <c r="E79" s="60"/>
      <c r="F79" s="151"/>
      <c r="G79" s="152"/>
      <c r="H79" s="390"/>
      <c r="I79" s="151"/>
      <c r="J79" s="45">
        <f t="shared" si="0"/>
        <v>0</v>
      </c>
      <c r="K79" s="100"/>
      <c r="L79" s="99"/>
      <c r="M79" s="99"/>
      <c r="N79" s="48">
        <f t="shared" si="1"/>
        <v>0</v>
      </c>
      <c r="O79" s="164"/>
      <c r="P79" s="403"/>
      <c r="Q79" s="164"/>
      <c r="R79" s="129"/>
      <c r="S79" s="180"/>
      <c r="T79" s="52"/>
      <c r="U79" s="53"/>
      <c r="V79" s="54"/>
    </row>
    <row r="80" spans="1:22" ht="16.5" customHeight="1" x14ac:dyDescent="0.3">
      <c r="A80" s="177"/>
      <c r="B80" s="178"/>
      <c r="C80" s="183"/>
      <c r="D80" s="189"/>
      <c r="E80" s="60"/>
      <c r="F80" s="151"/>
      <c r="G80" s="152"/>
      <c r="H80" s="390"/>
      <c r="I80" s="151"/>
      <c r="J80" s="45">
        <f t="shared" si="0"/>
        <v>0</v>
      </c>
      <c r="K80" s="100"/>
      <c r="L80" s="99"/>
      <c r="M80" s="99"/>
      <c r="N80" s="48">
        <f t="shared" si="1"/>
        <v>0</v>
      </c>
      <c r="O80" s="164"/>
      <c r="P80" s="403"/>
      <c r="Q80" s="164"/>
      <c r="R80" s="129"/>
      <c r="S80" s="180"/>
      <c r="T80" s="52"/>
      <c r="U80" s="53"/>
      <c r="V80" s="54"/>
    </row>
    <row r="81" spans="1:22" s="161" customFormat="1" ht="16.5" customHeight="1" x14ac:dyDescent="0.3">
      <c r="A81" s="177"/>
      <c r="B81" s="178"/>
      <c r="C81" s="183"/>
      <c r="D81" s="190"/>
      <c r="E81" s="60"/>
      <c r="F81" s="151"/>
      <c r="G81" s="152"/>
      <c r="H81" s="390"/>
      <c r="I81" s="151"/>
      <c r="J81" s="45">
        <f t="shared" si="0"/>
        <v>0</v>
      </c>
      <c r="K81" s="76"/>
      <c r="L81" s="65"/>
      <c r="M81" s="65"/>
      <c r="N81" s="48">
        <f t="shared" si="1"/>
        <v>0</v>
      </c>
      <c r="O81" s="164"/>
      <c r="P81" s="403"/>
      <c r="Q81" s="164"/>
      <c r="R81" s="158"/>
      <c r="S81" s="180"/>
      <c r="T81" s="52"/>
      <c r="U81" s="159"/>
      <c r="V81" s="160"/>
    </row>
    <row r="82" spans="1:22" s="161" customFormat="1" ht="16.5" customHeight="1" x14ac:dyDescent="0.3">
      <c r="A82" s="177"/>
      <c r="B82" s="178"/>
      <c r="C82" s="183"/>
      <c r="D82" s="190"/>
      <c r="E82" s="60">
        <f t="shared" si="5"/>
        <v>0</v>
      </c>
      <c r="F82" s="151"/>
      <c r="G82" s="152"/>
      <c r="H82" s="390"/>
      <c r="I82" s="151"/>
      <c r="J82" s="45">
        <f t="shared" si="0"/>
        <v>0</v>
      </c>
      <c r="K82" s="76"/>
      <c r="L82" s="65"/>
      <c r="M82" s="65"/>
      <c r="N82" s="48">
        <f t="shared" si="1"/>
        <v>0</v>
      </c>
      <c r="O82" s="164"/>
      <c r="P82" s="403"/>
      <c r="Q82" s="164"/>
      <c r="R82" s="158"/>
      <c r="S82" s="180"/>
      <c r="T82" s="52"/>
      <c r="U82" s="159"/>
      <c r="V82" s="160"/>
    </row>
    <row r="83" spans="1:22" s="161" customFormat="1" ht="16.5" customHeight="1" x14ac:dyDescent="0.3">
      <c r="A83" s="71"/>
      <c r="B83" s="178"/>
      <c r="C83" s="191"/>
      <c r="D83" s="192"/>
      <c r="E83" s="60">
        <f t="shared" si="5"/>
        <v>0</v>
      </c>
      <c r="F83" s="151"/>
      <c r="G83" s="152"/>
      <c r="H83" s="153"/>
      <c r="I83" s="151"/>
      <c r="J83" s="45">
        <f t="shared" si="0"/>
        <v>0</v>
      </c>
      <c r="K83" s="76"/>
      <c r="L83" s="65"/>
      <c r="M83" s="65"/>
      <c r="N83" s="48">
        <f t="shared" si="1"/>
        <v>0</v>
      </c>
      <c r="O83" s="164"/>
      <c r="P83" s="181"/>
      <c r="Q83" s="164"/>
      <c r="R83" s="158"/>
      <c r="S83" s="180"/>
      <c r="T83" s="52"/>
      <c r="U83" s="159"/>
      <c r="V83" s="160"/>
    </row>
    <row r="84" spans="1:22" s="161" customFormat="1" ht="16.5" customHeight="1" x14ac:dyDescent="0.3">
      <c r="A84" s="71"/>
      <c r="B84" s="178"/>
      <c r="C84" s="193"/>
      <c r="D84" s="192"/>
      <c r="E84" s="60">
        <f t="shared" si="5"/>
        <v>0</v>
      </c>
      <c r="F84" s="151"/>
      <c r="G84" s="152"/>
      <c r="H84" s="153"/>
      <c r="I84" s="151"/>
      <c r="J84" s="45">
        <f t="shared" si="0"/>
        <v>0</v>
      </c>
      <c r="K84" s="76"/>
      <c r="L84" s="65"/>
      <c r="M84" s="65"/>
      <c r="N84" s="48">
        <f t="shared" si="1"/>
        <v>0</v>
      </c>
      <c r="O84" s="164"/>
      <c r="P84" s="194"/>
      <c r="Q84" s="164"/>
      <c r="R84" s="158"/>
      <c r="S84" s="180"/>
      <c r="T84" s="52"/>
      <c r="U84" s="159"/>
      <c r="V84" s="160"/>
    </row>
    <row r="85" spans="1:22" s="161" customFormat="1" ht="16.5" customHeight="1" x14ac:dyDescent="0.3">
      <c r="A85" s="71"/>
      <c r="B85" s="178"/>
      <c r="C85" s="192"/>
      <c r="D85" s="195"/>
      <c r="E85" s="60">
        <f t="shared" si="5"/>
        <v>0</v>
      </c>
      <c r="F85" s="151"/>
      <c r="G85" s="152"/>
      <c r="H85" s="153"/>
      <c r="I85" s="151"/>
      <c r="J85" s="45">
        <f t="shared" si="0"/>
        <v>0</v>
      </c>
      <c r="K85" s="76"/>
      <c r="L85" s="65"/>
      <c r="M85" s="65"/>
      <c r="N85" s="48">
        <f t="shared" si="1"/>
        <v>0</v>
      </c>
      <c r="O85" s="164"/>
      <c r="P85" s="194"/>
      <c r="Q85" s="164"/>
      <c r="R85" s="158"/>
      <c r="S85" s="180"/>
      <c r="T85" s="52"/>
      <c r="U85" s="159"/>
      <c r="V85" s="160"/>
    </row>
    <row r="86" spans="1:22" ht="16.5" customHeight="1" x14ac:dyDescent="0.3">
      <c r="A86" s="196"/>
      <c r="B86" s="127"/>
      <c r="C86" s="189"/>
      <c r="D86" s="197"/>
      <c r="E86" s="60">
        <f t="shared" si="5"/>
        <v>0</v>
      </c>
      <c r="F86" s="64"/>
      <c r="G86" s="117"/>
      <c r="H86" s="63"/>
      <c r="I86" s="64"/>
      <c r="J86" s="45">
        <f t="shared" si="0"/>
        <v>0</v>
      </c>
      <c r="K86" s="100"/>
      <c r="L86" s="65"/>
      <c r="M86" s="65"/>
      <c r="N86" s="48">
        <f t="shared" si="1"/>
        <v>0</v>
      </c>
      <c r="O86" s="164"/>
      <c r="P86" s="194"/>
      <c r="Q86" s="164"/>
      <c r="R86" s="129"/>
      <c r="S86" s="180"/>
      <c r="T86" s="52"/>
      <c r="U86" s="53"/>
      <c r="V86" s="54"/>
    </row>
    <row r="87" spans="1:22" ht="17.25" x14ac:dyDescent="0.3">
      <c r="A87" s="196"/>
      <c r="B87" s="127"/>
      <c r="C87" s="199"/>
      <c r="D87" s="197"/>
      <c r="E87" s="60">
        <f t="shared" si="5"/>
        <v>0</v>
      </c>
      <c r="F87" s="64"/>
      <c r="G87" s="117"/>
      <c r="H87" s="63"/>
      <c r="I87" s="64"/>
      <c r="J87" s="45">
        <f t="shared" si="0"/>
        <v>0</v>
      </c>
      <c r="K87" s="100"/>
      <c r="L87" s="510"/>
      <c r="M87" s="511"/>
      <c r="N87" s="48">
        <f t="shared" si="1"/>
        <v>0</v>
      </c>
      <c r="O87" s="164"/>
      <c r="P87" s="194"/>
      <c r="Q87" s="164"/>
      <c r="R87" s="129"/>
      <c r="S87" s="180"/>
      <c r="T87" s="52"/>
      <c r="U87" s="53"/>
      <c r="V87" s="54"/>
    </row>
    <row r="88" spans="1:22" ht="17.25" x14ac:dyDescent="0.3">
      <c r="A88" s="196"/>
      <c r="B88" s="127"/>
      <c r="C88" s="200"/>
      <c r="D88" s="197"/>
      <c r="E88" s="60">
        <f t="shared" si="5"/>
        <v>0</v>
      </c>
      <c r="F88" s="64"/>
      <c r="G88" s="117"/>
      <c r="H88" s="63"/>
      <c r="I88" s="64"/>
      <c r="J88" s="45">
        <f t="shared" si="0"/>
        <v>0</v>
      </c>
      <c r="K88" s="100"/>
      <c r="L88" s="510"/>
      <c r="M88" s="511"/>
      <c r="N88" s="48">
        <f t="shared" si="1"/>
        <v>0</v>
      </c>
      <c r="O88" s="164"/>
      <c r="P88" s="194"/>
      <c r="Q88" s="164"/>
      <c r="R88" s="129"/>
      <c r="S88" s="180"/>
      <c r="T88" s="52"/>
      <c r="U88" s="53"/>
      <c r="V88" s="54"/>
    </row>
    <row r="89" spans="1:22" ht="21" customHeight="1" x14ac:dyDescent="0.3">
      <c r="A89" s="201"/>
      <c r="B89" s="127"/>
      <c r="C89" s="202"/>
      <c r="D89" s="197"/>
      <c r="E89" s="60">
        <f t="shared" si="5"/>
        <v>0</v>
      </c>
      <c r="F89" s="64"/>
      <c r="G89" s="117"/>
      <c r="H89" s="63"/>
      <c r="I89" s="64"/>
      <c r="J89" s="45">
        <f t="shared" si="0"/>
        <v>0</v>
      </c>
      <c r="K89" s="100"/>
      <c r="L89" s="203"/>
      <c r="M89" s="203"/>
      <c r="N89" s="48">
        <f t="shared" si="1"/>
        <v>0</v>
      </c>
      <c r="O89" s="164"/>
      <c r="P89" s="194"/>
      <c r="Q89" s="164"/>
      <c r="R89" s="129"/>
      <c r="S89" s="180"/>
      <c r="T89" s="52"/>
      <c r="U89" s="53"/>
      <c r="V89" s="54"/>
    </row>
    <row r="90" spans="1:22" ht="26.25" customHeight="1" x14ac:dyDescent="0.3">
      <c r="A90" s="204"/>
      <c r="B90" s="127"/>
      <c r="C90" s="205"/>
      <c r="D90" s="197"/>
      <c r="E90" s="60">
        <f t="shared" si="5"/>
        <v>0</v>
      </c>
      <c r="F90" s="64"/>
      <c r="G90" s="117"/>
      <c r="H90" s="63"/>
      <c r="I90" s="64"/>
      <c r="J90" s="45">
        <f t="shared" si="0"/>
        <v>0</v>
      </c>
      <c r="K90" s="100"/>
      <c r="L90" s="203"/>
      <c r="M90" s="203"/>
      <c r="N90" s="48">
        <f t="shared" si="1"/>
        <v>0</v>
      </c>
      <c r="O90" s="164"/>
      <c r="P90" s="194"/>
      <c r="Q90" s="164"/>
      <c r="R90" s="129"/>
      <c r="S90" s="180"/>
      <c r="T90" s="52"/>
      <c r="U90" s="53"/>
      <c r="V90" s="54"/>
    </row>
    <row r="91" spans="1:22" ht="17.25" x14ac:dyDescent="0.3">
      <c r="A91" s="206"/>
      <c r="B91" s="127"/>
      <c r="C91" s="197"/>
      <c r="D91" s="197"/>
      <c r="E91" s="60">
        <f t="shared" si="5"/>
        <v>0</v>
      </c>
      <c r="F91" s="64"/>
      <c r="G91" s="117"/>
      <c r="H91" s="63"/>
      <c r="I91" s="64"/>
      <c r="J91" s="45">
        <f t="shared" si="0"/>
        <v>0</v>
      </c>
      <c r="K91" s="100"/>
      <c r="L91" s="65"/>
      <c r="M91" s="65"/>
      <c r="N91" s="48">
        <f t="shared" si="1"/>
        <v>0</v>
      </c>
      <c r="O91" s="164"/>
      <c r="P91" s="194"/>
      <c r="Q91" s="164"/>
      <c r="R91" s="129"/>
      <c r="S91" s="180"/>
      <c r="T91" s="52"/>
      <c r="U91" s="53"/>
      <c r="V91" s="54"/>
    </row>
    <row r="92" spans="1:22" ht="17.25" x14ac:dyDescent="0.3">
      <c r="A92" s="206"/>
      <c r="B92" s="127"/>
      <c r="C92" s="197"/>
      <c r="D92" s="197"/>
      <c r="E92" s="60">
        <f t="shared" si="5"/>
        <v>0</v>
      </c>
      <c r="F92" s="64"/>
      <c r="G92" s="117"/>
      <c r="H92" s="63"/>
      <c r="I92" s="64"/>
      <c r="J92" s="45">
        <f t="shared" si="0"/>
        <v>0</v>
      </c>
      <c r="K92" s="100"/>
      <c r="L92" s="65"/>
      <c r="M92" s="65"/>
      <c r="N92" s="48">
        <f t="shared" si="1"/>
        <v>0</v>
      </c>
      <c r="O92" s="164"/>
      <c r="P92" s="194"/>
      <c r="Q92" s="164"/>
      <c r="R92" s="129"/>
      <c r="S92" s="180"/>
      <c r="T92" s="52"/>
      <c r="U92" s="53"/>
      <c r="V92" s="54"/>
    </row>
    <row r="93" spans="1:22" ht="17.25" x14ac:dyDescent="0.3">
      <c r="A93" s="206"/>
      <c r="B93" s="127"/>
      <c r="C93" s="197"/>
      <c r="D93" s="197"/>
      <c r="E93" s="60">
        <f t="shared" si="5"/>
        <v>0</v>
      </c>
      <c r="F93" s="64"/>
      <c r="G93" s="117"/>
      <c r="H93" s="63"/>
      <c r="I93" s="64"/>
      <c r="J93" s="45">
        <f t="shared" si="0"/>
        <v>0</v>
      </c>
      <c r="K93" s="100"/>
      <c r="L93" s="99"/>
      <c r="M93" s="99"/>
      <c r="N93" s="48">
        <f t="shared" si="1"/>
        <v>0</v>
      </c>
      <c r="O93" s="164"/>
      <c r="P93" s="194"/>
      <c r="Q93" s="164"/>
      <c r="R93" s="129"/>
      <c r="S93" s="180"/>
      <c r="T93" s="52"/>
      <c r="U93" s="53"/>
      <c r="V93" s="54"/>
    </row>
    <row r="94" spans="1:22" ht="17.25" x14ac:dyDescent="0.3">
      <c r="A94" s="196"/>
      <c r="B94" s="127"/>
      <c r="C94" s="189"/>
      <c r="D94" s="197"/>
      <c r="E94" s="60">
        <f t="shared" si="5"/>
        <v>0</v>
      </c>
      <c r="F94" s="64"/>
      <c r="G94" s="117"/>
      <c r="H94" s="63"/>
      <c r="I94" s="64"/>
      <c r="J94" s="45">
        <f t="shared" si="0"/>
        <v>0</v>
      </c>
      <c r="K94" s="100"/>
      <c r="L94" s="99"/>
      <c r="M94" s="99"/>
      <c r="N94" s="48">
        <f t="shared" si="1"/>
        <v>0</v>
      </c>
      <c r="O94" s="494"/>
      <c r="P94" s="504"/>
      <c r="Q94" s="164"/>
      <c r="R94" s="129"/>
      <c r="S94" s="180"/>
      <c r="T94" s="52"/>
      <c r="U94" s="53"/>
      <c r="V94" s="54"/>
    </row>
    <row r="95" spans="1:22" ht="17.25" x14ac:dyDescent="0.3">
      <c r="A95" s="196"/>
      <c r="B95" s="127"/>
      <c r="C95" s="189"/>
      <c r="D95" s="197"/>
      <c r="E95" s="60">
        <f t="shared" si="5"/>
        <v>0</v>
      </c>
      <c r="F95" s="64"/>
      <c r="G95" s="117"/>
      <c r="H95" s="63"/>
      <c r="I95" s="64"/>
      <c r="J95" s="45">
        <f t="shared" si="0"/>
        <v>0</v>
      </c>
      <c r="K95" s="100"/>
      <c r="L95" s="99"/>
      <c r="M95" s="99"/>
      <c r="N95" s="48">
        <f t="shared" si="1"/>
        <v>0</v>
      </c>
      <c r="O95" s="495"/>
      <c r="P95" s="505"/>
      <c r="Q95" s="164"/>
      <c r="R95" s="129"/>
      <c r="S95" s="180"/>
      <c r="T95" s="52"/>
      <c r="U95" s="53"/>
      <c r="V95" s="54"/>
    </row>
    <row r="96" spans="1:22" ht="17.25" x14ac:dyDescent="0.3">
      <c r="A96" s="127"/>
      <c r="B96" s="127"/>
      <c r="C96" s="197"/>
      <c r="D96" s="197"/>
      <c r="E96" s="60">
        <f t="shared" si="5"/>
        <v>0</v>
      </c>
      <c r="F96" s="64"/>
      <c r="G96" s="117"/>
      <c r="H96" s="63"/>
      <c r="I96" s="64"/>
      <c r="J96" s="45">
        <f t="shared" si="0"/>
        <v>0</v>
      </c>
      <c r="K96" s="100"/>
      <c r="L96" s="99"/>
      <c r="M96" s="99"/>
      <c r="N96" s="48">
        <f t="shared" si="1"/>
        <v>0</v>
      </c>
      <c r="O96" s="164"/>
      <c r="P96" s="194"/>
      <c r="Q96" s="164"/>
      <c r="R96" s="129"/>
      <c r="S96" s="180"/>
      <c r="T96" s="52"/>
      <c r="U96" s="53"/>
      <c r="V96" s="54"/>
    </row>
    <row r="97" spans="1:22" ht="17.25" x14ac:dyDescent="0.3">
      <c r="A97" s="127"/>
      <c r="B97" s="127"/>
      <c r="C97" s="197"/>
      <c r="D97" s="197"/>
      <c r="E97" s="60">
        <f t="shared" si="5"/>
        <v>0</v>
      </c>
      <c r="F97" s="64"/>
      <c r="G97" s="117"/>
      <c r="H97" s="63"/>
      <c r="I97" s="64"/>
      <c r="J97" s="45">
        <f t="shared" si="0"/>
        <v>0</v>
      </c>
      <c r="K97" s="100"/>
      <c r="L97" s="99"/>
      <c r="M97" s="99"/>
      <c r="N97" s="48">
        <f t="shared" si="1"/>
        <v>0</v>
      </c>
      <c r="O97" s="164"/>
      <c r="P97" s="194"/>
      <c r="Q97" s="164"/>
      <c r="R97" s="129"/>
      <c r="S97" s="180"/>
      <c r="T97" s="52"/>
      <c r="U97" s="53"/>
      <c r="V97" s="54"/>
    </row>
    <row r="98" spans="1:22" ht="17.25" x14ac:dyDescent="0.3">
      <c r="A98" s="113"/>
      <c r="B98" s="127"/>
      <c r="C98" s="207"/>
      <c r="D98" s="207"/>
      <c r="E98" s="60">
        <f t="shared" si="5"/>
        <v>0</v>
      </c>
      <c r="F98" s="64"/>
      <c r="G98" s="117"/>
      <c r="H98" s="63"/>
      <c r="I98" s="64"/>
      <c r="J98" s="45">
        <f t="shared" si="0"/>
        <v>0</v>
      </c>
      <c r="K98" s="100"/>
      <c r="L98" s="99"/>
      <c r="M98" s="99"/>
      <c r="N98" s="48">
        <f t="shared" si="1"/>
        <v>0</v>
      </c>
      <c r="O98" s="164"/>
      <c r="P98" s="194"/>
      <c r="Q98" s="164"/>
      <c r="R98" s="129"/>
      <c r="S98" s="180"/>
      <c r="T98" s="52"/>
      <c r="U98" s="53"/>
      <c r="V98" s="54"/>
    </row>
    <row r="99" spans="1:22" ht="17.25" x14ac:dyDescent="0.25">
      <c r="A99" s="177"/>
      <c r="B99" s="196"/>
      <c r="C99" s="202"/>
      <c r="D99" s="202"/>
      <c r="E99" s="60">
        <f t="shared" si="5"/>
        <v>0</v>
      </c>
      <c r="F99" s="64"/>
      <c r="G99" s="117"/>
      <c r="H99" s="63"/>
      <c r="I99" s="64"/>
      <c r="J99" s="45">
        <f t="shared" si="0"/>
        <v>0</v>
      </c>
      <c r="K99" s="100"/>
      <c r="L99" s="99"/>
      <c r="M99" s="99"/>
      <c r="N99" s="48">
        <f t="shared" si="1"/>
        <v>0</v>
      </c>
      <c r="O99" s="164"/>
      <c r="P99" s="194"/>
      <c r="Q99" s="164"/>
      <c r="R99" s="129"/>
      <c r="S99" s="180"/>
      <c r="T99" s="52"/>
      <c r="U99" s="53"/>
      <c r="V99" s="54"/>
    </row>
    <row r="100" spans="1:22" ht="17.25" x14ac:dyDescent="0.25">
      <c r="A100" s="177"/>
      <c r="B100" s="196"/>
      <c r="C100" s="207"/>
      <c r="D100" s="207"/>
      <c r="E100" s="60">
        <f t="shared" si="5"/>
        <v>0</v>
      </c>
      <c r="F100" s="64"/>
      <c r="G100" s="117"/>
      <c r="H100" s="63"/>
      <c r="I100" s="64"/>
      <c r="J100" s="45">
        <f t="shared" si="0"/>
        <v>0</v>
      </c>
      <c r="K100" s="100"/>
      <c r="L100" s="99"/>
      <c r="M100" s="99"/>
      <c r="N100" s="48">
        <f t="shared" si="1"/>
        <v>0</v>
      </c>
      <c r="O100" s="164"/>
      <c r="P100" s="194"/>
      <c r="Q100" s="164"/>
      <c r="R100" s="129"/>
      <c r="S100" s="180"/>
      <c r="T100" s="52"/>
      <c r="U100" s="53"/>
      <c r="V100" s="54"/>
    </row>
    <row r="101" spans="1:22" ht="17.25" x14ac:dyDescent="0.25">
      <c r="A101" s="177"/>
      <c r="B101" s="196"/>
      <c r="C101" s="207"/>
      <c r="D101" s="207"/>
      <c r="E101" s="60">
        <f t="shared" si="5"/>
        <v>0</v>
      </c>
      <c r="F101" s="64"/>
      <c r="G101" s="117"/>
      <c r="H101" s="63"/>
      <c r="I101" s="64"/>
      <c r="J101" s="45">
        <f t="shared" si="0"/>
        <v>0</v>
      </c>
      <c r="K101" s="100"/>
      <c r="L101" s="99"/>
      <c r="M101" s="99"/>
      <c r="N101" s="48">
        <f t="shared" si="1"/>
        <v>0</v>
      </c>
      <c r="O101" s="164"/>
      <c r="P101" s="194"/>
      <c r="Q101" s="164"/>
      <c r="R101" s="129"/>
      <c r="S101" s="180"/>
      <c r="T101" s="52"/>
      <c r="U101" s="53"/>
      <c r="V101" s="54"/>
    </row>
    <row r="102" spans="1:22" ht="17.25" x14ac:dyDescent="0.3">
      <c r="A102" s="118"/>
      <c r="B102" s="127"/>
      <c r="C102" s="207"/>
      <c r="D102" s="207"/>
      <c r="E102" s="60">
        <f t="shared" si="5"/>
        <v>0</v>
      </c>
      <c r="F102" s="64"/>
      <c r="G102" s="117"/>
      <c r="H102" s="63"/>
      <c r="I102" s="64"/>
      <c r="J102" s="45">
        <f t="shared" si="0"/>
        <v>0</v>
      </c>
      <c r="K102" s="100"/>
      <c r="L102" s="99"/>
      <c r="M102" s="99"/>
      <c r="N102" s="48">
        <f t="shared" si="1"/>
        <v>0</v>
      </c>
      <c r="O102" s="164"/>
      <c r="P102" s="194"/>
      <c r="Q102" s="164"/>
      <c r="R102" s="129"/>
      <c r="S102" s="180"/>
      <c r="T102" s="180"/>
      <c r="U102" s="53"/>
      <c r="V102" s="54"/>
    </row>
    <row r="103" spans="1:22" ht="17.25" x14ac:dyDescent="0.3">
      <c r="A103" s="118"/>
      <c r="B103" s="127"/>
      <c r="C103" s="207"/>
      <c r="D103" s="207"/>
      <c r="E103" s="60">
        <f t="shared" si="5"/>
        <v>0</v>
      </c>
      <c r="F103" s="64"/>
      <c r="G103" s="117"/>
      <c r="H103" s="63"/>
      <c r="I103" s="64"/>
      <c r="J103" s="45">
        <f t="shared" si="0"/>
        <v>0</v>
      </c>
      <c r="K103" s="100"/>
      <c r="L103" s="99"/>
      <c r="M103" s="99"/>
      <c r="N103" s="48">
        <f t="shared" si="1"/>
        <v>0</v>
      </c>
      <c r="O103" s="164"/>
      <c r="P103" s="194"/>
      <c r="Q103" s="164"/>
      <c r="R103" s="129"/>
      <c r="S103" s="180"/>
      <c r="T103" s="180"/>
      <c r="U103" s="53"/>
      <c r="V103" s="54"/>
    </row>
    <row r="104" spans="1:22" ht="17.25" x14ac:dyDescent="0.3">
      <c r="A104" s="118"/>
      <c r="B104" s="127"/>
      <c r="C104" s="207"/>
      <c r="D104" s="207"/>
      <c r="E104" s="60">
        <f t="shared" si="5"/>
        <v>0</v>
      </c>
      <c r="F104" s="64"/>
      <c r="G104" s="117"/>
      <c r="H104" s="63"/>
      <c r="I104" s="64"/>
      <c r="J104" s="45">
        <f t="shared" si="0"/>
        <v>0</v>
      </c>
      <c r="K104" s="100"/>
      <c r="L104" s="99"/>
      <c r="M104" s="99"/>
      <c r="N104" s="48">
        <f t="shared" si="1"/>
        <v>0</v>
      </c>
      <c r="O104" s="164"/>
      <c r="P104" s="194"/>
      <c r="Q104" s="164"/>
      <c r="R104" s="129"/>
      <c r="S104" s="180"/>
      <c r="T104" s="180"/>
      <c r="U104" s="53"/>
      <c r="V104" s="54"/>
    </row>
    <row r="105" spans="1:22" ht="18.75" x14ac:dyDescent="0.3">
      <c r="A105" s="127"/>
      <c r="B105" s="208"/>
      <c r="C105" s="207"/>
      <c r="D105" s="207"/>
      <c r="E105" s="60">
        <f t="shared" si="5"/>
        <v>0</v>
      </c>
      <c r="F105" s="64"/>
      <c r="G105" s="117"/>
      <c r="H105" s="63"/>
      <c r="I105" s="64"/>
      <c r="J105" s="45">
        <f t="shared" si="0"/>
        <v>0</v>
      </c>
      <c r="K105" s="100"/>
      <c r="L105" s="99"/>
      <c r="M105" s="99"/>
      <c r="N105" s="48">
        <f t="shared" si="1"/>
        <v>0</v>
      </c>
      <c r="O105" s="164"/>
      <c r="P105" s="194"/>
      <c r="Q105" s="164"/>
      <c r="R105" s="129"/>
      <c r="S105" s="180"/>
      <c r="T105" s="52"/>
      <c r="U105" s="53"/>
      <c r="V105" s="54"/>
    </row>
    <row r="106" spans="1:22" ht="17.25" x14ac:dyDescent="0.3">
      <c r="A106" s="127"/>
      <c r="B106" s="127"/>
      <c r="C106" s="207"/>
      <c r="D106" s="207"/>
      <c r="E106" s="60">
        <f t="shared" si="5"/>
        <v>0</v>
      </c>
      <c r="F106" s="64"/>
      <c r="G106" s="117"/>
      <c r="H106" s="63"/>
      <c r="I106" s="64"/>
      <c r="J106" s="45">
        <f t="shared" si="0"/>
        <v>0</v>
      </c>
      <c r="K106" s="100"/>
      <c r="L106" s="99"/>
      <c r="M106" s="99"/>
      <c r="N106" s="48">
        <f t="shared" si="1"/>
        <v>0</v>
      </c>
      <c r="O106" s="164"/>
      <c r="P106" s="194"/>
      <c r="Q106" s="164"/>
      <c r="R106" s="129"/>
      <c r="S106" s="180"/>
      <c r="T106" s="52"/>
      <c r="U106" s="53"/>
      <c r="V106" s="54"/>
    </row>
    <row r="107" spans="1:22" ht="17.25" x14ac:dyDescent="0.3">
      <c r="A107" s="127"/>
      <c r="B107" s="127"/>
      <c r="C107" s="207"/>
      <c r="D107" s="207"/>
      <c r="E107" s="60">
        <f t="shared" ref="E107:E176" si="6">D107*F107</f>
        <v>0</v>
      </c>
      <c r="F107" s="64"/>
      <c r="G107" s="117"/>
      <c r="H107" s="63"/>
      <c r="I107" s="64"/>
      <c r="J107" s="45">
        <f t="shared" si="0"/>
        <v>0</v>
      </c>
      <c r="K107" s="100"/>
      <c r="L107" s="99"/>
      <c r="M107" s="99"/>
      <c r="N107" s="48">
        <f t="shared" si="1"/>
        <v>0</v>
      </c>
      <c r="O107" s="164"/>
      <c r="P107" s="194"/>
      <c r="Q107" s="164"/>
      <c r="R107" s="129"/>
      <c r="S107" s="180"/>
      <c r="T107" s="52"/>
      <c r="U107" s="53"/>
      <c r="V107" s="54"/>
    </row>
    <row r="108" spans="1:22" ht="17.25" x14ac:dyDescent="0.3">
      <c r="A108" s="177"/>
      <c r="B108" s="127"/>
      <c r="C108" s="207"/>
      <c r="D108" s="207"/>
      <c r="E108" s="60">
        <f t="shared" si="6"/>
        <v>0</v>
      </c>
      <c r="F108" s="64"/>
      <c r="G108" s="117"/>
      <c r="H108" s="63"/>
      <c r="I108" s="64"/>
      <c r="J108" s="45">
        <f t="shared" si="0"/>
        <v>0</v>
      </c>
      <c r="K108" s="100"/>
      <c r="L108" s="99"/>
      <c r="M108" s="99"/>
      <c r="N108" s="48">
        <f t="shared" si="1"/>
        <v>0</v>
      </c>
      <c r="O108" s="164"/>
      <c r="P108" s="194"/>
      <c r="Q108" s="164"/>
      <c r="R108" s="129"/>
      <c r="S108" s="180"/>
      <c r="T108" s="52"/>
      <c r="U108" s="53"/>
      <c r="V108" s="54"/>
    </row>
    <row r="109" spans="1:22" ht="18" thickBot="1" x14ac:dyDescent="0.35">
      <c r="A109" s="169"/>
      <c r="B109" s="169"/>
      <c r="C109" s="384"/>
      <c r="D109" s="384"/>
      <c r="E109" s="385">
        <f t="shared" si="6"/>
        <v>0</v>
      </c>
      <c r="F109" s="44"/>
      <c r="G109" s="386"/>
      <c r="H109" s="387"/>
      <c r="I109" s="64"/>
      <c r="J109" s="45">
        <f t="shared" si="0"/>
        <v>0</v>
      </c>
      <c r="K109" s="100"/>
      <c r="L109" s="99"/>
      <c r="M109" s="99"/>
      <c r="N109" s="48">
        <f t="shared" si="1"/>
        <v>0</v>
      </c>
      <c r="O109" s="164"/>
      <c r="P109" s="194"/>
      <c r="Q109" s="164"/>
      <c r="R109" s="129"/>
      <c r="S109" s="180"/>
      <c r="T109" s="52"/>
      <c r="U109" s="53"/>
      <c r="V109" s="54"/>
    </row>
    <row r="110" spans="1:22" ht="18.75" thickTop="1" thickBot="1" x14ac:dyDescent="0.35">
      <c r="A110" s="127"/>
      <c r="B110" s="127"/>
      <c r="C110" s="207"/>
      <c r="D110" s="207"/>
      <c r="E110" s="40">
        <f t="shared" si="6"/>
        <v>0</v>
      </c>
      <c r="F110" s="64"/>
      <c r="G110" s="117"/>
      <c r="H110" s="63"/>
      <c r="I110" s="64"/>
      <c r="J110" s="45">
        <f t="shared" si="0"/>
        <v>0</v>
      </c>
      <c r="K110" s="100"/>
      <c r="L110" s="99"/>
      <c r="M110" s="99"/>
      <c r="N110" s="48">
        <f t="shared" si="1"/>
        <v>0</v>
      </c>
      <c r="O110" s="164"/>
      <c r="P110" s="194"/>
      <c r="Q110" s="164"/>
      <c r="R110" s="129"/>
      <c r="S110" s="180"/>
      <c r="T110" s="52"/>
      <c r="U110" s="53"/>
      <c r="V110" s="54"/>
    </row>
    <row r="111" spans="1:22" ht="18.75" thickTop="1" thickBot="1" x14ac:dyDescent="0.35">
      <c r="A111" s="196"/>
      <c r="B111" s="127"/>
      <c r="C111" s="207"/>
      <c r="D111" s="207"/>
      <c r="E111" s="40">
        <f t="shared" si="6"/>
        <v>0</v>
      </c>
      <c r="F111" s="64"/>
      <c r="G111" s="117"/>
      <c r="H111" s="63"/>
      <c r="I111" s="64"/>
      <c r="J111" s="45">
        <f t="shared" si="0"/>
        <v>0</v>
      </c>
      <c r="K111" s="100"/>
      <c r="L111" s="99"/>
      <c r="M111" s="99"/>
      <c r="N111" s="48">
        <f t="shared" si="1"/>
        <v>0</v>
      </c>
      <c r="O111" s="164"/>
      <c r="P111" s="194"/>
      <c r="Q111" s="164"/>
      <c r="R111" s="129"/>
      <c r="S111" s="180"/>
      <c r="T111" s="52"/>
      <c r="U111" s="53"/>
      <c r="V111" s="54"/>
    </row>
    <row r="112" spans="1:22" ht="18.75" thickTop="1" thickBot="1" x14ac:dyDescent="0.35">
      <c r="A112" s="196"/>
      <c r="B112" s="127"/>
      <c r="C112" s="207"/>
      <c r="D112" s="207"/>
      <c r="E112" s="40">
        <f t="shared" si="6"/>
        <v>0</v>
      </c>
      <c r="F112" s="64"/>
      <c r="G112" s="117"/>
      <c r="H112" s="63"/>
      <c r="I112" s="64"/>
      <c r="J112" s="45">
        <f t="shared" si="0"/>
        <v>0</v>
      </c>
      <c r="K112" s="100"/>
      <c r="L112" s="99"/>
      <c r="M112" s="99"/>
      <c r="N112" s="48">
        <f t="shared" si="1"/>
        <v>0</v>
      </c>
      <c r="O112" s="164"/>
      <c r="P112" s="194"/>
      <c r="Q112" s="164"/>
      <c r="R112" s="129"/>
      <c r="S112" s="180"/>
      <c r="T112" s="52"/>
      <c r="U112" s="53"/>
      <c r="V112" s="54"/>
    </row>
    <row r="113" spans="1:22" ht="18.75" thickTop="1" thickBot="1" x14ac:dyDescent="0.35">
      <c r="A113" s="196"/>
      <c r="B113" s="127"/>
      <c r="C113" s="207"/>
      <c r="D113" s="207"/>
      <c r="E113" s="40">
        <f t="shared" si="6"/>
        <v>0</v>
      </c>
      <c r="F113" s="64"/>
      <c r="G113" s="117"/>
      <c r="H113" s="63"/>
      <c r="I113" s="64"/>
      <c r="J113" s="45">
        <f t="shared" si="0"/>
        <v>0</v>
      </c>
      <c r="K113" s="100"/>
      <c r="L113" s="99"/>
      <c r="M113" s="99"/>
      <c r="N113" s="48">
        <f t="shared" si="1"/>
        <v>0</v>
      </c>
      <c r="O113" s="164"/>
      <c r="P113" s="194"/>
      <c r="Q113" s="164"/>
      <c r="R113" s="129"/>
      <c r="S113" s="180"/>
      <c r="T113" s="52"/>
      <c r="U113" s="53"/>
      <c r="V113" s="54"/>
    </row>
    <row r="114" spans="1:22" ht="18.75" thickTop="1" thickBot="1" x14ac:dyDescent="0.35">
      <c r="A114" s="127"/>
      <c r="B114" s="127"/>
      <c r="C114" s="207"/>
      <c r="D114" s="207"/>
      <c r="E114" s="40">
        <f t="shared" si="6"/>
        <v>0</v>
      </c>
      <c r="F114" s="64"/>
      <c r="G114" s="117"/>
      <c r="H114" s="63"/>
      <c r="I114" s="64"/>
      <c r="J114" s="45">
        <f t="shared" si="0"/>
        <v>0</v>
      </c>
      <c r="K114" s="100"/>
      <c r="L114" s="99"/>
      <c r="M114" s="99"/>
      <c r="N114" s="48">
        <f t="shared" si="1"/>
        <v>0</v>
      </c>
      <c r="O114" s="164"/>
      <c r="P114" s="194"/>
      <c r="Q114" s="164"/>
      <c r="R114" s="129"/>
      <c r="S114" s="180"/>
      <c r="T114" s="52"/>
      <c r="U114" s="53"/>
      <c r="V114" s="54"/>
    </row>
    <row r="115" spans="1:22" ht="18.75" thickTop="1" thickBot="1" x14ac:dyDescent="0.35">
      <c r="A115" s="182"/>
      <c r="B115" s="127"/>
      <c r="C115" s="207"/>
      <c r="D115" s="207"/>
      <c r="E115" s="40">
        <f t="shared" si="6"/>
        <v>0</v>
      </c>
      <c r="F115" s="64"/>
      <c r="G115" s="117"/>
      <c r="H115" s="63"/>
      <c r="I115" s="64"/>
      <c r="J115" s="45">
        <f t="shared" si="0"/>
        <v>0</v>
      </c>
      <c r="K115" s="100"/>
      <c r="L115" s="99"/>
      <c r="M115" s="99"/>
      <c r="N115" s="48">
        <f t="shared" ref="N115:N178" si="7">K115*I115</f>
        <v>0</v>
      </c>
      <c r="O115" s="164"/>
      <c r="P115" s="194"/>
      <c r="Q115" s="164"/>
      <c r="R115" s="129"/>
      <c r="S115" s="180"/>
      <c r="T115" s="52"/>
      <c r="U115" s="53"/>
      <c r="V115" s="54"/>
    </row>
    <row r="116" spans="1:22" ht="18.75" thickTop="1" thickBot="1" x14ac:dyDescent="0.35">
      <c r="A116" s="118"/>
      <c r="B116" s="127"/>
      <c r="C116" s="207"/>
      <c r="D116" s="207"/>
      <c r="E116" s="40">
        <f t="shared" si="6"/>
        <v>0</v>
      </c>
      <c r="F116" s="64"/>
      <c r="G116" s="117"/>
      <c r="H116" s="63"/>
      <c r="I116" s="64"/>
      <c r="J116" s="45">
        <f t="shared" si="0"/>
        <v>0</v>
      </c>
      <c r="K116" s="100"/>
      <c r="L116" s="99"/>
      <c r="M116" s="99"/>
      <c r="N116" s="48">
        <f t="shared" si="7"/>
        <v>0</v>
      </c>
      <c r="O116" s="164"/>
      <c r="P116" s="194"/>
      <c r="Q116" s="164"/>
      <c r="R116" s="129"/>
      <c r="S116" s="180"/>
      <c r="T116" s="52"/>
      <c r="U116" s="53"/>
      <c r="V116" s="54"/>
    </row>
    <row r="117" spans="1:22" ht="18.75" thickTop="1" thickBot="1" x14ac:dyDescent="0.35">
      <c r="A117" s="118"/>
      <c r="B117" s="127"/>
      <c r="C117" s="207"/>
      <c r="D117" s="207"/>
      <c r="E117" s="40">
        <f t="shared" si="6"/>
        <v>0</v>
      </c>
      <c r="F117" s="64"/>
      <c r="G117" s="117"/>
      <c r="H117" s="63"/>
      <c r="I117" s="64"/>
      <c r="J117" s="45">
        <f t="shared" si="0"/>
        <v>0</v>
      </c>
      <c r="K117" s="100"/>
      <c r="L117" s="99"/>
      <c r="M117" s="99"/>
      <c r="N117" s="48">
        <f t="shared" si="7"/>
        <v>0</v>
      </c>
      <c r="O117" s="164"/>
      <c r="P117" s="194"/>
      <c r="Q117" s="164"/>
      <c r="R117" s="129"/>
      <c r="S117" s="180"/>
      <c r="T117" s="52"/>
      <c r="U117" s="53"/>
      <c r="V117" s="54"/>
    </row>
    <row r="118" spans="1:22" ht="18.75" thickTop="1" thickBot="1" x14ac:dyDescent="0.35">
      <c r="A118" s="209"/>
      <c r="B118" s="127"/>
      <c r="C118" s="207"/>
      <c r="D118" s="207"/>
      <c r="E118" s="40">
        <f t="shared" si="6"/>
        <v>0</v>
      </c>
      <c r="F118" s="64"/>
      <c r="G118" s="117"/>
      <c r="H118" s="63"/>
      <c r="I118" s="64"/>
      <c r="J118" s="45">
        <f t="shared" si="0"/>
        <v>0</v>
      </c>
      <c r="K118" s="100"/>
      <c r="L118" s="99"/>
      <c r="M118" s="99"/>
      <c r="N118" s="48">
        <f t="shared" si="7"/>
        <v>0</v>
      </c>
      <c r="O118" s="164"/>
      <c r="P118" s="194"/>
      <c r="Q118" s="164"/>
      <c r="R118" s="129"/>
      <c r="S118" s="180"/>
      <c r="T118" s="52"/>
      <c r="U118" s="53"/>
      <c r="V118" s="54"/>
    </row>
    <row r="119" spans="1:22" ht="18.75" thickTop="1" thickBot="1" x14ac:dyDescent="0.35">
      <c r="A119" s="210"/>
      <c r="B119" s="127"/>
      <c r="C119" s="207"/>
      <c r="D119" s="207"/>
      <c r="E119" s="40">
        <f t="shared" si="6"/>
        <v>0</v>
      </c>
      <c r="F119" s="64"/>
      <c r="G119" s="117"/>
      <c r="H119" s="63"/>
      <c r="I119" s="64"/>
      <c r="J119" s="45">
        <f t="shared" si="0"/>
        <v>0</v>
      </c>
      <c r="K119" s="100"/>
      <c r="L119" s="99"/>
      <c r="M119" s="99"/>
      <c r="N119" s="48">
        <f t="shared" si="7"/>
        <v>0</v>
      </c>
      <c r="O119" s="164"/>
      <c r="P119" s="194"/>
      <c r="Q119" s="164"/>
      <c r="R119" s="129"/>
      <c r="S119" s="180"/>
      <c r="T119" s="52"/>
      <c r="U119" s="53"/>
      <c r="V119" s="54"/>
    </row>
    <row r="120" spans="1:22" ht="18.75" thickTop="1" thickBot="1" x14ac:dyDescent="0.35">
      <c r="A120" s="211"/>
      <c r="B120" s="127"/>
      <c r="C120" s="207"/>
      <c r="D120" s="207"/>
      <c r="E120" s="40">
        <f t="shared" si="6"/>
        <v>0</v>
      </c>
      <c r="F120" s="64"/>
      <c r="G120" s="117"/>
      <c r="H120" s="63"/>
      <c r="I120" s="64"/>
      <c r="J120" s="45">
        <f t="shared" si="0"/>
        <v>0</v>
      </c>
      <c r="K120" s="100"/>
      <c r="L120" s="99"/>
      <c r="M120" s="99"/>
      <c r="N120" s="48">
        <f t="shared" si="7"/>
        <v>0</v>
      </c>
      <c r="O120" s="164"/>
      <c r="P120" s="194"/>
      <c r="Q120" s="164"/>
      <c r="R120" s="129"/>
      <c r="S120" s="180"/>
      <c r="T120" s="52"/>
      <c r="U120" s="53"/>
      <c r="V120" s="54"/>
    </row>
    <row r="121" spans="1:22" ht="18.75" thickTop="1" thickBot="1" x14ac:dyDescent="0.35">
      <c r="A121" s="211"/>
      <c r="B121" s="127"/>
      <c r="C121" s="205"/>
      <c r="D121" s="205"/>
      <c r="E121" s="40">
        <f t="shared" si="6"/>
        <v>0</v>
      </c>
      <c r="F121" s="64"/>
      <c r="G121" s="117"/>
      <c r="H121" s="63"/>
      <c r="I121" s="64"/>
      <c r="J121" s="45">
        <f t="shared" si="0"/>
        <v>0</v>
      </c>
      <c r="K121" s="100"/>
      <c r="L121" s="99"/>
      <c r="M121" s="99"/>
      <c r="N121" s="48">
        <f t="shared" si="7"/>
        <v>0</v>
      </c>
      <c r="O121" s="164"/>
      <c r="P121" s="194"/>
      <c r="Q121" s="164"/>
      <c r="R121" s="129"/>
      <c r="S121" s="180"/>
      <c r="T121" s="52"/>
      <c r="U121" s="53"/>
      <c r="V121" s="54"/>
    </row>
    <row r="122" spans="1:22" ht="18.75" thickTop="1" thickBot="1" x14ac:dyDescent="0.35">
      <c r="A122" s="210"/>
      <c r="B122" s="127"/>
      <c r="C122" s="207"/>
      <c r="D122" s="207"/>
      <c r="E122" s="40">
        <f t="shared" si="6"/>
        <v>0</v>
      </c>
      <c r="F122" s="64"/>
      <c r="G122" s="117"/>
      <c r="H122" s="212"/>
      <c r="I122" s="64"/>
      <c r="J122" s="45">
        <f t="shared" si="0"/>
        <v>0</v>
      </c>
      <c r="K122" s="100"/>
      <c r="L122" s="99"/>
      <c r="M122" s="99"/>
      <c r="N122" s="48">
        <f t="shared" si="7"/>
        <v>0</v>
      </c>
      <c r="O122" s="164"/>
      <c r="P122" s="194"/>
      <c r="Q122" s="164"/>
      <c r="R122" s="129"/>
      <c r="S122" s="180"/>
      <c r="T122" s="52"/>
      <c r="U122" s="53"/>
      <c r="V122" s="54"/>
    </row>
    <row r="123" spans="1:22" ht="18.75" thickTop="1" thickBot="1" x14ac:dyDescent="0.35">
      <c r="A123" s="210"/>
      <c r="B123" s="127"/>
      <c r="C123" s="205"/>
      <c r="D123" s="205"/>
      <c r="E123" s="40">
        <f t="shared" si="6"/>
        <v>0</v>
      </c>
      <c r="F123" s="64"/>
      <c r="G123" s="117"/>
      <c r="H123" s="212"/>
      <c r="I123" s="64"/>
      <c r="J123" s="45">
        <f t="shared" si="0"/>
        <v>0</v>
      </c>
      <c r="K123" s="100"/>
      <c r="L123" s="99"/>
      <c r="M123" s="99"/>
      <c r="N123" s="48">
        <f t="shared" si="7"/>
        <v>0</v>
      </c>
      <c r="O123" s="164"/>
      <c r="P123" s="194"/>
      <c r="Q123" s="164"/>
      <c r="R123" s="129"/>
      <c r="S123" s="180"/>
      <c r="T123" s="52"/>
      <c r="U123" s="53"/>
      <c r="V123" s="54"/>
    </row>
    <row r="124" spans="1:22" ht="18.75" thickTop="1" thickBot="1" x14ac:dyDescent="0.35">
      <c r="A124" s="210"/>
      <c r="B124" s="127"/>
      <c r="C124" s="207"/>
      <c r="D124" s="207"/>
      <c r="E124" s="40">
        <f t="shared" si="6"/>
        <v>0</v>
      </c>
      <c r="F124" s="64"/>
      <c r="G124" s="117"/>
      <c r="H124" s="212"/>
      <c r="I124" s="64"/>
      <c r="J124" s="45">
        <f t="shared" si="0"/>
        <v>0</v>
      </c>
      <c r="K124" s="100"/>
      <c r="L124" s="99"/>
      <c r="M124" s="99"/>
      <c r="N124" s="48">
        <f t="shared" si="7"/>
        <v>0</v>
      </c>
      <c r="O124" s="164"/>
      <c r="P124" s="194"/>
      <c r="Q124" s="164"/>
      <c r="R124" s="129"/>
      <c r="S124" s="180"/>
      <c r="T124" s="52"/>
      <c r="U124" s="53"/>
      <c r="V124" s="54"/>
    </row>
    <row r="125" spans="1:22" ht="18.75" thickTop="1" thickBot="1" x14ac:dyDescent="0.35">
      <c r="A125" s="210"/>
      <c r="B125" s="127"/>
      <c r="C125" s="202"/>
      <c r="D125" s="202"/>
      <c r="E125" s="40">
        <f t="shared" si="6"/>
        <v>0</v>
      </c>
      <c r="F125" s="64"/>
      <c r="G125" s="117"/>
      <c r="H125" s="212"/>
      <c r="I125" s="64"/>
      <c r="J125" s="45">
        <f t="shared" si="0"/>
        <v>0</v>
      </c>
      <c r="K125" s="100"/>
      <c r="L125" s="99"/>
      <c r="M125" s="99"/>
      <c r="N125" s="48">
        <f t="shared" si="7"/>
        <v>0</v>
      </c>
      <c r="O125" s="164"/>
      <c r="P125" s="181"/>
      <c r="Q125" s="164"/>
      <c r="R125" s="129"/>
      <c r="S125" s="180"/>
      <c r="T125" s="52"/>
      <c r="U125" s="53"/>
      <c r="V125" s="54"/>
    </row>
    <row r="126" spans="1:22" ht="20.25" thickTop="1" thickBot="1" x14ac:dyDescent="0.35">
      <c r="A126" s="127"/>
      <c r="B126" s="127"/>
      <c r="C126" s="207"/>
      <c r="D126" s="207"/>
      <c r="E126" s="40">
        <f t="shared" si="6"/>
        <v>0</v>
      </c>
      <c r="F126" s="64"/>
      <c r="G126" s="117"/>
      <c r="H126" s="223"/>
      <c r="I126" s="64"/>
      <c r="J126" s="45">
        <f t="shared" si="0"/>
        <v>0</v>
      </c>
      <c r="K126" s="100"/>
      <c r="L126" s="99"/>
      <c r="M126" s="99"/>
      <c r="N126" s="48">
        <f t="shared" si="7"/>
        <v>0</v>
      </c>
      <c r="O126" s="164"/>
      <c r="P126" s="214"/>
      <c r="Q126" s="164"/>
      <c r="R126" s="215"/>
      <c r="S126" s="180"/>
      <c r="T126" s="52"/>
      <c r="U126" s="53"/>
      <c r="V126" s="54"/>
    </row>
    <row r="127" spans="1:22" ht="20.25" thickTop="1" thickBot="1" x14ac:dyDescent="0.35">
      <c r="A127" s="127"/>
      <c r="B127" s="127"/>
      <c r="C127" s="207"/>
      <c r="D127" s="207"/>
      <c r="E127" s="40">
        <f t="shared" si="6"/>
        <v>0</v>
      </c>
      <c r="F127" s="64"/>
      <c r="G127" s="117"/>
      <c r="H127" s="223"/>
      <c r="I127" s="64"/>
      <c r="J127" s="45">
        <f t="shared" si="0"/>
        <v>0</v>
      </c>
      <c r="K127" s="100"/>
      <c r="L127" s="99"/>
      <c r="M127" s="99"/>
      <c r="N127" s="48">
        <f t="shared" si="7"/>
        <v>0</v>
      </c>
      <c r="O127" s="164"/>
      <c r="P127" s="214"/>
      <c r="Q127" s="164"/>
      <c r="R127" s="215"/>
      <c r="S127" s="180"/>
      <c r="T127" s="52"/>
      <c r="U127" s="53"/>
      <c r="V127" s="54"/>
    </row>
    <row r="128" spans="1:22" ht="20.25" thickTop="1" thickBot="1" x14ac:dyDescent="0.35">
      <c r="A128" s="127"/>
      <c r="B128" s="127"/>
      <c r="C128" s="207"/>
      <c r="D128" s="207"/>
      <c r="E128" s="40">
        <f t="shared" si="6"/>
        <v>0</v>
      </c>
      <c r="F128" s="64"/>
      <c r="G128" s="117"/>
      <c r="H128" s="223"/>
      <c r="I128" s="64"/>
      <c r="J128" s="45">
        <f t="shared" si="0"/>
        <v>0</v>
      </c>
      <c r="K128" s="100"/>
      <c r="L128" s="99"/>
      <c r="M128" s="99"/>
      <c r="N128" s="48">
        <f t="shared" si="7"/>
        <v>0</v>
      </c>
      <c r="O128" s="164"/>
      <c r="P128" s="214"/>
      <c r="Q128" s="164"/>
      <c r="R128" s="215"/>
      <c r="S128" s="180"/>
      <c r="T128" s="52"/>
      <c r="U128" s="53"/>
      <c r="V128" s="54"/>
    </row>
    <row r="129" spans="1:22" ht="20.25" thickTop="1" thickBot="1" x14ac:dyDescent="0.35">
      <c r="A129" s="127"/>
      <c r="B129" s="127"/>
      <c r="C129" s="207"/>
      <c r="D129" s="207"/>
      <c r="E129" s="40">
        <f t="shared" si="6"/>
        <v>0</v>
      </c>
      <c r="F129" s="64"/>
      <c r="G129" s="117"/>
      <c r="H129" s="223"/>
      <c r="I129" s="64"/>
      <c r="J129" s="45">
        <f t="shared" si="0"/>
        <v>0</v>
      </c>
      <c r="K129" s="100"/>
      <c r="L129" s="99"/>
      <c r="M129" s="99"/>
      <c r="N129" s="48">
        <f t="shared" si="7"/>
        <v>0</v>
      </c>
      <c r="O129" s="164"/>
      <c r="P129" s="214"/>
      <c r="Q129" s="164"/>
      <c r="R129" s="215"/>
      <c r="S129" s="180"/>
      <c r="T129" s="52"/>
      <c r="U129" s="53"/>
      <c r="V129" s="54"/>
    </row>
    <row r="130" spans="1:22" ht="18.75" thickTop="1" thickBot="1" x14ac:dyDescent="0.35">
      <c r="A130" s="113"/>
      <c r="B130" s="127"/>
      <c r="C130" s="207"/>
      <c r="D130" s="207"/>
      <c r="E130" s="40">
        <f t="shared" si="6"/>
        <v>0</v>
      </c>
      <c r="F130" s="64"/>
      <c r="G130" s="117"/>
      <c r="H130" s="212"/>
      <c r="I130" s="64"/>
      <c r="J130" s="45">
        <f t="shared" si="0"/>
        <v>0</v>
      </c>
      <c r="K130" s="100"/>
      <c r="L130" s="99"/>
      <c r="M130" s="99"/>
      <c r="N130" s="48">
        <f t="shared" si="7"/>
        <v>0</v>
      </c>
      <c r="O130" s="98"/>
      <c r="P130" s="217"/>
      <c r="Q130" s="218"/>
      <c r="R130" s="215"/>
      <c r="S130" s="180"/>
      <c r="T130" s="52"/>
      <c r="U130" s="53"/>
      <c r="V130" s="54"/>
    </row>
    <row r="131" spans="1:22" ht="18.75" thickTop="1" thickBot="1" x14ac:dyDescent="0.35">
      <c r="A131" s="127"/>
      <c r="B131" s="127"/>
      <c r="C131" s="207"/>
      <c r="D131" s="207"/>
      <c r="E131" s="40">
        <f t="shared" si="6"/>
        <v>0</v>
      </c>
      <c r="F131" s="64"/>
      <c r="G131" s="117"/>
      <c r="H131" s="212"/>
      <c r="I131" s="64"/>
      <c r="J131" s="45">
        <f t="shared" si="0"/>
        <v>0</v>
      </c>
      <c r="K131" s="100"/>
      <c r="L131" s="99"/>
      <c r="M131" s="99"/>
      <c r="N131" s="48">
        <f t="shared" si="7"/>
        <v>0</v>
      </c>
      <c r="O131" s="98"/>
      <c r="P131" s="217"/>
      <c r="Q131" s="218"/>
      <c r="R131" s="215"/>
      <c r="S131" s="180"/>
      <c r="T131" s="52"/>
      <c r="U131" s="53"/>
      <c r="V131" s="54"/>
    </row>
    <row r="132" spans="1:22" ht="18.75" thickTop="1" thickBot="1" x14ac:dyDescent="0.35">
      <c r="A132" s="118"/>
      <c r="B132" s="127"/>
      <c r="C132" s="219"/>
      <c r="D132" s="219"/>
      <c r="E132" s="40">
        <f t="shared" si="6"/>
        <v>0</v>
      </c>
      <c r="F132" s="64"/>
      <c r="G132" s="117"/>
      <c r="H132" s="212"/>
      <c r="I132" s="64"/>
      <c r="J132" s="45">
        <f t="shared" si="0"/>
        <v>0</v>
      </c>
      <c r="K132" s="100"/>
      <c r="L132" s="99"/>
      <c r="M132" s="99"/>
      <c r="N132" s="48">
        <f t="shared" si="7"/>
        <v>0</v>
      </c>
      <c r="O132" s="98"/>
      <c r="P132" s="217"/>
      <c r="Q132" s="218"/>
      <c r="R132" s="215"/>
      <c r="S132" s="180"/>
      <c r="T132" s="52"/>
      <c r="U132" s="53"/>
      <c r="V132" s="54"/>
    </row>
    <row r="133" spans="1:22" ht="18.75" thickTop="1" thickBot="1" x14ac:dyDescent="0.35">
      <c r="A133" s="118"/>
      <c r="B133" s="127"/>
      <c r="C133" s="219"/>
      <c r="D133" s="219"/>
      <c r="E133" s="40">
        <f t="shared" si="6"/>
        <v>0</v>
      </c>
      <c r="F133" s="64"/>
      <c r="G133" s="117"/>
      <c r="H133" s="212"/>
      <c r="I133" s="64"/>
      <c r="J133" s="45">
        <f t="shared" si="0"/>
        <v>0</v>
      </c>
      <c r="K133" s="100"/>
      <c r="L133" s="99"/>
      <c r="M133" s="99"/>
      <c r="N133" s="48">
        <f t="shared" si="7"/>
        <v>0</v>
      </c>
      <c r="O133" s="98"/>
      <c r="P133" s="217"/>
      <c r="Q133" s="218"/>
      <c r="R133" s="215"/>
      <c r="S133" s="180"/>
      <c r="T133" s="52"/>
      <c r="U133" s="53"/>
      <c r="V133" s="54"/>
    </row>
    <row r="134" spans="1:22" ht="18.75" thickTop="1" thickBot="1" x14ac:dyDescent="0.35">
      <c r="A134" s="118"/>
      <c r="B134" s="127"/>
      <c r="C134" s="219"/>
      <c r="D134" s="219"/>
      <c r="E134" s="40">
        <f t="shared" si="6"/>
        <v>0</v>
      </c>
      <c r="F134" s="64"/>
      <c r="G134" s="117"/>
      <c r="H134" s="212"/>
      <c r="I134" s="64"/>
      <c r="J134" s="45">
        <f t="shared" si="0"/>
        <v>0</v>
      </c>
      <c r="K134" s="100"/>
      <c r="L134" s="99"/>
      <c r="M134" s="99"/>
      <c r="N134" s="48">
        <f t="shared" si="7"/>
        <v>0</v>
      </c>
      <c r="O134" s="98"/>
      <c r="P134" s="217"/>
      <c r="Q134" s="218"/>
      <c r="R134" s="215"/>
      <c r="S134" s="180"/>
      <c r="T134" s="52"/>
      <c r="U134" s="53"/>
      <c r="V134" s="54"/>
    </row>
    <row r="135" spans="1:22" ht="18.75" thickTop="1" thickBot="1" x14ac:dyDescent="0.35">
      <c r="A135" s="118"/>
      <c r="B135" s="127"/>
      <c r="C135" s="219"/>
      <c r="D135" s="219"/>
      <c r="E135" s="40">
        <f t="shared" si="6"/>
        <v>0</v>
      </c>
      <c r="F135" s="64"/>
      <c r="G135" s="117"/>
      <c r="H135" s="212"/>
      <c r="I135" s="64"/>
      <c r="J135" s="45">
        <f t="shared" si="0"/>
        <v>0</v>
      </c>
      <c r="K135" s="100"/>
      <c r="L135" s="99"/>
      <c r="M135" s="99"/>
      <c r="N135" s="48">
        <f t="shared" si="7"/>
        <v>0</v>
      </c>
      <c r="O135" s="98"/>
      <c r="P135" s="217"/>
      <c r="Q135" s="218"/>
      <c r="R135" s="215"/>
      <c r="S135" s="180"/>
      <c r="T135" s="52"/>
      <c r="U135" s="53"/>
      <c r="V135" s="54"/>
    </row>
    <row r="136" spans="1:22" ht="18.75" thickTop="1" thickBot="1" x14ac:dyDescent="0.35">
      <c r="A136" s="118"/>
      <c r="B136" s="127"/>
      <c r="C136" s="219"/>
      <c r="D136" s="219"/>
      <c r="E136" s="40">
        <f t="shared" si="6"/>
        <v>0</v>
      </c>
      <c r="F136" s="64"/>
      <c r="G136" s="117"/>
      <c r="H136" s="212"/>
      <c r="I136" s="64"/>
      <c r="J136" s="45">
        <f t="shared" si="0"/>
        <v>0</v>
      </c>
      <c r="K136" s="100"/>
      <c r="L136" s="99"/>
      <c r="M136" s="99"/>
      <c r="N136" s="48">
        <f t="shared" si="7"/>
        <v>0</v>
      </c>
      <c r="O136" s="98"/>
      <c r="P136" s="217"/>
      <c r="Q136" s="218"/>
      <c r="R136" s="215"/>
      <c r="S136" s="180"/>
      <c r="T136" s="52"/>
      <c r="U136" s="53"/>
      <c r="V136" s="54"/>
    </row>
    <row r="137" spans="1:22" ht="18.75" thickTop="1" thickBot="1" x14ac:dyDescent="0.35">
      <c r="A137" s="210"/>
      <c r="B137" s="127"/>
      <c r="C137" s="207"/>
      <c r="D137" s="207"/>
      <c r="E137" s="40">
        <f t="shared" si="6"/>
        <v>0</v>
      </c>
      <c r="F137" s="64"/>
      <c r="G137" s="117"/>
      <c r="H137" s="212"/>
      <c r="I137" s="64"/>
      <c r="J137" s="45">
        <f t="shared" si="0"/>
        <v>0</v>
      </c>
      <c r="K137" s="100"/>
      <c r="L137" s="99"/>
      <c r="M137" s="99"/>
      <c r="N137" s="48">
        <f t="shared" si="7"/>
        <v>0</v>
      </c>
      <c r="O137" s="98"/>
      <c r="P137" s="217"/>
      <c r="Q137" s="218"/>
      <c r="R137" s="215"/>
      <c r="S137" s="180"/>
      <c r="T137" s="52"/>
      <c r="U137" s="53"/>
      <c r="V137" s="54"/>
    </row>
    <row r="138" spans="1:22" ht="18.75" thickTop="1" thickBot="1" x14ac:dyDescent="0.35">
      <c r="A138" s="220"/>
      <c r="B138" s="127"/>
      <c r="C138" s="200"/>
      <c r="D138" s="200"/>
      <c r="E138" s="40">
        <f t="shared" si="6"/>
        <v>0</v>
      </c>
      <c r="F138" s="64"/>
      <c r="G138" s="117"/>
      <c r="H138" s="212"/>
      <c r="I138" s="64"/>
      <c r="J138" s="45">
        <f t="shared" si="0"/>
        <v>0</v>
      </c>
      <c r="K138" s="100"/>
      <c r="L138" s="99"/>
      <c r="M138" s="99"/>
      <c r="N138" s="48">
        <f t="shared" si="7"/>
        <v>0</v>
      </c>
      <c r="O138" s="98"/>
      <c r="P138" s="217"/>
      <c r="Q138" s="218"/>
      <c r="R138" s="215"/>
      <c r="S138" s="180"/>
      <c r="T138" s="52"/>
      <c r="U138" s="53"/>
      <c r="V138" s="54"/>
    </row>
    <row r="139" spans="1:22" ht="18.75" thickTop="1" thickBot="1" x14ac:dyDescent="0.35">
      <c r="A139" s="220"/>
      <c r="B139" s="127"/>
      <c r="C139" s="200"/>
      <c r="D139" s="200"/>
      <c r="E139" s="40">
        <f t="shared" si="6"/>
        <v>0</v>
      </c>
      <c r="F139" s="64"/>
      <c r="G139" s="117"/>
      <c r="H139" s="212"/>
      <c r="I139" s="64"/>
      <c r="J139" s="45">
        <f t="shared" si="0"/>
        <v>0</v>
      </c>
      <c r="K139" s="100"/>
      <c r="L139" s="99"/>
      <c r="M139" s="99"/>
      <c r="N139" s="48">
        <f t="shared" si="7"/>
        <v>0</v>
      </c>
      <c r="O139" s="98"/>
      <c r="P139" s="217"/>
      <c r="Q139" s="221"/>
      <c r="R139" s="215"/>
      <c r="S139" s="180"/>
      <c r="T139" s="52"/>
      <c r="U139" s="53"/>
      <c r="V139" s="54"/>
    </row>
    <row r="140" spans="1:22" ht="18.75" thickTop="1" thickBot="1" x14ac:dyDescent="0.35">
      <c r="A140" s="220"/>
      <c r="B140" s="127"/>
      <c r="C140" s="200"/>
      <c r="D140" s="200"/>
      <c r="E140" s="40">
        <f t="shared" si="6"/>
        <v>0</v>
      </c>
      <c r="F140" s="64"/>
      <c r="G140" s="117"/>
      <c r="H140" s="212"/>
      <c r="I140" s="64"/>
      <c r="J140" s="45">
        <f t="shared" si="0"/>
        <v>0</v>
      </c>
      <c r="K140" s="100"/>
      <c r="L140" s="99"/>
      <c r="M140" s="99"/>
      <c r="N140" s="48">
        <f t="shared" si="7"/>
        <v>0</v>
      </c>
      <c r="O140" s="98"/>
      <c r="P140" s="217"/>
      <c r="Q140" s="218"/>
      <c r="R140" s="215"/>
      <c r="S140" s="180"/>
      <c r="T140" s="52"/>
      <c r="U140" s="53"/>
      <c r="V140" s="54"/>
    </row>
    <row r="141" spans="1:22" ht="18.75" thickTop="1" thickBot="1" x14ac:dyDescent="0.35">
      <c r="A141" s="210"/>
      <c r="B141" s="127"/>
      <c r="C141" s="207"/>
      <c r="D141" s="207"/>
      <c r="E141" s="40">
        <f t="shared" si="6"/>
        <v>0</v>
      </c>
      <c r="F141" s="64"/>
      <c r="G141" s="117"/>
      <c r="H141" s="212"/>
      <c r="I141" s="64"/>
      <c r="J141" s="45">
        <f t="shared" si="0"/>
        <v>0</v>
      </c>
      <c r="K141" s="100"/>
      <c r="L141" s="99"/>
      <c r="M141" s="99"/>
      <c r="N141" s="48">
        <f t="shared" si="7"/>
        <v>0</v>
      </c>
      <c r="O141" s="98"/>
      <c r="P141" s="222"/>
      <c r="Q141" s="218"/>
      <c r="R141" s="215"/>
      <c r="S141" s="180"/>
      <c r="T141" s="52"/>
      <c r="U141" s="53"/>
      <c r="V141" s="54"/>
    </row>
    <row r="142" spans="1:22" ht="20.25" thickTop="1" thickBot="1" x14ac:dyDescent="0.35">
      <c r="A142" s="210"/>
      <c r="B142" s="127"/>
      <c r="C142" s="207"/>
      <c r="D142" s="207"/>
      <c r="E142" s="40">
        <f t="shared" si="6"/>
        <v>0</v>
      </c>
      <c r="F142" s="64"/>
      <c r="G142" s="117"/>
      <c r="H142" s="223"/>
      <c r="I142" s="64"/>
      <c r="J142" s="45">
        <f t="shared" si="0"/>
        <v>0</v>
      </c>
      <c r="K142" s="100"/>
      <c r="L142" s="99"/>
      <c r="M142" s="99"/>
      <c r="N142" s="48">
        <f t="shared" si="7"/>
        <v>0</v>
      </c>
      <c r="O142" s="98"/>
      <c r="P142" s="222"/>
      <c r="Q142" s="218"/>
      <c r="R142" s="215"/>
      <c r="S142" s="180"/>
      <c r="T142" s="52"/>
      <c r="U142" s="53"/>
      <c r="V142" s="54"/>
    </row>
    <row r="143" spans="1:22" ht="18.75" thickTop="1" thickBot="1" x14ac:dyDescent="0.35">
      <c r="A143" s="210"/>
      <c r="B143" s="127"/>
      <c r="C143" s="207"/>
      <c r="D143" s="207"/>
      <c r="E143" s="40">
        <f t="shared" si="6"/>
        <v>0</v>
      </c>
      <c r="F143" s="64"/>
      <c r="G143" s="117"/>
      <c r="H143" s="224"/>
      <c r="I143" s="64"/>
      <c r="J143" s="45">
        <f t="shared" si="0"/>
        <v>0</v>
      </c>
      <c r="K143" s="100"/>
      <c r="L143" s="99"/>
      <c r="M143" s="99"/>
      <c r="N143" s="48">
        <f t="shared" si="7"/>
        <v>0</v>
      </c>
      <c r="O143" s="98"/>
      <c r="P143" s="222"/>
      <c r="Q143" s="218"/>
      <c r="R143" s="215"/>
      <c r="S143" s="180"/>
      <c r="T143" s="52"/>
      <c r="U143" s="53"/>
      <c r="V143" s="54"/>
    </row>
    <row r="144" spans="1:22" ht="18.75" thickTop="1" thickBot="1" x14ac:dyDescent="0.35">
      <c r="A144" s="210"/>
      <c r="B144" s="127"/>
      <c r="C144" s="207"/>
      <c r="D144" s="207"/>
      <c r="E144" s="40">
        <f t="shared" si="6"/>
        <v>0</v>
      </c>
      <c r="F144" s="64"/>
      <c r="G144" s="117"/>
      <c r="H144" s="212"/>
      <c r="I144" s="64"/>
      <c r="J144" s="45">
        <f t="shared" si="0"/>
        <v>0</v>
      </c>
      <c r="K144" s="100"/>
      <c r="L144" s="99"/>
      <c r="M144" s="99"/>
      <c r="N144" s="48">
        <f t="shared" si="7"/>
        <v>0</v>
      </c>
      <c r="O144" s="98"/>
      <c r="P144" s="222"/>
      <c r="Q144" s="218"/>
      <c r="R144" s="215"/>
      <c r="S144" s="180"/>
      <c r="T144" s="52"/>
      <c r="U144" s="53"/>
      <c r="V144" s="54"/>
    </row>
    <row r="145" spans="1:22" ht="18.75" thickTop="1" thickBot="1" x14ac:dyDescent="0.35">
      <c r="A145" s="225"/>
      <c r="B145" s="127"/>
      <c r="C145" s="207"/>
      <c r="D145" s="207"/>
      <c r="E145" s="40">
        <f t="shared" si="6"/>
        <v>0</v>
      </c>
      <c r="F145" s="64"/>
      <c r="G145" s="117"/>
      <c r="H145" s="226"/>
      <c r="I145" s="64"/>
      <c r="J145" s="45">
        <f t="shared" si="0"/>
        <v>0</v>
      </c>
      <c r="K145" s="100"/>
      <c r="L145" s="99"/>
      <c r="M145" s="99"/>
      <c r="N145" s="48">
        <f t="shared" si="7"/>
        <v>0</v>
      </c>
      <c r="O145" s="227"/>
      <c r="P145" s="228"/>
      <c r="Q145" s="229"/>
      <c r="R145" s="230"/>
      <c r="S145" s="180"/>
      <c r="T145" s="52"/>
      <c r="U145" s="53"/>
      <c r="V145" s="54"/>
    </row>
    <row r="146" spans="1:22" ht="18.75" thickTop="1" thickBot="1" x14ac:dyDescent="0.35">
      <c r="A146" s="231"/>
      <c r="B146" s="127"/>
      <c r="C146" s="207"/>
      <c r="D146" s="207"/>
      <c r="E146" s="40">
        <f t="shared" si="6"/>
        <v>0</v>
      </c>
      <c r="F146" s="64"/>
      <c r="G146" s="232"/>
      <c r="H146" s="233"/>
      <c r="I146" s="64"/>
      <c r="J146" s="45">
        <f t="shared" si="0"/>
        <v>0</v>
      </c>
      <c r="K146" s="100"/>
      <c r="L146" s="99"/>
      <c r="M146" s="99"/>
      <c r="N146" s="48">
        <f t="shared" si="7"/>
        <v>0</v>
      </c>
      <c r="O146" s="234"/>
      <c r="P146" s="235"/>
      <c r="Q146" s="218"/>
      <c r="R146" s="215"/>
      <c r="S146" s="180"/>
      <c r="T146" s="52"/>
      <c r="U146" s="53"/>
      <c r="V146" s="54"/>
    </row>
    <row r="147" spans="1:22" ht="18.75" thickTop="1" thickBot="1" x14ac:dyDescent="0.35">
      <c r="A147" s="211"/>
      <c r="B147" s="127"/>
      <c r="C147" s="207"/>
      <c r="D147" s="207"/>
      <c r="E147" s="40">
        <f t="shared" si="6"/>
        <v>0</v>
      </c>
      <c r="F147" s="64"/>
      <c r="G147" s="235"/>
      <c r="H147" s="226"/>
      <c r="I147" s="64"/>
      <c r="J147" s="45">
        <f t="shared" si="0"/>
        <v>0</v>
      </c>
      <c r="K147" s="100"/>
      <c r="L147" s="99"/>
      <c r="M147" s="99"/>
      <c r="N147" s="48">
        <f t="shared" si="7"/>
        <v>0</v>
      </c>
      <c r="O147" s="234"/>
      <c r="P147" s="235"/>
      <c r="Q147" s="218"/>
      <c r="R147" s="215"/>
      <c r="S147" s="180"/>
      <c r="T147" s="52"/>
      <c r="U147" s="53"/>
      <c r="V147" s="54"/>
    </row>
    <row r="148" spans="1:22" ht="18.75" thickTop="1" thickBot="1" x14ac:dyDescent="0.35">
      <c r="A148" s="211"/>
      <c r="B148" s="127"/>
      <c r="C148" s="207"/>
      <c r="D148" s="207"/>
      <c r="E148" s="40">
        <f t="shared" si="6"/>
        <v>0</v>
      </c>
      <c r="F148" s="64"/>
      <c r="G148" s="235"/>
      <c r="H148" s="233"/>
      <c r="I148" s="64"/>
      <c r="J148" s="45">
        <f t="shared" si="0"/>
        <v>0</v>
      </c>
      <c r="K148" s="236"/>
      <c r="L148" s="99"/>
      <c r="M148" s="99" t="s">
        <v>25</v>
      </c>
      <c r="N148" s="48">
        <f t="shared" si="7"/>
        <v>0</v>
      </c>
      <c r="O148" s="227"/>
      <c r="P148" s="228"/>
      <c r="Q148" s="229"/>
      <c r="R148" s="230"/>
      <c r="S148" s="180"/>
      <c r="T148" s="52"/>
      <c r="U148" s="53"/>
      <c r="V148" s="54"/>
    </row>
    <row r="149" spans="1:22" ht="18.75" thickTop="1" thickBot="1" x14ac:dyDescent="0.35">
      <c r="A149" s="210"/>
      <c r="B149" s="127"/>
      <c r="C149" s="207"/>
      <c r="D149" s="207"/>
      <c r="E149" s="40">
        <f t="shared" si="6"/>
        <v>0</v>
      </c>
      <c r="F149" s="64"/>
      <c r="G149" s="235"/>
      <c r="H149" s="233"/>
      <c r="I149" s="64"/>
      <c r="J149" s="45">
        <f t="shared" si="0"/>
        <v>0</v>
      </c>
      <c r="K149" s="236"/>
      <c r="L149" s="99"/>
      <c r="M149" s="99"/>
      <c r="N149" s="48">
        <f t="shared" si="7"/>
        <v>0</v>
      </c>
      <c r="O149" s="234"/>
      <c r="P149" s="235"/>
      <c r="Q149" s="218"/>
      <c r="R149" s="215"/>
      <c r="S149" s="180"/>
      <c r="T149" s="52"/>
      <c r="U149" s="53"/>
      <c r="V149" s="54"/>
    </row>
    <row r="150" spans="1:22" ht="18.75" thickTop="1" thickBot="1" x14ac:dyDescent="0.35">
      <c r="A150" s="220"/>
      <c r="B150" s="127"/>
      <c r="C150" s="237"/>
      <c r="D150" s="237"/>
      <c r="E150" s="40">
        <f t="shared" si="6"/>
        <v>0</v>
      </c>
      <c r="F150" s="64"/>
      <c r="G150" s="235"/>
      <c r="H150" s="238"/>
      <c r="I150" s="64"/>
      <c r="J150" s="45">
        <f t="shared" si="0"/>
        <v>0</v>
      </c>
      <c r="K150" s="100"/>
      <c r="L150" s="99"/>
      <c r="M150" s="99"/>
      <c r="N150" s="48">
        <f t="shared" si="7"/>
        <v>0</v>
      </c>
      <c r="O150" s="239"/>
      <c r="P150" s="240"/>
      <c r="Q150" s="128"/>
      <c r="R150" s="129"/>
      <c r="S150" s="180"/>
      <c r="T150" s="52"/>
      <c r="U150" s="53"/>
      <c r="V150" s="54"/>
    </row>
    <row r="151" spans="1:22" ht="18.75" thickTop="1" thickBot="1" x14ac:dyDescent="0.35">
      <c r="A151" s="241"/>
      <c r="B151" s="127"/>
      <c r="C151" s="207"/>
      <c r="D151" s="207"/>
      <c r="E151" s="40">
        <f t="shared" si="6"/>
        <v>0</v>
      </c>
      <c r="F151" s="64"/>
      <c r="G151" s="235"/>
      <c r="H151" s="212"/>
      <c r="I151" s="64"/>
      <c r="J151" s="45">
        <f t="shared" ref="J151:J214" si="8">I151-F151</f>
        <v>0</v>
      </c>
      <c r="K151" s="236"/>
      <c r="L151" s="242"/>
      <c r="M151" s="242"/>
      <c r="N151" s="48">
        <f t="shared" si="7"/>
        <v>0</v>
      </c>
      <c r="O151" s="239"/>
      <c r="P151" s="240"/>
      <c r="Q151" s="229"/>
      <c r="R151" s="230"/>
      <c r="S151" s="180"/>
      <c r="T151" s="52"/>
      <c r="U151" s="53"/>
      <c r="V151" s="54"/>
    </row>
    <row r="152" spans="1:22" ht="18.75" thickTop="1" thickBot="1" x14ac:dyDescent="0.35">
      <c r="A152" s="210"/>
      <c r="B152" s="127"/>
      <c r="C152" s="207"/>
      <c r="D152" s="207"/>
      <c r="E152" s="40">
        <f t="shared" si="6"/>
        <v>0</v>
      </c>
      <c r="F152" s="64"/>
      <c r="G152" s="235"/>
      <c r="H152" s="212"/>
      <c r="I152" s="64"/>
      <c r="J152" s="45">
        <f t="shared" si="8"/>
        <v>0</v>
      </c>
      <c r="K152" s="236"/>
      <c r="L152" s="242"/>
      <c r="M152" s="242"/>
      <c r="N152" s="48">
        <f t="shared" si="7"/>
        <v>0</v>
      </c>
      <c r="O152" s="98"/>
      <c r="P152" s="217"/>
      <c r="Q152" s="229"/>
      <c r="R152" s="230"/>
      <c r="S152" s="180"/>
      <c r="T152" s="52"/>
      <c r="U152" s="53"/>
      <c r="V152" s="54"/>
    </row>
    <row r="153" spans="1:22" ht="18.75" thickTop="1" thickBot="1" x14ac:dyDescent="0.35">
      <c r="A153" s="211"/>
      <c r="B153" s="127"/>
      <c r="C153" s="207"/>
      <c r="D153" s="207"/>
      <c r="E153" s="40">
        <f t="shared" si="6"/>
        <v>0</v>
      </c>
      <c r="F153" s="64"/>
      <c r="G153" s="235"/>
      <c r="H153" s="243"/>
      <c r="I153" s="64"/>
      <c r="J153" s="45">
        <f t="shared" si="8"/>
        <v>0</v>
      </c>
      <c r="K153" s="244"/>
      <c r="L153" s="242"/>
      <c r="M153" s="242"/>
      <c r="N153" s="48">
        <f t="shared" si="7"/>
        <v>0</v>
      </c>
      <c r="O153" s="234"/>
      <c r="P153" s="235"/>
      <c r="Q153" s="229"/>
      <c r="R153" s="230"/>
      <c r="S153" s="180"/>
      <c r="T153" s="52"/>
      <c r="U153" s="53"/>
      <c r="V153" s="54"/>
    </row>
    <row r="154" spans="1:22" ht="20.25" thickTop="1" thickBot="1" x14ac:dyDescent="0.35">
      <c r="A154" s="211"/>
      <c r="B154" s="127"/>
      <c r="C154" s="207"/>
      <c r="D154" s="207"/>
      <c r="E154" s="40">
        <f t="shared" si="6"/>
        <v>0</v>
      </c>
      <c r="F154" s="64"/>
      <c r="G154" s="235"/>
      <c r="H154" s="212"/>
      <c r="I154" s="64"/>
      <c r="J154" s="45">
        <f t="shared" si="8"/>
        <v>0</v>
      </c>
      <c r="K154" s="246"/>
      <c r="L154" s="247"/>
      <c r="M154" s="247"/>
      <c r="N154" s="48">
        <f t="shared" si="7"/>
        <v>0</v>
      </c>
      <c r="O154" s="227"/>
      <c r="P154" s="228"/>
      <c r="Q154" s="229"/>
      <c r="R154" s="230"/>
      <c r="S154" s="180"/>
      <c r="T154" s="52"/>
      <c r="U154" s="53"/>
      <c r="V154" s="54"/>
    </row>
    <row r="155" spans="1:22" ht="18.75" thickTop="1" thickBot="1" x14ac:dyDescent="0.35">
      <c r="A155" s="248"/>
      <c r="B155" s="127"/>
      <c r="C155" s="207"/>
      <c r="D155" s="207"/>
      <c r="E155" s="40">
        <f t="shared" si="6"/>
        <v>0</v>
      </c>
      <c r="F155" s="249"/>
      <c r="G155" s="235"/>
      <c r="H155" s="224"/>
      <c r="I155" s="64"/>
      <c r="J155" s="45">
        <f t="shared" si="8"/>
        <v>0</v>
      </c>
      <c r="K155" s="246"/>
      <c r="L155" s="250"/>
      <c r="M155" s="250"/>
      <c r="N155" s="48">
        <f t="shared" si="7"/>
        <v>0</v>
      </c>
      <c r="O155" s="234"/>
      <c r="P155" s="235"/>
      <c r="Q155" s="229"/>
      <c r="R155" s="230"/>
      <c r="S155" s="180"/>
      <c r="T155" s="52"/>
      <c r="U155" s="53"/>
      <c r="V155" s="54"/>
    </row>
    <row r="156" spans="1:22" ht="18.75" thickTop="1" thickBot="1" x14ac:dyDescent="0.35">
      <c r="A156" s="225"/>
      <c r="B156" s="127"/>
      <c r="C156" s="207"/>
      <c r="D156" s="207"/>
      <c r="E156" s="40">
        <f t="shared" si="6"/>
        <v>0</v>
      </c>
      <c r="F156" s="64"/>
      <c r="G156" s="235"/>
      <c r="H156" s="212"/>
      <c r="I156" s="64"/>
      <c r="J156" s="45">
        <f t="shared" si="8"/>
        <v>0</v>
      </c>
      <c r="K156" s="246"/>
      <c r="L156" s="242"/>
      <c r="M156" s="242"/>
      <c r="N156" s="48">
        <f t="shared" si="7"/>
        <v>0</v>
      </c>
      <c r="O156" s="227"/>
      <c r="P156" s="228"/>
      <c r="Q156" s="229"/>
      <c r="R156" s="230"/>
      <c r="S156" s="180"/>
      <c r="T156" s="52"/>
      <c r="U156" s="53"/>
      <c r="V156" s="54"/>
    </row>
    <row r="157" spans="1:22" ht="20.25" thickTop="1" thickBot="1" x14ac:dyDescent="0.35">
      <c r="A157" s="211"/>
      <c r="B157" s="127"/>
      <c r="C157" s="207"/>
      <c r="D157" s="207"/>
      <c r="E157" s="40">
        <f t="shared" si="6"/>
        <v>0</v>
      </c>
      <c r="F157" s="64"/>
      <c r="G157" s="235"/>
      <c r="H157" s="251"/>
      <c r="I157" s="64"/>
      <c r="J157" s="45">
        <f t="shared" si="8"/>
        <v>0</v>
      </c>
      <c r="K157" s="100"/>
      <c r="L157" s="242"/>
      <c r="M157" s="242"/>
      <c r="N157" s="48">
        <f t="shared" si="7"/>
        <v>0</v>
      </c>
      <c r="O157" s="227"/>
      <c r="P157" s="228"/>
      <c r="Q157" s="229"/>
      <c r="R157" s="230"/>
      <c r="S157" s="180"/>
      <c r="T157" s="52"/>
      <c r="U157" s="53"/>
      <c r="V157" s="54"/>
    </row>
    <row r="158" spans="1:22" ht="18.75" thickTop="1" thickBot="1" x14ac:dyDescent="0.35">
      <c r="A158" s="211"/>
      <c r="B158" s="127"/>
      <c r="C158" s="207"/>
      <c r="D158" s="207"/>
      <c r="E158" s="40">
        <f t="shared" si="6"/>
        <v>0</v>
      </c>
      <c r="F158" s="64"/>
      <c r="G158" s="235"/>
      <c r="H158" s="226"/>
      <c r="I158" s="64"/>
      <c r="J158" s="45">
        <f t="shared" si="8"/>
        <v>0</v>
      </c>
      <c r="K158" s="246"/>
      <c r="L158" s="242"/>
      <c r="M158" s="242"/>
      <c r="N158" s="48">
        <f t="shared" si="7"/>
        <v>0</v>
      </c>
      <c r="O158" s="227"/>
      <c r="P158" s="228"/>
      <c r="Q158" s="229"/>
      <c r="R158" s="230"/>
      <c r="S158" s="180"/>
      <c r="T158" s="52"/>
      <c r="U158" s="53"/>
      <c r="V158" s="54"/>
    </row>
    <row r="159" spans="1:22" ht="18.75" thickTop="1" thickBot="1" x14ac:dyDescent="0.35">
      <c r="A159" s="211"/>
      <c r="B159" s="127"/>
      <c r="C159" s="207"/>
      <c r="D159" s="207"/>
      <c r="E159" s="40">
        <f t="shared" si="6"/>
        <v>0</v>
      </c>
      <c r="F159" s="64"/>
      <c r="G159" s="235"/>
      <c r="H159" s="252"/>
      <c r="I159" s="64"/>
      <c r="J159" s="45">
        <f t="shared" si="8"/>
        <v>0</v>
      </c>
      <c r="K159" s="246"/>
      <c r="L159" s="242"/>
      <c r="M159" s="242"/>
      <c r="N159" s="48">
        <f t="shared" si="7"/>
        <v>0</v>
      </c>
      <c r="O159" s="227"/>
      <c r="P159" s="228"/>
      <c r="Q159" s="229"/>
      <c r="R159" s="230"/>
      <c r="S159" s="180"/>
      <c r="T159" s="52"/>
      <c r="U159" s="53"/>
      <c r="V159" s="54"/>
    </row>
    <row r="160" spans="1:22" ht="18.75" thickTop="1" thickBot="1" x14ac:dyDescent="0.35">
      <c r="A160" s="211"/>
      <c r="B160" s="127"/>
      <c r="C160" s="207"/>
      <c r="D160" s="207"/>
      <c r="E160" s="40">
        <f t="shared" si="6"/>
        <v>0</v>
      </c>
      <c r="F160" s="64"/>
      <c r="G160" s="235"/>
      <c r="H160" s="253"/>
      <c r="I160" s="64"/>
      <c r="J160" s="45">
        <f t="shared" si="8"/>
        <v>0</v>
      </c>
      <c r="K160" s="246"/>
      <c r="L160" s="254"/>
      <c r="M160" s="254"/>
      <c r="N160" s="48">
        <f t="shared" si="7"/>
        <v>0</v>
      </c>
      <c r="O160" s="227"/>
      <c r="P160" s="228"/>
      <c r="Q160" s="229"/>
      <c r="R160" s="230"/>
      <c r="S160" s="180"/>
      <c r="T160" s="52"/>
      <c r="U160" s="53"/>
      <c r="V160" s="54"/>
    </row>
    <row r="161" spans="1:22" ht="18.75" thickTop="1" thickBot="1" x14ac:dyDescent="0.35">
      <c r="A161" s="211"/>
      <c r="B161" s="127"/>
      <c r="C161" s="207"/>
      <c r="D161" s="207"/>
      <c r="E161" s="40">
        <f t="shared" si="6"/>
        <v>0</v>
      </c>
      <c r="F161" s="64"/>
      <c r="G161" s="235"/>
      <c r="H161" s="252"/>
      <c r="I161" s="64"/>
      <c r="J161" s="45">
        <f t="shared" si="8"/>
        <v>0</v>
      </c>
      <c r="K161" s="246"/>
      <c r="L161" s="254"/>
      <c r="M161" s="254"/>
      <c r="N161" s="48">
        <f t="shared" si="7"/>
        <v>0</v>
      </c>
      <c r="O161" s="227"/>
      <c r="P161" s="228"/>
      <c r="Q161" s="229"/>
      <c r="R161" s="230"/>
      <c r="S161" s="180"/>
      <c r="T161" s="52"/>
      <c r="U161" s="53"/>
      <c r="V161" s="54"/>
    </row>
    <row r="162" spans="1:22" ht="18.75" thickTop="1" thickBot="1" x14ac:dyDescent="0.35">
      <c r="A162" s="211"/>
      <c r="B162" s="127"/>
      <c r="C162" s="207"/>
      <c r="D162" s="207"/>
      <c r="E162" s="40">
        <f t="shared" si="6"/>
        <v>0</v>
      </c>
      <c r="F162" s="64"/>
      <c r="G162" s="235"/>
      <c r="H162" s="252"/>
      <c r="I162" s="64"/>
      <c r="J162" s="45">
        <f t="shared" si="8"/>
        <v>0</v>
      </c>
      <c r="K162" s="246"/>
      <c r="L162" s="254"/>
      <c r="M162" s="254"/>
      <c r="N162" s="48">
        <f t="shared" si="7"/>
        <v>0</v>
      </c>
      <c r="O162" s="227"/>
      <c r="P162" s="228"/>
      <c r="Q162" s="229"/>
      <c r="R162" s="230"/>
      <c r="S162" s="180"/>
      <c r="T162" s="52"/>
      <c r="U162" s="53"/>
      <c r="V162" s="54"/>
    </row>
    <row r="163" spans="1:22" ht="18.75" thickTop="1" thickBot="1" x14ac:dyDescent="0.35">
      <c r="A163" s="211"/>
      <c r="B163" s="127"/>
      <c r="C163" s="207"/>
      <c r="D163" s="207"/>
      <c r="E163" s="40">
        <f t="shared" si="6"/>
        <v>0</v>
      </c>
      <c r="F163" s="64"/>
      <c r="G163" s="235"/>
      <c r="H163" s="252"/>
      <c r="I163" s="64"/>
      <c r="J163" s="45">
        <f t="shared" si="8"/>
        <v>0</v>
      </c>
      <c r="K163" s="100"/>
      <c r="L163" s="99"/>
      <c r="M163" s="99"/>
      <c r="N163" s="48">
        <f t="shared" si="7"/>
        <v>0</v>
      </c>
      <c r="O163" s="227"/>
      <c r="P163" s="228"/>
      <c r="Q163" s="229"/>
      <c r="R163" s="230"/>
      <c r="S163" s="180"/>
      <c r="T163" s="52"/>
      <c r="U163" s="53"/>
      <c r="V163" s="54"/>
    </row>
    <row r="164" spans="1:22" ht="18.75" thickTop="1" thickBot="1" x14ac:dyDescent="0.35">
      <c r="A164" s="211"/>
      <c r="B164" s="127"/>
      <c r="C164" s="255"/>
      <c r="D164" s="255"/>
      <c r="E164" s="40">
        <f t="shared" si="6"/>
        <v>0</v>
      </c>
      <c r="F164" s="64"/>
      <c r="G164" s="235"/>
      <c r="H164" s="252"/>
      <c r="I164" s="64"/>
      <c r="J164" s="45">
        <f t="shared" si="8"/>
        <v>0</v>
      </c>
      <c r="K164" s="100"/>
      <c r="L164" s="99"/>
      <c r="M164" s="99"/>
      <c r="N164" s="48">
        <f t="shared" si="7"/>
        <v>0</v>
      </c>
      <c r="O164" s="234"/>
      <c r="P164" s="256"/>
      <c r="Q164" s="128"/>
      <c r="R164" s="129"/>
      <c r="S164" s="180"/>
      <c r="T164" s="52"/>
      <c r="U164" s="53"/>
      <c r="V164" s="54"/>
    </row>
    <row r="165" spans="1:22" ht="18.75" thickTop="1" thickBot="1" x14ac:dyDescent="0.35">
      <c r="A165" s="211"/>
      <c r="B165" s="127"/>
      <c r="C165" s="255"/>
      <c r="D165" s="255"/>
      <c r="E165" s="40">
        <f t="shared" si="6"/>
        <v>0</v>
      </c>
      <c r="F165" s="64"/>
      <c r="G165" s="235"/>
      <c r="H165" s="252"/>
      <c r="I165" s="64"/>
      <c r="J165" s="45">
        <f t="shared" si="8"/>
        <v>0</v>
      </c>
      <c r="K165" s="100"/>
      <c r="L165" s="99"/>
      <c r="M165" s="99"/>
      <c r="N165" s="48">
        <f t="shared" si="7"/>
        <v>0</v>
      </c>
      <c r="O165" s="234"/>
      <c r="P165" s="256"/>
      <c r="Q165" s="128"/>
      <c r="R165" s="129"/>
      <c r="S165" s="180"/>
      <c r="T165" s="52"/>
      <c r="U165" s="53"/>
      <c r="V165" s="54"/>
    </row>
    <row r="166" spans="1:22" ht="18.75" thickTop="1" thickBot="1" x14ac:dyDescent="0.35">
      <c r="A166" s="118"/>
      <c r="B166" s="127"/>
      <c r="C166" s="237"/>
      <c r="D166" s="237"/>
      <c r="E166" s="40">
        <f t="shared" si="6"/>
        <v>0</v>
      </c>
      <c r="F166" s="64"/>
      <c r="G166" s="235"/>
      <c r="H166" s="238"/>
      <c r="I166" s="64"/>
      <c r="J166" s="45">
        <f t="shared" si="8"/>
        <v>0</v>
      </c>
      <c r="K166" s="100"/>
      <c r="L166" s="99"/>
      <c r="M166" s="99"/>
      <c r="N166" s="48">
        <f t="shared" si="7"/>
        <v>0</v>
      </c>
      <c r="O166" s="98"/>
      <c r="P166" s="217"/>
      <c r="Q166" s="128"/>
      <c r="R166" s="129"/>
      <c r="S166" s="180"/>
      <c r="T166" s="52"/>
      <c r="U166" s="53"/>
      <c r="V166" s="54"/>
    </row>
    <row r="167" spans="1:22" ht="18.75" thickTop="1" thickBot="1" x14ac:dyDescent="0.35">
      <c r="A167" s="211"/>
      <c r="B167" s="127"/>
      <c r="C167" s="257"/>
      <c r="D167" s="257"/>
      <c r="E167" s="40">
        <f t="shared" si="6"/>
        <v>0</v>
      </c>
      <c r="F167" s="64"/>
      <c r="G167" s="235"/>
      <c r="H167" s="63"/>
      <c r="I167" s="64"/>
      <c r="J167" s="45">
        <f t="shared" si="8"/>
        <v>0</v>
      </c>
      <c r="K167" s="100"/>
      <c r="L167" s="99"/>
      <c r="M167" s="99"/>
      <c r="N167" s="48">
        <f t="shared" si="7"/>
        <v>0</v>
      </c>
      <c r="O167" s="98"/>
      <c r="P167" s="217"/>
      <c r="Q167" s="128"/>
      <c r="R167" s="129"/>
      <c r="S167" s="180"/>
      <c r="T167" s="52"/>
      <c r="U167" s="53"/>
      <c r="V167" s="54"/>
    </row>
    <row r="168" spans="1:22" ht="18.75" thickTop="1" thickBot="1" x14ac:dyDescent="0.35">
      <c r="A168" s="220"/>
      <c r="B168" s="127"/>
      <c r="C168" s="237"/>
      <c r="D168" s="237"/>
      <c r="E168" s="40">
        <f t="shared" si="6"/>
        <v>0</v>
      </c>
      <c r="F168" s="64"/>
      <c r="G168" s="235"/>
      <c r="H168" s="238"/>
      <c r="I168" s="64"/>
      <c r="J168" s="45">
        <f t="shared" si="8"/>
        <v>0</v>
      </c>
      <c r="K168" s="100"/>
      <c r="L168" s="99"/>
      <c r="M168" s="99"/>
      <c r="N168" s="48">
        <f t="shared" si="7"/>
        <v>0</v>
      </c>
      <c r="O168" s="98"/>
      <c r="P168" s="217"/>
      <c r="Q168" s="128"/>
      <c r="R168" s="129"/>
      <c r="S168" s="180"/>
      <c r="T168" s="52"/>
      <c r="U168" s="53"/>
      <c r="V168" s="54"/>
    </row>
    <row r="169" spans="1:22" ht="20.25" thickTop="1" thickBot="1" x14ac:dyDescent="0.35">
      <c r="A169" s="258"/>
      <c r="B169" s="259"/>
      <c r="C169" s="219"/>
      <c r="D169" s="219"/>
      <c r="E169" s="40">
        <f t="shared" si="6"/>
        <v>0</v>
      </c>
      <c r="F169" s="64"/>
      <c r="G169" s="235"/>
      <c r="H169" s="238"/>
      <c r="I169" s="64"/>
      <c r="J169" s="45">
        <f t="shared" si="8"/>
        <v>0</v>
      </c>
      <c r="K169" s="100"/>
      <c r="L169" s="99"/>
      <c r="M169" s="99"/>
      <c r="N169" s="48">
        <f t="shared" si="7"/>
        <v>0</v>
      </c>
      <c r="O169" s="239"/>
      <c r="P169" s="240"/>
      <c r="Q169" s="128"/>
      <c r="R169" s="129"/>
      <c r="S169" s="180"/>
      <c r="T169" s="52"/>
      <c r="U169" s="53"/>
      <c r="V169" s="54"/>
    </row>
    <row r="170" spans="1:22" ht="18.75" thickTop="1" thickBot="1" x14ac:dyDescent="0.35">
      <c r="A170" s="220"/>
      <c r="B170" s="127"/>
      <c r="C170" s="260"/>
      <c r="D170" s="260"/>
      <c r="E170" s="40">
        <f t="shared" si="6"/>
        <v>0</v>
      </c>
      <c r="F170" s="64"/>
      <c r="G170" s="235"/>
      <c r="H170" s="238"/>
      <c r="I170" s="64"/>
      <c r="J170" s="45">
        <f t="shared" si="8"/>
        <v>0</v>
      </c>
      <c r="K170" s="100"/>
      <c r="L170" s="99"/>
      <c r="M170" s="99"/>
      <c r="N170" s="48">
        <f t="shared" si="7"/>
        <v>0</v>
      </c>
      <c r="O170" s="98"/>
      <c r="P170" s="217"/>
      <c r="Q170" s="128"/>
      <c r="R170" s="129"/>
      <c r="S170" s="180"/>
      <c r="T170" s="52"/>
      <c r="U170" s="53"/>
      <c r="V170" s="54"/>
    </row>
    <row r="171" spans="1:22" ht="18.75" thickTop="1" thickBot="1" x14ac:dyDescent="0.35">
      <c r="A171" s="220"/>
      <c r="B171" s="127"/>
      <c r="C171" s="260"/>
      <c r="D171" s="260"/>
      <c r="E171" s="40">
        <f t="shared" si="6"/>
        <v>0</v>
      </c>
      <c r="F171" s="64"/>
      <c r="G171" s="235"/>
      <c r="H171" s="238"/>
      <c r="I171" s="64"/>
      <c r="J171" s="45">
        <f t="shared" si="8"/>
        <v>0</v>
      </c>
      <c r="K171" s="100"/>
      <c r="L171" s="99"/>
      <c r="M171" s="99"/>
      <c r="N171" s="48">
        <f t="shared" si="7"/>
        <v>0</v>
      </c>
      <c r="O171" s="98"/>
      <c r="P171" s="217"/>
      <c r="Q171" s="128"/>
      <c r="R171" s="129"/>
      <c r="S171" s="180"/>
      <c r="T171" s="52"/>
      <c r="U171" s="53"/>
      <c r="V171" s="54"/>
    </row>
    <row r="172" spans="1:22" ht="18.75" thickTop="1" thickBot="1" x14ac:dyDescent="0.35">
      <c r="A172" s="261"/>
      <c r="B172" s="127"/>
      <c r="C172" s="262"/>
      <c r="D172" s="262"/>
      <c r="E172" s="40">
        <f t="shared" si="6"/>
        <v>0</v>
      </c>
      <c r="F172" s="64"/>
      <c r="G172" s="235"/>
      <c r="H172" s="238"/>
      <c r="I172" s="64"/>
      <c r="J172" s="45">
        <f t="shared" si="8"/>
        <v>0</v>
      </c>
      <c r="K172" s="100"/>
      <c r="L172" s="99"/>
      <c r="M172" s="99"/>
      <c r="N172" s="48">
        <f t="shared" si="7"/>
        <v>0</v>
      </c>
      <c r="O172" s="98"/>
      <c r="P172" s="217"/>
      <c r="Q172" s="128"/>
      <c r="R172" s="129"/>
      <c r="S172" s="180"/>
      <c r="T172" s="52"/>
      <c r="U172" s="53"/>
      <c r="V172" s="54"/>
    </row>
    <row r="173" spans="1:22" ht="18.75" thickTop="1" thickBot="1" x14ac:dyDescent="0.35">
      <c r="A173" s="220"/>
      <c r="B173" s="127"/>
      <c r="C173" s="263"/>
      <c r="D173" s="263"/>
      <c r="E173" s="40">
        <f t="shared" si="6"/>
        <v>0</v>
      </c>
      <c r="F173" s="64"/>
      <c r="G173" s="264"/>
      <c r="H173" s="238"/>
      <c r="I173" s="64"/>
      <c r="J173" s="45">
        <f t="shared" si="8"/>
        <v>0</v>
      </c>
      <c r="K173" s="100"/>
      <c r="L173" s="99"/>
      <c r="M173" s="99"/>
      <c r="N173" s="48">
        <f t="shared" si="7"/>
        <v>0</v>
      </c>
      <c r="O173" s="265"/>
      <c r="P173" s="266"/>
      <c r="Q173" s="128"/>
      <c r="R173" s="129"/>
      <c r="S173" s="180"/>
      <c r="T173" s="52"/>
      <c r="U173" s="53"/>
      <c r="V173" s="54"/>
    </row>
    <row r="174" spans="1:22" ht="18.75" thickTop="1" thickBot="1" x14ac:dyDescent="0.35">
      <c r="A174" s="220"/>
      <c r="B174" s="127"/>
      <c r="C174" s="263"/>
      <c r="D174" s="263"/>
      <c r="E174" s="40">
        <f t="shared" si="6"/>
        <v>0</v>
      </c>
      <c r="F174" s="64"/>
      <c r="G174" s="117"/>
      <c r="H174" s="238"/>
      <c r="I174" s="64"/>
      <c r="J174" s="45">
        <f t="shared" si="8"/>
        <v>0</v>
      </c>
      <c r="K174" s="100"/>
      <c r="L174" s="99"/>
      <c r="M174" s="99"/>
      <c r="N174" s="48">
        <f t="shared" si="7"/>
        <v>0</v>
      </c>
      <c r="O174" s="265"/>
      <c r="P174" s="266"/>
      <c r="Q174" s="128"/>
      <c r="R174" s="129"/>
      <c r="S174" s="180"/>
      <c r="T174" s="52"/>
      <c r="U174" s="53"/>
      <c r="V174" s="54"/>
    </row>
    <row r="175" spans="1:22" ht="17.25" thickTop="1" thickBot="1" x14ac:dyDescent="0.3">
      <c r="A175" s="220"/>
      <c r="B175" s="210"/>
      <c r="C175" s="267"/>
      <c r="D175" s="267"/>
      <c r="E175" s="40">
        <f t="shared" si="6"/>
        <v>0</v>
      </c>
      <c r="F175" s="268"/>
      <c r="G175" s="235"/>
      <c r="H175" s="269"/>
      <c r="I175" s="268"/>
      <c r="J175" s="45">
        <f t="shared" si="8"/>
        <v>0</v>
      </c>
      <c r="N175" s="48">
        <f t="shared" si="7"/>
        <v>0</v>
      </c>
      <c r="O175" s="270"/>
      <c r="P175" s="256"/>
      <c r="Q175" s="271"/>
      <c r="R175" s="272"/>
      <c r="S175" s="273"/>
      <c r="T175" s="274"/>
      <c r="U175" s="275"/>
      <c r="V175" s="276"/>
    </row>
    <row r="176" spans="1:22" ht="18.75" thickTop="1" thickBot="1" x14ac:dyDescent="0.35">
      <c r="A176" s="220"/>
      <c r="B176" s="127"/>
      <c r="C176" s="262"/>
      <c r="D176" s="262"/>
      <c r="E176" s="40">
        <f t="shared" si="6"/>
        <v>0</v>
      </c>
      <c r="F176" s="268"/>
      <c r="G176" s="235"/>
      <c r="H176" s="269"/>
      <c r="I176" s="268"/>
      <c r="J176" s="45">
        <f t="shared" si="8"/>
        <v>0</v>
      </c>
      <c r="N176" s="48">
        <f t="shared" si="7"/>
        <v>0</v>
      </c>
      <c r="O176" s="270"/>
      <c r="P176" s="256"/>
      <c r="Q176" s="271"/>
      <c r="R176" s="272"/>
      <c r="S176" s="273"/>
      <c r="T176" s="274"/>
      <c r="U176" s="275"/>
      <c r="V176" s="276"/>
    </row>
    <row r="177" spans="1:22" ht="18.75" thickTop="1" thickBot="1" x14ac:dyDescent="0.35">
      <c r="A177" s="220"/>
      <c r="B177" s="127"/>
      <c r="C177" s="262"/>
      <c r="D177" s="262"/>
      <c r="E177" s="40">
        <f t="shared" ref="E177:E240" si="9">D177*F177</f>
        <v>0</v>
      </c>
      <c r="F177" s="64"/>
      <c r="G177" s="235"/>
      <c r="H177" s="238"/>
      <c r="I177" s="64"/>
      <c r="J177" s="45">
        <f t="shared" si="8"/>
        <v>0</v>
      </c>
      <c r="K177" s="100"/>
      <c r="L177" s="99"/>
      <c r="M177" s="99"/>
      <c r="N177" s="48">
        <f t="shared" si="7"/>
        <v>0</v>
      </c>
      <c r="O177" s="98"/>
      <c r="P177" s="217"/>
      <c r="Q177" s="128"/>
      <c r="R177" s="129"/>
      <c r="S177" s="180"/>
      <c r="T177" s="52"/>
      <c r="U177" s="53"/>
      <c r="V177" s="54"/>
    </row>
    <row r="178" spans="1:22" ht="18.75" thickTop="1" thickBot="1" x14ac:dyDescent="0.35">
      <c r="A178" s="220"/>
      <c r="B178" s="127"/>
      <c r="C178" s="262"/>
      <c r="D178" s="262"/>
      <c r="E178" s="40">
        <f t="shared" si="9"/>
        <v>0</v>
      </c>
      <c r="F178" s="64"/>
      <c r="G178" s="235"/>
      <c r="H178" s="238"/>
      <c r="I178" s="64"/>
      <c r="J178" s="45">
        <f t="shared" si="8"/>
        <v>0</v>
      </c>
      <c r="K178" s="100"/>
      <c r="L178" s="99"/>
      <c r="M178" s="99"/>
      <c r="N178" s="48">
        <f t="shared" si="7"/>
        <v>0</v>
      </c>
      <c r="O178" s="98"/>
      <c r="P178" s="217"/>
      <c r="Q178" s="128"/>
      <c r="R178" s="129"/>
      <c r="S178" s="180"/>
      <c r="T178" s="52"/>
      <c r="U178" s="53"/>
      <c r="V178" s="54"/>
    </row>
    <row r="179" spans="1:22" ht="18.75" thickTop="1" thickBot="1" x14ac:dyDescent="0.35">
      <c r="A179" s="220"/>
      <c r="B179" s="127"/>
      <c r="C179" s="277"/>
      <c r="D179" s="277"/>
      <c r="E179" s="40">
        <f t="shared" si="9"/>
        <v>0</v>
      </c>
      <c r="F179" s="64"/>
      <c r="G179" s="264"/>
      <c r="H179" s="238"/>
      <c r="I179" s="64"/>
      <c r="J179" s="45">
        <f t="shared" si="8"/>
        <v>0</v>
      </c>
      <c r="K179" s="100"/>
      <c r="L179" s="99"/>
      <c r="M179" s="99"/>
      <c r="N179" s="48">
        <f t="shared" ref="N179:N242" si="10">K179*I179</f>
        <v>0</v>
      </c>
      <c r="O179" s="98"/>
      <c r="P179" s="217"/>
      <c r="Q179" s="128"/>
      <c r="R179" s="129"/>
      <c r="S179" s="180"/>
      <c r="T179" s="52"/>
      <c r="U179" s="53"/>
      <c r="V179" s="54"/>
    </row>
    <row r="180" spans="1:22" ht="18.75" thickTop="1" thickBot="1" x14ac:dyDescent="0.35">
      <c r="A180" s="220"/>
      <c r="B180" s="127"/>
      <c r="C180" s="277"/>
      <c r="D180" s="277"/>
      <c r="E180" s="40">
        <f t="shared" si="9"/>
        <v>0</v>
      </c>
      <c r="F180" s="64"/>
      <c r="G180" s="264"/>
      <c r="H180" s="238"/>
      <c r="I180" s="64"/>
      <c r="J180" s="45">
        <f t="shared" si="8"/>
        <v>0</v>
      </c>
      <c r="K180" s="100"/>
      <c r="L180" s="99"/>
      <c r="M180" s="99"/>
      <c r="N180" s="48">
        <f t="shared" si="10"/>
        <v>0</v>
      </c>
      <c r="O180" s="98"/>
      <c r="P180" s="217"/>
      <c r="Q180" s="128"/>
      <c r="R180" s="129"/>
      <c r="S180" s="180"/>
      <c r="T180" s="52"/>
      <c r="U180" s="53"/>
      <c r="V180" s="54"/>
    </row>
    <row r="181" spans="1:22" ht="18.75" thickTop="1" thickBot="1" x14ac:dyDescent="0.35">
      <c r="A181" s="220"/>
      <c r="B181" s="127"/>
      <c r="C181" s="277"/>
      <c r="D181" s="277"/>
      <c r="E181" s="40">
        <f t="shared" si="9"/>
        <v>0</v>
      </c>
      <c r="F181" s="64"/>
      <c r="G181" s="264"/>
      <c r="H181" s="238"/>
      <c r="I181" s="64"/>
      <c r="J181" s="45">
        <f t="shared" si="8"/>
        <v>0</v>
      </c>
      <c r="K181" s="100"/>
      <c r="L181" s="99"/>
      <c r="M181" s="99"/>
      <c r="N181" s="48">
        <f t="shared" si="10"/>
        <v>0</v>
      </c>
      <c r="O181" s="98"/>
      <c r="P181" s="217"/>
      <c r="Q181" s="128"/>
      <c r="R181" s="129"/>
      <c r="S181" s="180"/>
      <c r="T181" s="52"/>
      <c r="U181" s="53"/>
      <c r="V181" s="54"/>
    </row>
    <row r="182" spans="1:22" ht="18.75" thickTop="1" thickBot="1" x14ac:dyDescent="0.3">
      <c r="A182" s="220"/>
      <c r="B182" s="210"/>
      <c r="C182" s="278"/>
      <c r="D182" s="278"/>
      <c r="E182" s="40">
        <f t="shared" si="9"/>
        <v>0</v>
      </c>
      <c r="F182" s="64"/>
      <c r="G182" s="264"/>
      <c r="H182" s="238"/>
      <c r="I182" s="64"/>
      <c r="J182" s="45">
        <f t="shared" si="8"/>
        <v>0</v>
      </c>
      <c r="K182" s="100"/>
      <c r="L182" s="99"/>
      <c r="M182" s="99"/>
      <c r="N182" s="48">
        <f t="shared" si="10"/>
        <v>0</v>
      </c>
      <c r="O182" s="98"/>
      <c r="P182" s="217"/>
      <c r="Q182" s="128"/>
      <c r="R182" s="129"/>
      <c r="S182" s="180"/>
      <c r="T182" s="52"/>
      <c r="U182" s="53"/>
      <c r="V182" s="54"/>
    </row>
    <row r="183" spans="1:22" ht="18.75" thickTop="1" thickBot="1" x14ac:dyDescent="0.35">
      <c r="A183" s="220"/>
      <c r="B183" s="127"/>
      <c r="C183" s="277"/>
      <c r="D183" s="277"/>
      <c r="E183" s="40">
        <f t="shared" si="9"/>
        <v>0</v>
      </c>
      <c r="F183" s="64"/>
      <c r="G183" s="264"/>
      <c r="H183" s="238"/>
      <c r="I183" s="64"/>
      <c r="J183" s="45">
        <f t="shared" si="8"/>
        <v>0</v>
      </c>
      <c r="K183" s="100"/>
      <c r="L183" s="99"/>
      <c r="M183" s="99"/>
      <c r="N183" s="48">
        <f t="shared" si="10"/>
        <v>0</v>
      </c>
      <c r="O183" s="98"/>
      <c r="P183" s="217"/>
      <c r="Q183" s="128"/>
      <c r="R183" s="129"/>
      <c r="S183" s="180"/>
      <c r="T183" s="52"/>
      <c r="U183" s="53"/>
      <c r="V183" s="54"/>
    </row>
    <row r="184" spans="1:22" ht="18.75" thickTop="1" thickBot="1" x14ac:dyDescent="0.35">
      <c r="A184" s="220"/>
      <c r="B184" s="127"/>
      <c r="C184" s="257"/>
      <c r="D184" s="257"/>
      <c r="E184" s="40">
        <f t="shared" si="9"/>
        <v>0</v>
      </c>
      <c r="F184" s="64"/>
      <c r="G184" s="235"/>
      <c r="H184" s="238"/>
      <c r="I184" s="64"/>
      <c r="J184" s="45">
        <f t="shared" si="8"/>
        <v>0</v>
      </c>
      <c r="K184" s="100"/>
      <c r="L184" s="99"/>
      <c r="M184" s="99"/>
      <c r="N184" s="48">
        <f t="shared" si="10"/>
        <v>0</v>
      </c>
      <c r="O184" s="98"/>
      <c r="P184" s="217"/>
      <c r="Q184" s="128"/>
      <c r="R184" s="129"/>
      <c r="S184" s="180"/>
      <c r="T184" s="52"/>
      <c r="U184" s="53"/>
      <c r="V184" s="54"/>
    </row>
    <row r="185" spans="1:22" ht="18.75" thickTop="1" thickBot="1" x14ac:dyDescent="0.35">
      <c r="A185" s="220"/>
      <c r="B185" s="127"/>
      <c r="C185" s="257"/>
      <c r="D185" s="257"/>
      <c r="E185" s="40">
        <f t="shared" si="9"/>
        <v>0</v>
      </c>
      <c r="F185" s="64"/>
      <c r="G185" s="235"/>
      <c r="H185" s="238"/>
      <c r="I185" s="64"/>
      <c r="J185" s="45">
        <f t="shared" si="8"/>
        <v>0</v>
      </c>
      <c r="K185" s="100"/>
      <c r="L185" s="99"/>
      <c r="M185" s="99"/>
      <c r="N185" s="48">
        <f t="shared" si="10"/>
        <v>0</v>
      </c>
      <c r="O185" s="98"/>
      <c r="P185" s="217"/>
      <c r="Q185" s="128"/>
      <c r="R185" s="129"/>
      <c r="S185" s="180"/>
      <c r="T185" s="52"/>
      <c r="U185" s="53"/>
      <c r="V185" s="54"/>
    </row>
    <row r="186" spans="1:22" ht="18.75" thickTop="1" thickBot="1" x14ac:dyDescent="0.35">
      <c r="A186" s="220"/>
      <c r="B186" s="127"/>
      <c r="C186" s="257"/>
      <c r="D186" s="257"/>
      <c r="E186" s="40">
        <f t="shared" si="9"/>
        <v>0</v>
      </c>
      <c r="F186" s="64"/>
      <c r="G186" s="235"/>
      <c r="H186" s="238"/>
      <c r="I186" s="64"/>
      <c r="J186" s="45">
        <f t="shared" si="8"/>
        <v>0</v>
      </c>
      <c r="K186" s="100"/>
      <c r="L186" s="99"/>
      <c r="M186" s="99"/>
      <c r="N186" s="48">
        <f t="shared" si="10"/>
        <v>0</v>
      </c>
      <c r="O186" s="98"/>
      <c r="P186" s="217"/>
      <c r="Q186" s="128"/>
      <c r="R186" s="129"/>
      <c r="S186" s="180"/>
      <c r="T186" s="52"/>
      <c r="U186" s="53"/>
      <c r="V186" s="54"/>
    </row>
    <row r="187" spans="1:22" ht="18.75" thickTop="1" thickBot="1" x14ac:dyDescent="0.35">
      <c r="A187" s="220"/>
      <c r="B187" s="127"/>
      <c r="C187" s="257"/>
      <c r="D187" s="257"/>
      <c r="E187" s="40">
        <f t="shared" si="9"/>
        <v>0</v>
      </c>
      <c r="F187" s="64"/>
      <c r="G187" s="235"/>
      <c r="H187" s="238"/>
      <c r="I187" s="64"/>
      <c r="J187" s="45">
        <f t="shared" si="8"/>
        <v>0</v>
      </c>
      <c r="K187" s="100"/>
      <c r="L187" s="99"/>
      <c r="M187" s="99"/>
      <c r="N187" s="48">
        <f t="shared" si="10"/>
        <v>0</v>
      </c>
      <c r="O187" s="98"/>
      <c r="P187" s="217"/>
      <c r="Q187" s="128"/>
      <c r="R187" s="129"/>
      <c r="S187" s="180"/>
      <c r="T187" s="52"/>
      <c r="U187" s="53"/>
      <c r="V187" s="54"/>
    </row>
    <row r="188" spans="1:22" ht="18.75" thickTop="1" thickBot="1" x14ac:dyDescent="0.3">
      <c r="A188" s="261"/>
      <c r="B188" s="210"/>
      <c r="C188" s="262"/>
      <c r="D188" s="262"/>
      <c r="E188" s="40">
        <f t="shared" si="9"/>
        <v>0</v>
      </c>
      <c r="F188" s="64"/>
      <c r="G188" s="235"/>
      <c r="H188" s="238"/>
      <c r="I188" s="64"/>
      <c r="J188" s="45">
        <f t="shared" si="8"/>
        <v>0</v>
      </c>
      <c r="K188" s="100"/>
      <c r="L188" s="99"/>
      <c r="M188" s="99"/>
      <c r="N188" s="48">
        <f t="shared" si="10"/>
        <v>0</v>
      </c>
      <c r="O188" s="98"/>
      <c r="P188" s="217"/>
      <c r="Q188" s="128"/>
      <c r="R188" s="129"/>
      <c r="S188" s="180"/>
      <c r="T188" s="52"/>
      <c r="U188" s="53"/>
      <c r="V188" s="54"/>
    </row>
    <row r="189" spans="1:22" ht="18.75" thickTop="1" thickBot="1" x14ac:dyDescent="0.35">
      <c r="A189" s="279"/>
      <c r="B189" s="127"/>
      <c r="C189" s="263"/>
      <c r="D189" s="263"/>
      <c r="E189" s="40">
        <f t="shared" si="9"/>
        <v>0</v>
      </c>
      <c r="F189" s="64"/>
      <c r="G189" s="117"/>
      <c r="H189" s="238"/>
      <c r="I189" s="64"/>
      <c r="J189" s="45">
        <f t="shared" si="8"/>
        <v>0</v>
      </c>
      <c r="K189" s="100"/>
      <c r="L189" s="99"/>
      <c r="M189" s="99"/>
      <c r="N189" s="48">
        <f t="shared" si="10"/>
        <v>0</v>
      </c>
      <c r="O189" s="265"/>
      <c r="P189" s="266"/>
      <c r="Q189" s="128"/>
      <c r="R189" s="129"/>
      <c r="S189" s="180"/>
      <c r="T189" s="52"/>
      <c r="U189" s="53"/>
      <c r="V189" s="54"/>
    </row>
    <row r="190" spans="1:22" ht="18.75" thickTop="1" thickBot="1" x14ac:dyDescent="0.3">
      <c r="A190" s="220"/>
      <c r="B190" s="210"/>
      <c r="C190" s="280"/>
      <c r="D190" s="280"/>
      <c r="E190" s="40">
        <f t="shared" si="9"/>
        <v>0</v>
      </c>
      <c r="F190" s="64"/>
      <c r="G190" s="235"/>
      <c r="H190" s="238"/>
      <c r="I190" s="64"/>
      <c r="J190" s="45">
        <f t="shared" si="8"/>
        <v>0</v>
      </c>
      <c r="K190" s="100"/>
      <c r="L190" s="99"/>
      <c r="M190" s="99"/>
      <c r="N190" s="48">
        <f t="shared" si="10"/>
        <v>0</v>
      </c>
      <c r="O190" s="98"/>
      <c r="P190" s="217"/>
      <c r="Q190" s="128"/>
      <c r="R190" s="129"/>
      <c r="S190" s="180"/>
      <c r="T190" s="52"/>
      <c r="U190" s="53"/>
      <c r="V190" s="54"/>
    </row>
    <row r="191" spans="1:22" ht="18.75" thickTop="1" thickBot="1" x14ac:dyDescent="0.3">
      <c r="A191" s="220"/>
      <c r="B191" s="210"/>
      <c r="C191" s="280"/>
      <c r="D191" s="280"/>
      <c r="E191" s="40">
        <f t="shared" si="9"/>
        <v>0</v>
      </c>
      <c r="F191" s="64"/>
      <c r="G191" s="235"/>
      <c r="H191" s="238"/>
      <c r="I191" s="64"/>
      <c r="J191" s="45">
        <f t="shared" si="8"/>
        <v>0</v>
      </c>
      <c r="K191" s="100"/>
      <c r="L191" s="99"/>
      <c r="M191" s="99"/>
      <c r="N191" s="48">
        <f t="shared" si="10"/>
        <v>0</v>
      </c>
      <c r="O191" s="98"/>
      <c r="P191" s="217"/>
      <c r="Q191" s="128"/>
      <c r="R191" s="129"/>
      <c r="S191" s="180"/>
      <c r="T191" s="52"/>
      <c r="U191" s="53"/>
      <c r="V191" s="54"/>
    </row>
    <row r="192" spans="1:22" ht="18.75" thickTop="1" thickBot="1" x14ac:dyDescent="0.3">
      <c r="A192" s="220"/>
      <c r="B192" s="210"/>
      <c r="C192" s="280"/>
      <c r="D192" s="280"/>
      <c r="E192" s="40">
        <f t="shared" si="9"/>
        <v>0</v>
      </c>
      <c r="F192" s="64"/>
      <c r="G192" s="235"/>
      <c r="H192" s="238"/>
      <c r="I192" s="64"/>
      <c r="J192" s="45">
        <f t="shared" si="8"/>
        <v>0</v>
      </c>
      <c r="K192" s="100"/>
      <c r="L192" s="99"/>
      <c r="M192" s="99"/>
      <c r="N192" s="48">
        <f t="shared" si="10"/>
        <v>0</v>
      </c>
      <c r="O192" s="98"/>
      <c r="P192" s="217"/>
      <c r="Q192" s="128"/>
      <c r="R192" s="129"/>
      <c r="S192" s="180"/>
      <c r="T192" s="52"/>
      <c r="U192" s="53"/>
      <c r="V192" s="54"/>
    </row>
    <row r="193" spans="1:22" ht="18.75" thickTop="1" thickBot="1" x14ac:dyDescent="0.3">
      <c r="A193" s="220"/>
      <c r="B193" s="210"/>
      <c r="C193" s="280"/>
      <c r="D193" s="280"/>
      <c r="E193" s="40">
        <f t="shared" si="9"/>
        <v>0</v>
      </c>
      <c r="F193" s="281"/>
      <c r="G193" s="264"/>
      <c r="H193" s="238"/>
      <c r="I193" s="64"/>
      <c r="J193" s="45">
        <f t="shared" si="8"/>
        <v>0</v>
      </c>
      <c r="K193" s="100"/>
      <c r="L193" s="99"/>
      <c r="M193" s="99"/>
      <c r="N193" s="48">
        <f t="shared" si="10"/>
        <v>0</v>
      </c>
      <c r="O193" s="98"/>
      <c r="P193" s="217"/>
      <c r="Q193" s="128"/>
      <c r="R193" s="129"/>
      <c r="S193" s="180"/>
      <c r="T193" s="52"/>
      <c r="U193" s="53"/>
      <c r="V193" s="54"/>
    </row>
    <row r="194" spans="1:22" ht="18.75" thickTop="1" thickBot="1" x14ac:dyDescent="0.3">
      <c r="A194" s="220"/>
      <c r="B194" s="210"/>
      <c r="C194" s="280"/>
      <c r="D194" s="280"/>
      <c r="E194" s="40">
        <f t="shared" si="9"/>
        <v>0</v>
      </c>
      <c r="F194" s="281"/>
      <c r="G194" s="264"/>
      <c r="H194" s="238"/>
      <c r="I194" s="64"/>
      <c r="J194" s="45">
        <f t="shared" si="8"/>
        <v>0</v>
      </c>
      <c r="K194" s="100"/>
      <c r="L194" s="99"/>
      <c r="M194" s="99"/>
      <c r="N194" s="48">
        <f t="shared" si="10"/>
        <v>0</v>
      </c>
      <c r="O194" s="98"/>
      <c r="P194" s="217"/>
      <c r="Q194" s="128"/>
      <c r="R194" s="129"/>
      <c r="S194" s="180"/>
      <c r="T194" s="52"/>
      <c r="U194" s="53"/>
      <c r="V194" s="54"/>
    </row>
    <row r="195" spans="1:22" ht="18.75" thickTop="1" thickBot="1" x14ac:dyDescent="0.3">
      <c r="A195" s="220"/>
      <c r="B195" s="210"/>
      <c r="C195" s="280"/>
      <c r="D195" s="280"/>
      <c r="E195" s="40">
        <f t="shared" si="9"/>
        <v>0</v>
      </c>
      <c r="F195" s="281"/>
      <c r="G195" s="264"/>
      <c r="H195" s="238"/>
      <c r="I195" s="64"/>
      <c r="J195" s="45">
        <f t="shared" si="8"/>
        <v>0</v>
      </c>
      <c r="K195" s="100"/>
      <c r="L195" s="99"/>
      <c r="M195" s="99"/>
      <c r="N195" s="48">
        <f t="shared" si="10"/>
        <v>0</v>
      </c>
      <c r="O195" s="98"/>
      <c r="P195" s="217"/>
      <c r="Q195" s="128"/>
      <c r="R195" s="129"/>
      <c r="S195" s="180"/>
      <c r="T195" s="52"/>
      <c r="U195" s="53"/>
      <c r="V195" s="54"/>
    </row>
    <row r="196" spans="1:22" ht="18.75" thickTop="1" thickBot="1" x14ac:dyDescent="0.3">
      <c r="A196" s="220"/>
      <c r="B196" s="210"/>
      <c r="C196" s="280"/>
      <c r="D196" s="280"/>
      <c r="E196" s="40">
        <f t="shared" si="9"/>
        <v>0</v>
      </c>
      <c r="F196" s="281"/>
      <c r="G196" s="264"/>
      <c r="H196" s="238"/>
      <c r="I196" s="64"/>
      <c r="J196" s="45">
        <f t="shared" si="8"/>
        <v>0</v>
      </c>
      <c r="K196" s="100"/>
      <c r="L196" s="99"/>
      <c r="M196" s="99"/>
      <c r="N196" s="48">
        <f t="shared" si="10"/>
        <v>0</v>
      </c>
      <c r="O196" s="98"/>
      <c r="P196" s="217"/>
      <c r="Q196" s="128"/>
      <c r="R196" s="129"/>
      <c r="S196" s="180"/>
      <c r="T196" s="52"/>
      <c r="U196" s="53"/>
      <c r="V196" s="54"/>
    </row>
    <row r="197" spans="1:22" ht="18.75" thickTop="1" thickBot="1" x14ac:dyDescent="0.3">
      <c r="A197" s="220"/>
      <c r="B197" s="210"/>
      <c r="C197" s="280"/>
      <c r="D197" s="280"/>
      <c r="E197" s="40">
        <f t="shared" si="9"/>
        <v>0</v>
      </c>
      <c r="F197" s="281"/>
      <c r="G197" s="264"/>
      <c r="H197" s="238"/>
      <c r="I197" s="64"/>
      <c r="J197" s="45">
        <f t="shared" si="8"/>
        <v>0</v>
      </c>
      <c r="K197" s="100"/>
      <c r="L197" s="99"/>
      <c r="M197" s="99"/>
      <c r="N197" s="48">
        <f t="shared" si="10"/>
        <v>0</v>
      </c>
      <c r="O197" s="98"/>
      <c r="P197" s="217"/>
      <c r="Q197" s="128"/>
      <c r="R197" s="129"/>
      <c r="S197" s="180"/>
      <c r="T197" s="52"/>
      <c r="U197" s="53"/>
      <c r="V197" s="54"/>
    </row>
    <row r="198" spans="1:22" ht="18.75" thickTop="1" thickBot="1" x14ac:dyDescent="0.3">
      <c r="A198" s="220"/>
      <c r="B198" s="210"/>
      <c r="C198" s="280"/>
      <c r="D198" s="280"/>
      <c r="E198" s="40">
        <f t="shared" si="9"/>
        <v>0</v>
      </c>
      <c r="F198" s="281"/>
      <c r="G198" s="264"/>
      <c r="H198" s="238"/>
      <c r="I198" s="64"/>
      <c r="J198" s="45">
        <f t="shared" si="8"/>
        <v>0</v>
      </c>
      <c r="K198" s="100"/>
      <c r="L198" s="99"/>
      <c r="M198" s="99"/>
      <c r="N198" s="48">
        <f t="shared" si="10"/>
        <v>0</v>
      </c>
      <c r="O198" s="98"/>
      <c r="P198" s="217"/>
      <c r="Q198" s="128"/>
      <c r="R198" s="129"/>
      <c r="S198" s="180"/>
      <c r="T198" s="52"/>
      <c r="U198" s="53"/>
      <c r="V198" s="54"/>
    </row>
    <row r="199" spans="1:22" ht="18.75" thickTop="1" thickBot="1" x14ac:dyDescent="0.3">
      <c r="A199" s="220"/>
      <c r="B199" s="210"/>
      <c r="C199" s="280"/>
      <c r="D199" s="280"/>
      <c r="E199" s="40">
        <f t="shared" si="9"/>
        <v>0</v>
      </c>
      <c r="F199" s="281"/>
      <c r="G199" s="264"/>
      <c r="H199" s="238"/>
      <c r="I199" s="64"/>
      <c r="J199" s="45">
        <f t="shared" si="8"/>
        <v>0</v>
      </c>
      <c r="K199" s="100"/>
      <c r="L199" s="99"/>
      <c r="M199" s="99"/>
      <c r="N199" s="48">
        <f t="shared" si="10"/>
        <v>0</v>
      </c>
      <c r="O199" s="98"/>
      <c r="P199" s="217"/>
      <c r="Q199" s="128"/>
      <c r="R199" s="129"/>
      <c r="S199" s="180"/>
      <c r="T199" s="52"/>
      <c r="U199" s="53"/>
      <c r="V199" s="54"/>
    </row>
    <row r="200" spans="1:22" ht="18.75" thickTop="1" thickBot="1" x14ac:dyDescent="0.3">
      <c r="A200" s="220"/>
      <c r="B200" s="210"/>
      <c r="C200" s="280"/>
      <c r="D200" s="280"/>
      <c r="E200" s="40">
        <f t="shared" si="9"/>
        <v>0</v>
      </c>
      <c r="F200" s="64"/>
      <c r="G200" s="264"/>
      <c r="H200" s="238"/>
      <c r="I200" s="64"/>
      <c r="J200" s="45">
        <f t="shared" si="8"/>
        <v>0</v>
      </c>
      <c r="K200" s="100"/>
      <c r="L200" s="99"/>
      <c r="M200" s="99"/>
      <c r="N200" s="48">
        <f t="shared" si="10"/>
        <v>0</v>
      </c>
      <c r="O200" s="98"/>
      <c r="P200" s="217"/>
      <c r="Q200" s="128"/>
      <c r="R200" s="129"/>
      <c r="S200" s="180"/>
      <c r="T200" s="52"/>
      <c r="U200" s="53"/>
      <c r="V200" s="54"/>
    </row>
    <row r="201" spans="1:22" ht="18.75" thickTop="1" thickBot="1" x14ac:dyDescent="0.3">
      <c r="A201" s="220"/>
      <c r="B201" s="210"/>
      <c r="C201" s="257"/>
      <c r="D201" s="257"/>
      <c r="E201" s="40">
        <f t="shared" si="9"/>
        <v>0</v>
      </c>
      <c r="F201" s="64"/>
      <c r="G201" s="235"/>
      <c r="H201" s="238"/>
      <c r="I201" s="64"/>
      <c r="J201" s="45">
        <f t="shared" si="8"/>
        <v>0</v>
      </c>
      <c r="K201" s="100"/>
      <c r="L201" s="99"/>
      <c r="M201" s="99"/>
      <c r="N201" s="48">
        <f t="shared" si="10"/>
        <v>0</v>
      </c>
      <c r="O201" s="98"/>
      <c r="P201" s="217"/>
      <c r="Q201" s="128"/>
      <c r="R201" s="129"/>
      <c r="S201" s="180"/>
      <c r="T201" s="52"/>
      <c r="U201" s="53"/>
      <c r="V201" s="54"/>
    </row>
    <row r="202" spans="1:22" ht="18.75" thickTop="1" thickBot="1" x14ac:dyDescent="0.3">
      <c r="A202" s="220"/>
      <c r="B202" s="210"/>
      <c r="C202" s="257"/>
      <c r="D202" s="257"/>
      <c r="E202" s="40">
        <f t="shared" si="9"/>
        <v>0</v>
      </c>
      <c r="F202" s="64"/>
      <c r="G202" s="235"/>
      <c r="H202" s="238"/>
      <c r="I202" s="64"/>
      <c r="J202" s="45">
        <f t="shared" si="8"/>
        <v>0</v>
      </c>
      <c r="K202" s="100"/>
      <c r="L202" s="99"/>
      <c r="M202" s="99"/>
      <c r="N202" s="48">
        <f t="shared" si="10"/>
        <v>0</v>
      </c>
      <c r="O202" s="98"/>
      <c r="P202" s="217"/>
      <c r="Q202" s="128"/>
      <c r="R202" s="129"/>
      <c r="S202" s="180"/>
      <c r="T202" s="52"/>
      <c r="U202" s="53"/>
      <c r="V202" s="54"/>
    </row>
    <row r="203" spans="1:22" ht="18.75" thickTop="1" thickBot="1" x14ac:dyDescent="0.3">
      <c r="A203" s="220"/>
      <c r="B203" s="210"/>
      <c r="C203" s="257"/>
      <c r="D203" s="257"/>
      <c r="E203" s="40">
        <f t="shared" si="9"/>
        <v>0</v>
      </c>
      <c r="F203" s="64"/>
      <c r="G203" s="235"/>
      <c r="H203" s="238"/>
      <c r="I203" s="64"/>
      <c r="J203" s="45">
        <f t="shared" si="8"/>
        <v>0</v>
      </c>
      <c r="K203" s="100"/>
      <c r="L203" s="99"/>
      <c r="M203" s="99"/>
      <c r="N203" s="48">
        <f t="shared" si="10"/>
        <v>0</v>
      </c>
      <c r="O203" s="98"/>
      <c r="P203" s="217"/>
      <c r="Q203" s="128"/>
      <c r="R203" s="129"/>
      <c r="S203" s="180"/>
      <c r="T203" s="52"/>
      <c r="U203" s="53"/>
      <c r="V203" s="54"/>
    </row>
    <row r="204" spans="1:22" ht="18.75" thickTop="1" thickBot="1" x14ac:dyDescent="0.3">
      <c r="A204" s="220"/>
      <c r="B204" s="210"/>
      <c r="C204" s="257"/>
      <c r="D204" s="257"/>
      <c r="E204" s="40">
        <f t="shared" si="9"/>
        <v>0</v>
      </c>
      <c r="F204" s="64"/>
      <c r="G204" s="235"/>
      <c r="H204" s="238"/>
      <c r="I204" s="64"/>
      <c r="J204" s="45">
        <f t="shared" si="8"/>
        <v>0</v>
      </c>
      <c r="K204" s="100"/>
      <c r="L204" s="99"/>
      <c r="M204" s="99"/>
      <c r="N204" s="48">
        <f t="shared" si="10"/>
        <v>0</v>
      </c>
      <c r="O204" s="98"/>
      <c r="P204" s="217"/>
      <c r="Q204" s="128"/>
      <c r="R204" s="129"/>
      <c r="S204" s="180"/>
      <c r="T204" s="52"/>
      <c r="U204" s="53"/>
      <c r="V204" s="54"/>
    </row>
    <row r="205" spans="1:22" ht="18.75" thickTop="1" thickBot="1" x14ac:dyDescent="0.3">
      <c r="A205" s="220"/>
      <c r="B205" s="210"/>
      <c r="C205" s="257"/>
      <c r="D205" s="257"/>
      <c r="E205" s="40">
        <f t="shared" si="9"/>
        <v>0</v>
      </c>
      <c r="F205" s="64"/>
      <c r="G205" s="235"/>
      <c r="H205" s="238"/>
      <c r="I205" s="64"/>
      <c r="J205" s="45">
        <f t="shared" si="8"/>
        <v>0</v>
      </c>
      <c r="K205" s="100"/>
      <c r="L205" s="99"/>
      <c r="M205" s="99"/>
      <c r="N205" s="48">
        <f t="shared" si="10"/>
        <v>0</v>
      </c>
      <c r="O205" s="98"/>
      <c r="P205" s="217"/>
      <c r="Q205" s="128"/>
      <c r="R205" s="129"/>
      <c r="S205" s="180"/>
      <c r="T205" s="52"/>
      <c r="U205" s="53"/>
      <c r="V205" s="54"/>
    </row>
    <row r="206" spans="1:22" ht="18.75" thickTop="1" thickBot="1" x14ac:dyDescent="0.3">
      <c r="A206" s="220"/>
      <c r="B206" s="210"/>
      <c r="C206" s="257"/>
      <c r="D206" s="257"/>
      <c r="E206" s="40">
        <f t="shared" si="9"/>
        <v>0</v>
      </c>
      <c r="F206" s="64"/>
      <c r="G206" s="235"/>
      <c r="H206" s="238"/>
      <c r="I206" s="64"/>
      <c r="J206" s="45">
        <f t="shared" si="8"/>
        <v>0</v>
      </c>
      <c r="K206" s="100"/>
      <c r="L206" s="99"/>
      <c r="M206" s="99"/>
      <c r="N206" s="48">
        <f t="shared" si="10"/>
        <v>0</v>
      </c>
      <c r="O206" s="98"/>
      <c r="P206" s="217"/>
      <c r="Q206" s="128"/>
      <c r="R206" s="129"/>
      <c r="S206" s="180"/>
      <c r="T206" s="52"/>
      <c r="U206" s="53"/>
      <c r="V206" s="54"/>
    </row>
    <row r="207" spans="1:22" ht="18.75" thickTop="1" thickBot="1" x14ac:dyDescent="0.3">
      <c r="A207" s="220"/>
      <c r="B207" s="210"/>
      <c r="C207" s="257"/>
      <c r="D207" s="257"/>
      <c r="E207" s="40">
        <f t="shared" si="9"/>
        <v>0</v>
      </c>
      <c r="F207" s="64"/>
      <c r="G207" s="235"/>
      <c r="H207" s="238"/>
      <c r="I207" s="64"/>
      <c r="J207" s="45">
        <f t="shared" si="8"/>
        <v>0</v>
      </c>
      <c r="K207" s="100"/>
      <c r="L207" s="99"/>
      <c r="M207" s="99"/>
      <c r="N207" s="48">
        <f t="shared" si="10"/>
        <v>0</v>
      </c>
      <c r="O207" s="98"/>
      <c r="P207" s="217"/>
      <c r="Q207" s="128"/>
      <c r="R207" s="129"/>
      <c r="S207" s="180"/>
      <c r="T207" s="52"/>
      <c r="U207" s="53"/>
      <c r="V207" s="54"/>
    </row>
    <row r="208" spans="1:22" ht="18.75" thickTop="1" thickBot="1" x14ac:dyDescent="0.3">
      <c r="A208" s="220"/>
      <c r="B208" s="210"/>
      <c r="C208" s="257"/>
      <c r="D208" s="257"/>
      <c r="E208" s="40">
        <f t="shared" si="9"/>
        <v>0</v>
      </c>
      <c r="F208" s="64"/>
      <c r="G208" s="235"/>
      <c r="H208" s="238"/>
      <c r="I208" s="64"/>
      <c r="J208" s="45">
        <f t="shared" si="8"/>
        <v>0</v>
      </c>
      <c r="K208" s="100"/>
      <c r="L208" s="99"/>
      <c r="M208" s="99"/>
      <c r="N208" s="48">
        <f t="shared" si="10"/>
        <v>0</v>
      </c>
      <c r="O208" s="98"/>
      <c r="P208" s="217"/>
      <c r="Q208" s="128"/>
      <c r="R208" s="129"/>
      <c r="S208" s="180"/>
      <c r="T208" s="52"/>
      <c r="U208" s="53"/>
      <c r="V208" s="54"/>
    </row>
    <row r="209" spans="1:22" ht="17.25" thickTop="1" thickBot="1" x14ac:dyDescent="0.3">
      <c r="A209" s="210"/>
      <c r="B209" s="267"/>
      <c r="C209" s="257"/>
      <c r="D209" s="257"/>
      <c r="E209" s="40">
        <f t="shared" si="9"/>
        <v>0</v>
      </c>
      <c r="F209" s="64"/>
      <c r="G209" s="117"/>
      <c r="H209" s="63"/>
      <c r="I209" s="64"/>
      <c r="J209" s="45">
        <f t="shared" si="8"/>
        <v>0</v>
      </c>
      <c r="K209" s="100"/>
      <c r="L209" s="99"/>
      <c r="M209" s="99"/>
      <c r="N209" s="48">
        <f t="shared" si="10"/>
        <v>0</v>
      </c>
      <c r="O209" s="98"/>
      <c r="P209" s="217"/>
      <c r="Q209" s="128"/>
      <c r="R209" s="129"/>
      <c r="S209" s="180"/>
      <c r="T209" s="52"/>
      <c r="U209" s="53"/>
      <c r="V209" s="54"/>
    </row>
    <row r="210" spans="1:22" ht="18.75" thickTop="1" thickBot="1" x14ac:dyDescent="0.3">
      <c r="A210" s="279"/>
      <c r="B210" s="210"/>
      <c r="C210" s="257"/>
      <c r="D210" s="257"/>
      <c r="E210" s="40">
        <f t="shared" si="9"/>
        <v>0</v>
      </c>
      <c r="F210" s="64"/>
      <c r="G210" s="235"/>
      <c r="H210" s="238"/>
      <c r="I210" s="64"/>
      <c r="J210" s="45">
        <f t="shared" si="8"/>
        <v>0</v>
      </c>
      <c r="K210" s="100"/>
      <c r="L210" s="99"/>
      <c r="M210" s="99"/>
      <c r="N210" s="48">
        <f t="shared" si="10"/>
        <v>0</v>
      </c>
      <c r="O210" s="98"/>
      <c r="P210" s="217"/>
      <c r="Q210" s="128"/>
      <c r="R210" s="129"/>
      <c r="S210" s="180"/>
      <c r="T210" s="52"/>
      <c r="U210" s="53"/>
      <c r="V210" s="54"/>
    </row>
    <row r="211" spans="1:22" ht="18.75" thickTop="1" thickBot="1" x14ac:dyDescent="0.3">
      <c r="A211" s="279"/>
      <c r="B211" s="210"/>
      <c r="C211" s="257"/>
      <c r="D211" s="257"/>
      <c r="E211" s="40">
        <f t="shared" si="9"/>
        <v>0</v>
      </c>
      <c r="F211" s="64"/>
      <c r="G211" s="235"/>
      <c r="H211" s="238"/>
      <c r="I211" s="64"/>
      <c r="J211" s="45">
        <f t="shared" si="8"/>
        <v>0</v>
      </c>
      <c r="K211" s="100"/>
      <c r="L211" s="99"/>
      <c r="M211" s="99"/>
      <c r="N211" s="48">
        <f t="shared" si="10"/>
        <v>0</v>
      </c>
      <c r="O211" s="98"/>
      <c r="P211" s="217"/>
      <c r="Q211" s="128"/>
      <c r="R211" s="129"/>
      <c r="S211" s="180"/>
      <c r="T211" s="52"/>
      <c r="U211" s="53"/>
      <c r="V211" s="54"/>
    </row>
    <row r="212" spans="1:22" ht="18.75" thickTop="1" thickBot="1" x14ac:dyDescent="0.3">
      <c r="A212" s="279"/>
      <c r="B212" s="210"/>
      <c r="C212" s="257"/>
      <c r="D212" s="257"/>
      <c r="E212" s="40">
        <f t="shared" si="9"/>
        <v>0</v>
      </c>
      <c r="F212" s="64"/>
      <c r="G212" s="235"/>
      <c r="H212" s="238"/>
      <c r="I212" s="64"/>
      <c r="J212" s="45">
        <f t="shared" si="8"/>
        <v>0</v>
      </c>
      <c r="K212" s="100"/>
      <c r="L212" s="99"/>
      <c r="M212" s="99"/>
      <c r="N212" s="48">
        <f t="shared" si="10"/>
        <v>0</v>
      </c>
      <c r="O212" s="98"/>
      <c r="P212" s="217"/>
      <c r="Q212" s="128"/>
      <c r="R212" s="129"/>
      <c r="S212" s="180"/>
      <c r="T212" s="52"/>
      <c r="U212" s="53"/>
      <c r="V212" s="54"/>
    </row>
    <row r="213" spans="1:22" ht="18.75" thickTop="1" thickBot="1" x14ac:dyDescent="0.3">
      <c r="A213" s="279"/>
      <c r="B213" s="210"/>
      <c r="C213" s="257"/>
      <c r="D213" s="257"/>
      <c r="E213" s="40">
        <f t="shared" si="9"/>
        <v>0</v>
      </c>
      <c r="F213" s="64"/>
      <c r="G213" s="235"/>
      <c r="H213" s="238"/>
      <c r="I213" s="64"/>
      <c r="J213" s="45">
        <f t="shared" si="8"/>
        <v>0</v>
      </c>
      <c r="K213" s="100"/>
      <c r="L213" s="99"/>
      <c r="M213" s="99"/>
      <c r="N213" s="48">
        <f t="shared" si="10"/>
        <v>0</v>
      </c>
      <c r="O213" s="98"/>
      <c r="P213" s="217"/>
      <c r="Q213" s="128"/>
      <c r="R213" s="129"/>
      <c r="S213" s="180"/>
      <c r="T213" s="52"/>
      <c r="U213" s="53"/>
      <c r="V213" s="54"/>
    </row>
    <row r="214" spans="1:22" ht="18.75" thickTop="1" thickBot="1" x14ac:dyDescent="0.3">
      <c r="A214" s="282"/>
      <c r="B214" s="210"/>
      <c r="C214" s="257"/>
      <c r="D214" s="257"/>
      <c r="E214" s="40">
        <f t="shared" si="9"/>
        <v>0</v>
      </c>
      <c r="F214" s="64"/>
      <c r="G214" s="235"/>
      <c r="H214" s="238"/>
      <c r="I214" s="64"/>
      <c r="J214" s="45">
        <f t="shared" si="8"/>
        <v>0</v>
      </c>
      <c r="K214" s="100"/>
      <c r="L214" s="99"/>
      <c r="M214" s="99"/>
      <c r="N214" s="48">
        <f t="shared" si="10"/>
        <v>0</v>
      </c>
      <c r="O214" s="98"/>
      <c r="P214" s="217"/>
      <c r="Q214" s="128"/>
      <c r="R214" s="129"/>
      <c r="S214" s="180"/>
      <c r="T214" s="52"/>
      <c r="U214" s="53"/>
      <c r="V214" s="54"/>
    </row>
    <row r="215" spans="1:22" ht="18.75" thickTop="1" thickBot="1" x14ac:dyDescent="0.3">
      <c r="A215" s="220"/>
      <c r="B215" s="210"/>
      <c r="C215" s="257"/>
      <c r="D215" s="257"/>
      <c r="E215" s="40">
        <f t="shared" si="9"/>
        <v>0</v>
      </c>
      <c r="F215" s="64"/>
      <c r="G215" s="235"/>
      <c r="H215" s="238"/>
      <c r="I215" s="64"/>
      <c r="J215" s="45">
        <f t="shared" ref="J215:J258" si="11">I215-F215</f>
        <v>0</v>
      </c>
      <c r="K215" s="100"/>
      <c r="L215" s="99"/>
      <c r="M215" s="99"/>
      <c r="N215" s="48">
        <f t="shared" si="10"/>
        <v>0</v>
      </c>
      <c r="O215" s="98"/>
      <c r="P215" s="217"/>
      <c r="Q215" s="128"/>
      <c r="R215" s="129"/>
      <c r="S215" s="180"/>
      <c r="T215" s="52"/>
      <c r="U215" s="53"/>
      <c r="V215" s="54"/>
    </row>
    <row r="216" spans="1:22" ht="18.75" thickTop="1" thickBot="1" x14ac:dyDescent="0.3">
      <c r="A216" s="220"/>
      <c r="B216" s="210"/>
      <c r="C216" s="257"/>
      <c r="D216" s="257"/>
      <c r="E216" s="40">
        <f t="shared" si="9"/>
        <v>0</v>
      </c>
      <c r="F216" s="64"/>
      <c r="G216" s="235"/>
      <c r="H216" s="238"/>
      <c r="I216" s="64"/>
      <c r="J216" s="45">
        <f t="shared" si="11"/>
        <v>0</v>
      </c>
      <c r="K216" s="100"/>
      <c r="L216" s="99"/>
      <c r="M216" s="99"/>
      <c r="N216" s="48">
        <f t="shared" si="10"/>
        <v>0</v>
      </c>
      <c r="O216" s="98"/>
      <c r="P216" s="217"/>
      <c r="Q216" s="128"/>
      <c r="R216" s="129"/>
      <c r="S216" s="180"/>
      <c r="T216" s="52"/>
      <c r="U216" s="53"/>
      <c r="V216" s="54"/>
    </row>
    <row r="217" spans="1:22" ht="18.75" thickTop="1" thickBot="1" x14ac:dyDescent="0.3">
      <c r="A217" s="220"/>
      <c r="B217" s="210"/>
      <c r="C217" s="257"/>
      <c r="D217" s="257"/>
      <c r="E217" s="40">
        <f t="shared" si="9"/>
        <v>0</v>
      </c>
      <c r="F217" s="64"/>
      <c r="G217" s="235"/>
      <c r="H217" s="238"/>
      <c r="I217" s="64"/>
      <c r="J217" s="45">
        <f t="shared" si="11"/>
        <v>0</v>
      </c>
      <c r="K217" s="100"/>
      <c r="L217" s="99"/>
      <c r="M217" s="99"/>
      <c r="N217" s="48">
        <f t="shared" si="10"/>
        <v>0</v>
      </c>
      <c r="O217" s="98"/>
      <c r="P217" s="217"/>
      <c r="Q217" s="128"/>
      <c r="R217" s="129"/>
      <c r="S217" s="180"/>
      <c r="T217" s="52"/>
      <c r="U217" s="53"/>
      <c r="V217" s="54"/>
    </row>
    <row r="218" spans="1:22" ht="18.75" thickTop="1" thickBot="1" x14ac:dyDescent="0.3">
      <c r="A218" s="220"/>
      <c r="B218" s="210"/>
      <c r="C218" s="257"/>
      <c r="D218" s="257"/>
      <c r="E218" s="40">
        <f t="shared" si="9"/>
        <v>0</v>
      </c>
      <c r="F218" s="64"/>
      <c r="G218" s="235"/>
      <c r="H218" s="238"/>
      <c r="I218" s="64"/>
      <c r="J218" s="45">
        <f t="shared" si="11"/>
        <v>0</v>
      </c>
      <c r="K218" s="100"/>
      <c r="L218" s="99"/>
      <c r="M218" s="99"/>
      <c r="N218" s="48">
        <f t="shared" si="10"/>
        <v>0</v>
      </c>
      <c r="O218" s="98"/>
      <c r="P218" s="217"/>
      <c r="Q218" s="128"/>
      <c r="R218" s="129"/>
      <c r="S218" s="180"/>
      <c r="T218" s="52"/>
      <c r="U218" s="53"/>
      <c r="V218" s="54"/>
    </row>
    <row r="219" spans="1:22" ht="18.75" thickTop="1" thickBot="1" x14ac:dyDescent="0.3">
      <c r="A219" s="220"/>
      <c r="B219" s="210"/>
      <c r="C219" s="257"/>
      <c r="D219" s="257"/>
      <c r="E219" s="40">
        <f t="shared" si="9"/>
        <v>0</v>
      </c>
      <c r="F219" s="64"/>
      <c r="G219" s="235"/>
      <c r="H219" s="238"/>
      <c r="I219" s="64"/>
      <c r="J219" s="45">
        <f t="shared" si="11"/>
        <v>0</v>
      </c>
      <c r="K219" s="100"/>
      <c r="L219" s="99"/>
      <c r="M219" s="99"/>
      <c r="N219" s="48">
        <f t="shared" si="10"/>
        <v>0</v>
      </c>
      <c r="O219" s="98"/>
      <c r="P219" s="217"/>
      <c r="Q219" s="128"/>
      <c r="R219" s="129"/>
      <c r="S219" s="180"/>
      <c r="T219" s="52"/>
      <c r="U219" s="53"/>
      <c r="V219" s="54"/>
    </row>
    <row r="220" spans="1:22" ht="18.75" thickTop="1" thickBot="1" x14ac:dyDescent="0.3">
      <c r="A220" s="220"/>
      <c r="B220" s="210"/>
      <c r="C220" s="257"/>
      <c r="D220" s="257"/>
      <c r="E220" s="40">
        <f t="shared" si="9"/>
        <v>0</v>
      </c>
      <c r="F220" s="64"/>
      <c r="G220" s="235"/>
      <c r="H220" s="238"/>
      <c r="I220" s="64"/>
      <c r="J220" s="45">
        <f t="shared" si="11"/>
        <v>0</v>
      </c>
      <c r="K220" s="100"/>
      <c r="L220" s="99"/>
      <c r="M220" s="99"/>
      <c r="N220" s="48">
        <f t="shared" si="10"/>
        <v>0</v>
      </c>
      <c r="O220" s="98"/>
      <c r="P220" s="217"/>
      <c r="Q220" s="128"/>
      <c r="R220" s="129"/>
      <c r="S220" s="180"/>
      <c r="T220" s="52"/>
      <c r="U220" s="53"/>
      <c r="V220" s="54"/>
    </row>
    <row r="221" spans="1:22" ht="18.75" thickTop="1" thickBot="1" x14ac:dyDescent="0.3">
      <c r="A221" s="220"/>
      <c r="B221" s="210"/>
      <c r="C221" s="257"/>
      <c r="D221" s="257"/>
      <c r="E221" s="40">
        <f t="shared" si="9"/>
        <v>0</v>
      </c>
      <c r="F221" s="64"/>
      <c r="G221" s="235"/>
      <c r="H221" s="238"/>
      <c r="I221" s="64"/>
      <c r="J221" s="45">
        <f t="shared" si="11"/>
        <v>0</v>
      </c>
      <c r="K221" s="100"/>
      <c r="L221" s="99"/>
      <c r="M221" s="99"/>
      <c r="N221" s="48">
        <f t="shared" si="10"/>
        <v>0</v>
      </c>
      <c r="O221" s="98"/>
      <c r="P221" s="217"/>
      <c r="Q221" s="128"/>
      <c r="R221" s="129"/>
      <c r="S221" s="180"/>
      <c r="T221" s="52"/>
      <c r="U221" s="53"/>
      <c r="V221" s="54"/>
    </row>
    <row r="222" spans="1:22" ht="18.75" thickTop="1" thickBot="1" x14ac:dyDescent="0.3">
      <c r="A222" s="220"/>
      <c r="B222" s="210"/>
      <c r="C222" s="257"/>
      <c r="D222" s="257"/>
      <c r="E222" s="40">
        <f t="shared" si="9"/>
        <v>0</v>
      </c>
      <c r="F222" s="64"/>
      <c r="G222" s="235"/>
      <c r="H222" s="238"/>
      <c r="I222" s="64"/>
      <c r="J222" s="45">
        <f t="shared" si="11"/>
        <v>0</v>
      </c>
      <c r="K222" s="100"/>
      <c r="L222" s="99"/>
      <c r="M222" s="99"/>
      <c r="N222" s="48">
        <f t="shared" si="10"/>
        <v>0</v>
      </c>
      <c r="O222" s="98"/>
      <c r="P222" s="217"/>
      <c r="Q222" s="128"/>
      <c r="R222" s="129"/>
      <c r="S222" s="180"/>
      <c r="T222" s="52"/>
      <c r="U222" s="53"/>
      <c r="V222" s="54"/>
    </row>
    <row r="223" spans="1:22" ht="18.75" thickTop="1" thickBot="1" x14ac:dyDescent="0.3">
      <c r="A223" s="220"/>
      <c r="B223" s="210"/>
      <c r="C223" s="257"/>
      <c r="D223" s="257"/>
      <c r="E223" s="40">
        <f t="shared" si="9"/>
        <v>0</v>
      </c>
      <c r="F223" s="64"/>
      <c r="G223" s="235"/>
      <c r="H223" s="238"/>
      <c r="I223" s="64"/>
      <c r="J223" s="45">
        <f t="shared" si="11"/>
        <v>0</v>
      </c>
      <c r="K223" s="100"/>
      <c r="L223" s="99"/>
      <c r="M223" s="99"/>
      <c r="N223" s="48">
        <f t="shared" si="10"/>
        <v>0</v>
      </c>
      <c r="O223" s="98"/>
      <c r="P223" s="217"/>
      <c r="Q223" s="128"/>
      <c r="R223" s="129"/>
      <c r="S223" s="180"/>
      <c r="T223" s="52"/>
      <c r="U223" s="53"/>
      <c r="V223" s="54"/>
    </row>
    <row r="224" spans="1:22" ht="18.75" thickTop="1" thickBot="1" x14ac:dyDescent="0.3">
      <c r="A224" s="220"/>
      <c r="B224" s="210"/>
      <c r="C224" s="283"/>
      <c r="D224" s="283"/>
      <c r="E224" s="40">
        <f t="shared" si="9"/>
        <v>0</v>
      </c>
      <c r="F224" s="64"/>
      <c r="G224" s="235"/>
      <c r="H224" s="238"/>
      <c r="I224" s="64"/>
      <c r="J224" s="45">
        <f t="shared" si="11"/>
        <v>0</v>
      </c>
      <c r="K224" s="100"/>
      <c r="L224" s="99"/>
      <c r="M224" s="99"/>
      <c r="N224" s="48">
        <f t="shared" si="10"/>
        <v>0</v>
      </c>
      <c r="O224" s="98"/>
      <c r="P224" s="217"/>
      <c r="Q224" s="128"/>
      <c r="R224" s="129"/>
      <c r="S224" s="180"/>
      <c r="T224" s="52"/>
      <c r="U224" s="53"/>
      <c r="V224" s="54"/>
    </row>
    <row r="225" spans="1:22" ht="18.75" thickTop="1" thickBot="1" x14ac:dyDescent="0.3">
      <c r="A225" s="220"/>
      <c r="B225" s="210"/>
      <c r="C225" s="257"/>
      <c r="D225" s="257"/>
      <c r="E225" s="40">
        <f t="shared" si="9"/>
        <v>0</v>
      </c>
      <c r="F225" s="64"/>
      <c r="G225" s="235"/>
      <c r="H225" s="238"/>
      <c r="I225" s="64"/>
      <c r="J225" s="45">
        <f t="shared" si="11"/>
        <v>0</v>
      </c>
      <c r="K225" s="100"/>
      <c r="L225" s="99"/>
      <c r="M225" s="99"/>
      <c r="N225" s="48">
        <f t="shared" si="10"/>
        <v>0</v>
      </c>
      <c r="O225" s="98"/>
      <c r="P225" s="217"/>
      <c r="Q225" s="128"/>
      <c r="R225" s="129"/>
      <c r="S225" s="180"/>
      <c r="T225" s="52"/>
      <c r="U225" s="53"/>
      <c r="V225" s="54"/>
    </row>
    <row r="226" spans="1:22" ht="18.75" thickTop="1" thickBot="1" x14ac:dyDescent="0.3">
      <c r="A226" s="220"/>
      <c r="B226" s="210"/>
      <c r="C226" s="277"/>
      <c r="D226" s="277"/>
      <c r="E226" s="40">
        <f t="shared" si="9"/>
        <v>0</v>
      </c>
      <c r="F226" s="64"/>
      <c r="G226" s="235"/>
      <c r="H226" s="238"/>
      <c r="I226" s="64"/>
      <c r="J226" s="45">
        <f t="shared" si="11"/>
        <v>0</v>
      </c>
      <c r="K226" s="100"/>
      <c r="L226" s="99"/>
      <c r="M226" s="99"/>
      <c r="N226" s="48">
        <f t="shared" si="10"/>
        <v>0</v>
      </c>
      <c r="O226" s="98"/>
      <c r="P226" s="217"/>
      <c r="Q226" s="128"/>
      <c r="R226" s="129"/>
      <c r="S226" s="180"/>
      <c r="T226" s="52"/>
      <c r="U226" s="53"/>
      <c r="V226" s="54"/>
    </row>
    <row r="227" spans="1:22" ht="18.75" thickTop="1" thickBot="1" x14ac:dyDescent="0.3">
      <c r="A227" s="220"/>
      <c r="B227" s="210"/>
      <c r="C227" s="278"/>
      <c r="D227" s="278"/>
      <c r="E227" s="40">
        <f t="shared" si="9"/>
        <v>0</v>
      </c>
      <c r="F227" s="64"/>
      <c r="G227" s="235"/>
      <c r="H227" s="238"/>
      <c r="I227" s="64"/>
      <c r="J227" s="45">
        <f t="shared" si="11"/>
        <v>0</v>
      </c>
      <c r="K227" s="100"/>
      <c r="L227" s="99"/>
      <c r="M227" s="99"/>
      <c r="N227" s="48">
        <f t="shared" si="10"/>
        <v>0</v>
      </c>
      <c r="O227" s="98"/>
      <c r="P227" s="217"/>
      <c r="Q227" s="128"/>
      <c r="R227" s="129"/>
      <c r="S227" s="180"/>
      <c r="T227" s="52"/>
      <c r="U227" s="53"/>
      <c r="V227" s="54"/>
    </row>
    <row r="228" spans="1:22" ht="18.75" thickTop="1" thickBot="1" x14ac:dyDescent="0.3">
      <c r="A228" s="220"/>
      <c r="B228" s="210"/>
      <c r="C228" s="278"/>
      <c r="D228" s="278"/>
      <c r="E228" s="40">
        <f t="shared" si="9"/>
        <v>0</v>
      </c>
      <c r="F228" s="64"/>
      <c r="G228" s="235"/>
      <c r="H228" s="238"/>
      <c r="I228" s="64"/>
      <c r="J228" s="45">
        <f t="shared" si="11"/>
        <v>0</v>
      </c>
      <c r="K228" s="100"/>
      <c r="L228" s="99"/>
      <c r="M228" s="99"/>
      <c r="N228" s="48">
        <f t="shared" si="10"/>
        <v>0</v>
      </c>
      <c r="O228" s="98"/>
      <c r="P228" s="217"/>
      <c r="Q228" s="128"/>
      <c r="R228" s="129"/>
      <c r="S228" s="180"/>
      <c r="T228" s="52"/>
      <c r="U228" s="53"/>
      <c r="V228" s="54"/>
    </row>
    <row r="229" spans="1:22" ht="18.75" thickTop="1" thickBot="1" x14ac:dyDescent="0.3">
      <c r="A229" s="220"/>
      <c r="B229" s="210"/>
      <c r="C229" s="277"/>
      <c r="D229" s="277"/>
      <c r="E229" s="40">
        <f t="shared" si="9"/>
        <v>0</v>
      </c>
      <c r="F229" s="64"/>
      <c r="G229" s="235"/>
      <c r="H229" s="238"/>
      <c r="I229" s="64"/>
      <c r="J229" s="45">
        <f t="shared" si="11"/>
        <v>0</v>
      </c>
      <c r="K229" s="100"/>
      <c r="L229" s="99"/>
      <c r="M229" s="99"/>
      <c r="N229" s="48">
        <f t="shared" si="10"/>
        <v>0</v>
      </c>
      <c r="O229" s="98"/>
      <c r="P229" s="217"/>
      <c r="Q229" s="128"/>
      <c r="R229" s="129"/>
      <c r="S229" s="180"/>
      <c r="T229" s="52"/>
      <c r="U229" s="53"/>
      <c r="V229" s="54"/>
    </row>
    <row r="230" spans="1:22" ht="18.75" thickTop="1" thickBot="1" x14ac:dyDescent="0.3">
      <c r="A230" s="220"/>
      <c r="B230" s="210"/>
      <c r="C230" s="262"/>
      <c r="D230" s="262"/>
      <c r="E230" s="40">
        <f t="shared" si="9"/>
        <v>0</v>
      </c>
      <c r="F230" s="64"/>
      <c r="G230" s="235"/>
      <c r="H230" s="238"/>
      <c r="I230" s="64"/>
      <c r="J230" s="45">
        <f t="shared" si="11"/>
        <v>0</v>
      </c>
      <c r="K230" s="100"/>
      <c r="L230" s="99"/>
      <c r="M230" s="99"/>
      <c r="N230" s="48">
        <f t="shared" si="10"/>
        <v>0</v>
      </c>
      <c r="O230" s="98"/>
      <c r="P230" s="217"/>
      <c r="Q230" s="128"/>
      <c r="R230" s="129"/>
      <c r="S230" s="180"/>
      <c r="T230" s="52"/>
      <c r="U230" s="53"/>
      <c r="V230" s="54"/>
    </row>
    <row r="231" spans="1:22" ht="18.75" thickTop="1" thickBot="1" x14ac:dyDescent="0.3">
      <c r="A231" s="220"/>
      <c r="B231" s="210"/>
      <c r="C231" s="207"/>
      <c r="D231" s="207"/>
      <c r="E231" s="40">
        <f t="shared" si="9"/>
        <v>0</v>
      </c>
      <c r="F231" s="64"/>
      <c r="G231" s="235"/>
      <c r="H231" s="238"/>
      <c r="I231" s="64"/>
      <c r="J231" s="45">
        <f t="shared" si="11"/>
        <v>0</v>
      </c>
      <c r="K231" s="100"/>
      <c r="L231" s="99"/>
      <c r="M231" s="99"/>
      <c r="N231" s="48">
        <f t="shared" si="10"/>
        <v>0</v>
      </c>
      <c r="O231" s="98"/>
      <c r="P231" s="217"/>
      <c r="Q231" s="128"/>
      <c r="R231" s="129"/>
      <c r="S231" s="180"/>
      <c r="T231" s="52"/>
      <c r="U231" s="53"/>
      <c r="V231" s="54"/>
    </row>
    <row r="232" spans="1:22" ht="18.75" thickTop="1" thickBot="1" x14ac:dyDescent="0.3">
      <c r="A232" s="211"/>
      <c r="B232" s="210"/>
      <c r="C232" s="237"/>
      <c r="D232" s="237"/>
      <c r="E232" s="40">
        <f t="shared" si="9"/>
        <v>0</v>
      </c>
      <c r="F232" s="64"/>
      <c r="G232" s="235"/>
      <c r="H232" s="238"/>
      <c r="I232" s="64"/>
      <c r="J232" s="45">
        <f t="shared" si="11"/>
        <v>0</v>
      </c>
      <c r="K232" s="100"/>
      <c r="L232" s="99"/>
      <c r="M232" s="99"/>
      <c r="N232" s="48">
        <f t="shared" si="10"/>
        <v>0</v>
      </c>
      <c r="O232" s="98"/>
      <c r="P232" s="217"/>
      <c r="Q232" s="128"/>
      <c r="R232" s="129"/>
      <c r="S232" s="180"/>
      <c r="T232" s="52"/>
      <c r="U232" s="53"/>
      <c r="V232" s="54"/>
    </row>
    <row r="233" spans="1:22" ht="18.75" thickTop="1" thickBot="1" x14ac:dyDescent="0.3">
      <c r="A233" s="220"/>
      <c r="B233" s="210"/>
      <c r="C233" s="237"/>
      <c r="D233" s="237"/>
      <c r="E233" s="40">
        <f t="shared" si="9"/>
        <v>0</v>
      </c>
      <c r="F233" s="64"/>
      <c r="G233" s="235"/>
      <c r="H233" s="238"/>
      <c r="I233" s="64"/>
      <c r="J233" s="45">
        <f t="shared" si="11"/>
        <v>0</v>
      </c>
      <c r="K233" s="100"/>
      <c r="L233" s="99"/>
      <c r="M233" s="99"/>
      <c r="N233" s="48">
        <f t="shared" si="10"/>
        <v>0</v>
      </c>
      <c r="O233" s="98"/>
      <c r="P233" s="217"/>
      <c r="Q233" s="128"/>
      <c r="R233" s="129"/>
      <c r="S233" s="180"/>
      <c r="T233" s="52"/>
      <c r="U233" s="53"/>
      <c r="V233" s="54"/>
    </row>
    <row r="234" spans="1:22" ht="18.75" thickTop="1" thickBot="1" x14ac:dyDescent="0.3">
      <c r="A234" s="220"/>
      <c r="B234" s="210"/>
      <c r="C234" s="237"/>
      <c r="D234" s="237"/>
      <c r="E234" s="40">
        <f t="shared" si="9"/>
        <v>0</v>
      </c>
      <c r="F234" s="64"/>
      <c r="G234" s="235"/>
      <c r="H234" s="238"/>
      <c r="I234" s="64"/>
      <c r="J234" s="45">
        <f t="shared" si="11"/>
        <v>0</v>
      </c>
      <c r="K234" s="100"/>
      <c r="L234" s="99"/>
      <c r="M234" s="99"/>
      <c r="N234" s="48">
        <f t="shared" si="10"/>
        <v>0</v>
      </c>
      <c r="O234" s="98"/>
      <c r="P234" s="217"/>
      <c r="Q234" s="128"/>
      <c r="R234" s="129"/>
      <c r="S234" s="180"/>
      <c r="T234" s="52"/>
      <c r="U234" s="53"/>
      <c r="V234" s="54"/>
    </row>
    <row r="235" spans="1:22" ht="18.75" thickTop="1" thickBot="1" x14ac:dyDescent="0.3">
      <c r="A235" s="284"/>
      <c r="B235" s="285"/>
      <c r="C235" s="237"/>
      <c r="D235" s="237"/>
      <c r="E235" s="40">
        <f t="shared" si="9"/>
        <v>0</v>
      </c>
      <c r="F235" s="64"/>
      <c r="G235" s="235"/>
      <c r="H235" s="238"/>
      <c r="I235" s="64"/>
      <c r="J235" s="45">
        <f t="shared" si="11"/>
        <v>0</v>
      </c>
      <c r="K235" s="100"/>
      <c r="L235" s="99"/>
      <c r="M235" s="99"/>
      <c r="N235" s="48">
        <f t="shared" si="10"/>
        <v>0</v>
      </c>
      <c r="O235" s="98"/>
      <c r="P235" s="217"/>
      <c r="Q235" s="128"/>
      <c r="R235" s="129"/>
      <c r="S235" s="180"/>
      <c r="T235" s="52"/>
      <c r="U235" s="53"/>
      <c r="V235" s="54"/>
    </row>
    <row r="236" spans="1:22" ht="17.25" thickTop="1" thickBot="1" x14ac:dyDescent="0.3">
      <c r="A236" s="211"/>
      <c r="B236" s="285"/>
      <c r="C236" s="237"/>
      <c r="D236" s="237"/>
      <c r="E236" s="40">
        <f t="shared" si="9"/>
        <v>0</v>
      </c>
      <c r="F236" s="64"/>
      <c r="G236" s="235"/>
      <c r="H236" s="63"/>
      <c r="I236" s="64"/>
      <c r="J236" s="45">
        <f t="shared" si="11"/>
        <v>0</v>
      </c>
      <c r="K236" s="100"/>
      <c r="L236" s="99"/>
      <c r="M236" s="99"/>
      <c r="N236" s="48">
        <f t="shared" si="10"/>
        <v>0</v>
      </c>
      <c r="O236" s="98"/>
      <c r="P236" s="217"/>
      <c r="Q236" s="128"/>
      <c r="R236" s="129"/>
      <c r="S236" s="180"/>
      <c r="T236" s="52"/>
      <c r="U236" s="53"/>
      <c r="V236" s="54"/>
    </row>
    <row r="237" spans="1:22" ht="18.75" thickTop="1" thickBot="1" x14ac:dyDescent="0.3">
      <c r="A237" s="211"/>
      <c r="B237" s="285"/>
      <c r="C237" s="237"/>
      <c r="D237" s="237"/>
      <c r="E237" s="40">
        <f t="shared" si="9"/>
        <v>0</v>
      </c>
      <c r="F237" s="64"/>
      <c r="G237" s="235"/>
      <c r="H237" s="238"/>
      <c r="I237" s="64"/>
      <c r="J237" s="45">
        <f t="shared" si="11"/>
        <v>0</v>
      </c>
      <c r="K237" s="100"/>
      <c r="L237" s="99"/>
      <c r="M237" s="99"/>
      <c r="N237" s="48">
        <f t="shared" si="10"/>
        <v>0</v>
      </c>
      <c r="O237" s="98"/>
      <c r="P237" s="217"/>
      <c r="Q237" s="128"/>
      <c r="R237" s="129"/>
      <c r="S237" s="180"/>
      <c r="T237" s="52"/>
      <c r="U237" s="53"/>
      <c r="V237" s="54"/>
    </row>
    <row r="238" spans="1:22" ht="18.75" thickTop="1" thickBot="1" x14ac:dyDescent="0.3">
      <c r="A238" s="220"/>
      <c r="B238" s="285"/>
      <c r="C238" s="219"/>
      <c r="D238" s="219"/>
      <c r="E238" s="40">
        <f t="shared" si="9"/>
        <v>0</v>
      </c>
      <c r="F238" s="64"/>
      <c r="G238" s="235"/>
      <c r="H238" s="238"/>
      <c r="I238" s="64"/>
      <c r="J238" s="45">
        <f t="shared" si="11"/>
        <v>0</v>
      </c>
      <c r="K238" s="100"/>
      <c r="L238" s="99"/>
      <c r="M238" s="99"/>
      <c r="N238" s="48">
        <f t="shared" si="10"/>
        <v>0</v>
      </c>
      <c r="O238" s="98"/>
      <c r="P238" s="217"/>
      <c r="Q238" s="128"/>
      <c r="R238" s="129"/>
      <c r="S238" s="180"/>
      <c r="T238" s="52"/>
      <c r="U238" s="53"/>
      <c r="V238" s="54"/>
    </row>
    <row r="239" spans="1:22" ht="18.75" thickTop="1" thickBot="1" x14ac:dyDescent="0.3">
      <c r="A239" s="220"/>
      <c r="B239" s="285"/>
      <c r="C239" s="219"/>
      <c r="D239" s="219"/>
      <c r="E239" s="40">
        <f t="shared" si="9"/>
        <v>0</v>
      </c>
      <c r="F239" s="64"/>
      <c r="G239" s="235"/>
      <c r="H239" s="238"/>
      <c r="I239" s="64"/>
      <c r="J239" s="45">
        <f t="shared" si="11"/>
        <v>0</v>
      </c>
      <c r="K239" s="100"/>
      <c r="L239" s="99"/>
      <c r="M239" s="99"/>
      <c r="N239" s="48">
        <f t="shared" si="10"/>
        <v>0</v>
      </c>
      <c r="O239" s="98"/>
      <c r="P239" s="217"/>
      <c r="Q239" s="128"/>
      <c r="R239" s="129"/>
      <c r="S239" s="180"/>
      <c r="T239" s="52"/>
      <c r="U239" s="53"/>
      <c r="V239" s="54"/>
    </row>
    <row r="240" spans="1:22" ht="17.25" thickTop="1" thickBot="1" x14ac:dyDescent="0.3">
      <c r="A240" s="211"/>
      <c r="B240" s="285"/>
      <c r="C240" s="255"/>
      <c r="D240" s="255"/>
      <c r="E240" s="40">
        <f t="shared" si="9"/>
        <v>0</v>
      </c>
      <c r="F240" s="64"/>
      <c r="G240" s="235"/>
      <c r="H240" s="252"/>
      <c r="I240" s="64"/>
      <c r="J240" s="45">
        <f t="shared" si="11"/>
        <v>0</v>
      </c>
      <c r="K240" s="100"/>
      <c r="L240" s="99"/>
      <c r="M240" s="99"/>
      <c r="N240" s="48">
        <f t="shared" si="10"/>
        <v>0</v>
      </c>
      <c r="O240" s="234"/>
      <c r="P240" s="256"/>
      <c r="Q240" s="128"/>
      <c r="R240" s="129"/>
      <c r="S240" s="180"/>
      <c r="T240" s="52"/>
      <c r="U240" s="53"/>
      <c r="V240" s="54"/>
    </row>
    <row r="241" spans="1:22" ht="17.25" thickTop="1" thickBot="1" x14ac:dyDescent="0.3">
      <c r="A241" s="211"/>
      <c r="B241" s="285"/>
      <c r="C241" s="189"/>
      <c r="D241" s="189"/>
      <c r="E241" s="40">
        <f t="shared" ref="E241:E262" si="12">D241*F241</f>
        <v>0</v>
      </c>
      <c r="F241" s="64"/>
      <c r="G241" s="235"/>
      <c r="H241" s="252"/>
      <c r="I241" s="64"/>
      <c r="J241" s="45">
        <f t="shared" si="11"/>
        <v>0</v>
      </c>
      <c r="K241" s="100"/>
      <c r="L241" s="286"/>
      <c r="M241" s="287"/>
      <c r="N241" s="48">
        <f t="shared" si="10"/>
        <v>0</v>
      </c>
      <c r="O241" s="234"/>
      <c r="P241" s="256"/>
      <c r="Q241" s="128"/>
      <c r="R241" s="129"/>
      <c r="S241" s="180"/>
      <c r="T241" s="52"/>
      <c r="U241" s="53"/>
      <c r="V241" s="54"/>
    </row>
    <row r="242" spans="1:22" ht="17.25" thickTop="1" thickBot="1" x14ac:dyDescent="0.3">
      <c r="A242" s="211"/>
      <c r="B242" s="288"/>
      <c r="C242" s="200"/>
      <c r="D242" s="200"/>
      <c r="E242" s="40">
        <f t="shared" si="12"/>
        <v>0</v>
      </c>
      <c r="F242" s="200"/>
      <c r="G242" s="289"/>
      <c r="H242" s="290"/>
      <c r="I242" s="116"/>
      <c r="J242" s="45">
        <f t="shared" si="11"/>
        <v>0</v>
      </c>
      <c r="K242" s="100"/>
      <c r="L242" s="286"/>
      <c r="M242" s="287"/>
      <c r="N242" s="48">
        <f t="shared" si="10"/>
        <v>0</v>
      </c>
      <c r="O242" s="234"/>
      <c r="P242" s="256"/>
      <c r="Q242" s="128"/>
      <c r="R242" s="129"/>
      <c r="S242" s="180"/>
      <c r="T242" s="52"/>
      <c r="U242" s="53"/>
      <c r="V242" s="54"/>
    </row>
    <row r="243" spans="1:22" ht="17.25" thickTop="1" thickBot="1" x14ac:dyDescent="0.3">
      <c r="A243" s="211"/>
      <c r="B243" s="288"/>
      <c r="C243" s="200"/>
      <c r="D243" s="200"/>
      <c r="E243" s="40">
        <f t="shared" si="12"/>
        <v>0</v>
      </c>
      <c r="F243" s="200"/>
      <c r="G243" s="289"/>
      <c r="H243" s="290"/>
      <c r="I243" s="116"/>
      <c r="J243" s="45">
        <f t="shared" si="11"/>
        <v>0</v>
      </c>
      <c r="K243" s="100"/>
      <c r="L243" s="286"/>
      <c r="M243" s="287"/>
      <c r="N243" s="48">
        <f t="shared" ref="N243:N262" si="13">K243*I243</f>
        <v>0</v>
      </c>
      <c r="O243" s="234"/>
      <c r="P243" s="256"/>
      <c r="Q243" s="128"/>
      <c r="R243" s="129"/>
      <c r="S243" s="180"/>
      <c r="T243" s="52"/>
      <c r="U243" s="53"/>
      <c r="V243" s="54"/>
    </row>
    <row r="244" spans="1:22" ht="17.25" thickTop="1" thickBot="1" x14ac:dyDescent="0.3">
      <c r="A244" s="211"/>
      <c r="B244" s="291"/>
      <c r="C244" s="200"/>
      <c r="D244" s="200"/>
      <c r="E244" s="40">
        <f t="shared" si="12"/>
        <v>0</v>
      </c>
      <c r="F244" s="200"/>
      <c r="G244" s="289"/>
      <c r="H244" s="290"/>
      <c r="I244" s="116"/>
      <c r="J244" s="45">
        <f t="shared" si="11"/>
        <v>0</v>
      </c>
      <c r="K244" s="100"/>
      <c r="L244" s="286"/>
      <c r="M244" s="287"/>
      <c r="N244" s="48">
        <f t="shared" si="13"/>
        <v>0</v>
      </c>
      <c r="O244" s="98"/>
      <c r="P244" s="222"/>
      <c r="Q244" s="128"/>
      <c r="R244" s="129"/>
      <c r="S244" s="180"/>
      <c r="T244" s="52"/>
      <c r="U244" s="53"/>
      <c r="V244" s="54"/>
    </row>
    <row r="245" spans="1:22" ht="17.25" thickTop="1" thickBot="1" x14ac:dyDescent="0.3">
      <c r="A245" s="211"/>
      <c r="B245" s="291"/>
      <c r="C245" s="200"/>
      <c r="D245" s="200"/>
      <c r="E245" s="40">
        <f t="shared" si="12"/>
        <v>0</v>
      </c>
      <c r="F245" s="200"/>
      <c r="G245" s="289"/>
      <c r="H245" s="290"/>
      <c r="I245" s="116"/>
      <c r="J245" s="45">
        <f t="shared" si="11"/>
        <v>0</v>
      </c>
      <c r="K245" s="100"/>
      <c r="L245" s="286"/>
      <c r="M245" s="287"/>
      <c r="N245" s="48">
        <f t="shared" si="13"/>
        <v>0</v>
      </c>
      <c r="O245" s="98"/>
      <c r="P245" s="222"/>
      <c r="Q245" s="128"/>
      <c r="R245" s="129"/>
      <c r="S245" s="180"/>
      <c r="T245" s="52"/>
      <c r="U245" s="53"/>
      <c r="V245" s="54"/>
    </row>
    <row r="246" spans="1:22" ht="17.25" thickTop="1" thickBot="1" x14ac:dyDescent="0.3">
      <c r="A246" s="211"/>
      <c r="B246" s="291"/>
      <c r="C246" s="200"/>
      <c r="D246" s="200"/>
      <c r="E246" s="40">
        <f t="shared" si="12"/>
        <v>0</v>
      </c>
      <c r="F246" s="200"/>
      <c r="G246" s="289"/>
      <c r="H246" s="290"/>
      <c r="I246" s="116"/>
      <c r="J246" s="45">
        <f t="shared" si="11"/>
        <v>0</v>
      </c>
      <c r="K246" s="100"/>
      <c r="L246" s="286"/>
      <c r="M246" s="287"/>
      <c r="N246" s="48">
        <f t="shared" si="13"/>
        <v>0</v>
      </c>
      <c r="O246" s="98"/>
      <c r="P246" s="222"/>
      <c r="Q246" s="128"/>
      <c r="R246" s="129"/>
      <c r="S246" s="180"/>
      <c r="T246" s="52"/>
      <c r="U246" s="53"/>
      <c r="V246" s="54"/>
    </row>
    <row r="247" spans="1:22" ht="20.25" thickTop="1" thickBot="1" x14ac:dyDescent="0.35">
      <c r="A247" s="211"/>
      <c r="B247" s="210"/>
      <c r="C247" s="292"/>
      <c r="D247" s="293"/>
      <c r="E247" s="40">
        <f t="shared" si="12"/>
        <v>0</v>
      </c>
      <c r="F247" s="44"/>
      <c r="G247" s="294"/>
      <c r="H247" s="295"/>
      <c r="I247" s="64"/>
      <c r="J247" s="45">
        <f t="shared" si="11"/>
        <v>0</v>
      </c>
      <c r="K247" s="100"/>
      <c r="L247" s="286"/>
      <c r="M247" s="296"/>
      <c r="N247" s="48">
        <f t="shared" si="13"/>
        <v>0</v>
      </c>
      <c r="O247" s="234"/>
      <c r="P247" s="256"/>
      <c r="Q247" s="128"/>
      <c r="R247" s="129"/>
      <c r="S247" s="180"/>
      <c r="T247" s="52"/>
      <c r="U247" s="53"/>
      <c r="V247" s="54"/>
    </row>
    <row r="248" spans="1:22" ht="20.25" thickTop="1" thickBot="1" x14ac:dyDescent="0.35">
      <c r="A248" s="211"/>
      <c r="B248" s="210"/>
      <c r="C248" s="292"/>
      <c r="D248" s="292"/>
      <c r="E248" s="40">
        <f t="shared" si="12"/>
        <v>0</v>
      </c>
      <c r="F248" s="64"/>
      <c r="G248" s="235"/>
      <c r="H248" s="252"/>
      <c r="I248" s="64"/>
      <c r="J248" s="45">
        <f t="shared" si="11"/>
        <v>0</v>
      </c>
      <c r="K248" s="100"/>
      <c r="L248" s="286"/>
      <c r="M248" s="296"/>
      <c r="N248" s="48">
        <f t="shared" si="13"/>
        <v>0</v>
      </c>
      <c r="O248" s="234"/>
      <c r="P248" s="256"/>
      <c r="Q248" s="128"/>
      <c r="R248" s="129"/>
      <c r="S248" s="180"/>
      <c r="T248" s="52"/>
      <c r="U248" s="53"/>
      <c r="V248" s="54"/>
    </row>
    <row r="249" spans="1:22" ht="20.25" thickTop="1" thickBot="1" x14ac:dyDescent="0.35">
      <c r="A249" s="211"/>
      <c r="B249" s="210"/>
      <c r="C249" s="292"/>
      <c r="D249" s="292"/>
      <c r="E249" s="40">
        <f t="shared" si="12"/>
        <v>0</v>
      </c>
      <c r="F249" s="64"/>
      <c r="G249" s="235"/>
      <c r="H249" s="252"/>
      <c r="I249" s="64"/>
      <c r="J249" s="45">
        <f t="shared" si="11"/>
        <v>0</v>
      </c>
      <c r="K249" s="100"/>
      <c r="L249" s="286"/>
      <c r="M249" s="296"/>
      <c r="N249" s="48">
        <f t="shared" si="13"/>
        <v>0</v>
      </c>
      <c r="O249" s="234"/>
      <c r="P249" s="256"/>
      <c r="Q249" s="128"/>
      <c r="R249" s="129"/>
      <c r="S249" s="180"/>
      <c r="T249" s="52"/>
      <c r="U249" s="53"/>
      <c r="V249" s="54"/>
    </row>
    <row r="250" spans="1:22" ht="20.25" thickTop="1" thickBot="1" x14ac:dyDescent="0.35">
      <c r="A250" s="211"/>
      <c r="B250" s="210"/>
      <c r="C250" s="297"/>
      <c r="D250" s="297"/>
      <c r="E250" s="40">
        <f t="shared" si="12"/>
        <v>0</v>
      </c>
      <c r="F250" s="64"/>
      <c r="G250" s="235"/>
      <c r="H250" s="252"/>
      <c r="I250" s="64"/>
      <c r="J250" s="45">
        <f t="shared" si="11"/>
        <v>0</v>
      </c>
      <c r="K250" s="100"/>
      <c r="L250" s="286"/>
      <c r="M250" s="296"/>
      <c r="N250" s="48">
        <f t="shared" si="13"/>
        <v>0</v>
      </c>
      <c r="O250" s="234"/>
      <c r="P250" s="256"/>
      <c r="Q250" s="128"/>
      <c r="R250" s="129"/>
      <c r="S250" s="180"/>
      <c r="T250" s="52"/>
      <c r="U250" s="53"/>
      <c r="V250" s="54"/>
    </row>
    <row r="251" spans="1:22" ht="17.25" thickTop="1" thickBot="1" x14ac:dyDescent="0.3">
      <c r="A251" s="298"/>
      <c r="B251" s="210"/>
      <c r="C251" s="210"/>
      <c r="D251" s="210"/>
      <c r="E251" s="40">
        <f t="shared" si="12"/>
        <v>0</v>
      </c>
      <c r="F251" s="268"/>
      <c r="G251" s="235"/>
      <c r="H251" s="269"/>
      <c r="I251" s="268">
        <v>0</v>
      </c>
      <c r="J251" s="45">
        <f t="shared" si="11"/>
        <v>0</v>
      </c>
      <c r="K251" s="299"/>
      <c r="L251" s="299"/>
      <c r="M251" s="299"/>
      <c r="N251" s="48">
        <f t="shared" si="13"/>
        <v>0</v>
      </c>
      <c r="O251" s="301"/>
      <c r="P251" s="256"/>
      <c r="Q251" s="128"/>
      <c r="R251" s="302"/>
      <c r="S251" s="303"/>
      <c r="T251" s="304"/>
      <c r="U251" s="272"/>
      <c r="V251" s="276"/>
    </row>
    <row r="252" spans="1:22" ht="17.25" thickTop="1" thickBot="1" x14ac:dyDescent="0.3">
      <c r="A252" s="298"/>
      <c r="B252" s="210"/>
      <c r="C252" s="210"/>
      <c r="D252" s="210"/>
      <c r="E252" s="40">
        <f t="shared" si="12"/>
        <v>0</v>
      </c>
      <c r="F252" s="268"/>
      <c r="G252" s="235"/>
      <c r="H252" s="269"/>
      <c r="I252" s="268">
        <v>0</v>
      </c>
      <c r="J252" s="45">
        <f t="shared" si="11"/>
        <v>0</v>
      </c>
      <c r="K252" s="299"/>
      <c r="L252" s="299"/>
      <c r="M252" s="299"/>
      <c r="N252" s="48">
        <f t="shared" si="13"/>
        <v>0</v>
      </c>
      <c r="O252" s="301"/>
      <c r="P252" s="256"/>
      <c r="Q252" s="128"/>
      <c r="R252" s="302"/>
      <c r="S252" s="303"/>
      <c r="T252" s="304"/>
      <c r="U252" s="272"/>
      <c r="V252" s="276"/>
    </row>
    <row r="253" spans="1:22" ht="17.25" thickTop="1" thickBot="1" x14ac:dyDescent="0.3">
      <c r="A253" s="298"/>
      <c r="B253" s="210"/>
      <c r="C253" s="210"/>
      <c r="D253" s="210"/>
      <c r="E253" s="40">
        <f t="shared" si="12"/>
        <v>0</v>
      </c>
      <c r="F253" s="268"/>
      <c r="G253" s="235"/>
      <c r="H253" s="269"/>
      <c r="I253" s="268">
        <v>0</v>
      </c>
      <c r="J253" s="45">
        <f t="shared" si="11"/>
        <v>0</v>
      </c>
      <c r="K253" s="299"/>
      <c r="L253" s="299"/>
      <c r="M253" s="299"/>
      <c r="N253" s="48">
        <f t="shared" si="13"/>
        <v>0</v>
      </c>
      <c r="O253" s="301"/>
      <c r="P253" s="256"/>
      <c r="Q253" s="128"/>
      <c r="R253" s="302"/>
      <c r="S253" s="303"/>
      <c r="T253" s="304"/>
      <c r="U253" s="272"/>
      <c r="V253" s="276"/>
    </row>
    <row r="254" spans="1:22" ht="17.25" thickTop="1" thickBot="1" x14ac:dyDescent="0.3">
      <c r="A254" s="298"/>
      <c r="B254" s="210"/>
      <c r="C254" s="210"/>
      <c r="D254" s="210"/>
      <c r="E254" s="40">
        <f t="shared" si="12"/>
        <v>0</v>
      </c>
      <c r="F254" s="268"/>
      <c r="G254" s="235"/>
      <c r="H254" s="305"/>
      <c r="I254" s="268">
        <v>0</v>
      </c>
      <c r="J254" s="45">
        <f t="shared" si="11"/>
        <v>0</v>
      </c>
      <c r="K254" s="299"/>
      <c r="L254" s="299"/>
      <c r="M254" s="299"/>
      <c r="N254" s="48">
        <f t="shared" si="13"/>
        <v>0</v>
      </c>
      <c r="O254" s="301"/>
      <c r="P254" s="256"/>
      <c r="Q254" s="128"/>
      <c r="R254" s="302"/>
      <c r="S254" s="303"/>
      <c r="T254" s="304"/>
      <c r="U254" s="272"/>
      <c r="V254" s="276"/>
    </row>
    <row r="255" spans="1:22" ht="17.25" thickTop="1" thickBot="1" x14ac:dyDescent="0.3">
      <c r="A255" s="306"/>
      <c r="B255" s="210"/>
      <c r="C255" s="210"/>
      <c r="D255" s="210"/>
      <c r="E255" s="40">
        <f t="shared" si="12"/>
        <v>0</v>
      </c>
      <c r="F255" s="268"/>
      <c r="G255" s="235"/>
      <c r="H255" s="307"/>
      <c r="I255" s="268">
        <v>0</v>
      </c>
      <c r="J255" s="45">
        <f t="shared" si="11"/>
        <v>0</v>
      </c>
      <c r="K255" s="299"/>
      <c r="L255" s="299"/>
      <c r="M255" s="299"/>
      <c r="N255" s="48">
        <f t="shared" si="13"/>
        <v>0</v>
      </c>
      <c r="O255" s="301"/>
      <c r="P255" s="256"/>
      <c r="Q255" s="128"/>
      <c r="R255" s="302"/>
      <c r="S255" s="303"/>
      <c r="T255" s="304"/>
      <c r="U255" s="53"/>
      <c r="V255" s="54"/>
    </row>
    <row r="256" spans="1:22" ht="17.25" thickTop="1" thickBot="1" x14ac:dyDescent="0.3">
      <c r="A256" s="308"/>
      <c r="B256" s="309"/>
      <c r="E256" s="40">
        <f t="shared" si="12"/>
        <v>0</v>
      </c>
      <c r="H256" s="313"/>
      <c r="I256" s="311">
        <v>0</v>
      </c>
      <c r="J256" s="45">
        <f t="shared" si="11"/>
        <v>0</v>
      </c>
      <c r="K256" s="314"/>
      <c r="L256" s="314"/>
      <c r="M256" s="314"/>
      <c r="N256" s="48">
        <f t="shared" si="13"/>
        <v>0</v>
      </c>
      <c r="O256" s="301"/>
      <c r="P256" s="256"/>
      <c r="Q256" s="271"/>
      <c r="R256" s="302"/>
      <c r="S256" s="303"/>
      <c r="T256" s="304"/>
      <c r="U256" s="53"/>
      <c r="V256" s="54"/>
    </row>
    <row r="257" spans="1:22" ht="17.25" thickTop="1" thickBot="1" x14ac:dyDescent="0.3">
      <c r="A257" s="308"/>
      <c r="B257" s="309"/>
      <c r="E257" s="40">
        <f t="shared" si="12"/>
        <v>0</v>
      </c>
      <c r="I257" s="311">
        <v>0</v>
      </c>
      <c r="J257" s="45">
        <f t="shared" si="11"/>
        <v>0</v>
      </c>
      <c r="K257" s="314"/>
      <c r="L257" s="314"/>
      <c r="M257" s="314"/>
      <c r="N257" s="48">
        <f t="shared" si="13"/>
        <v>0</v>
      </c>
      <c r="O257" s="301"/>
      <c r="P257" s="256"/>
      <c r="Q257" s="271"/>
      <c r="R257" s="302"/>
      <c r="S257" s="303"/>
      <c r="T257" s="304"/>
      <c r="U257" s="53"/>
      <c r="V257" s="54"/>
    </row>
    <row r="258" spans="1:22" ht="17.25" thickTop="1" thickBot="1" x14ac:dyDescent="0.3">
      <c r="A258" s="308"/>
      <c r="B258" s="309"/>
      <c r="E258" s="40">
        <f t="shared" si="12"/>
        <v>0</v>
      </c>
      <c r="I258" s="316">
        <v>0</v>
      </c>
      <c r="J258" s="45">
        <f t="shared" si="11"/>
        <v>0</v>
      </c>
      <c r="K258" s="314"/>
      <c r="L258" s="314"/>
      <c r="M258" s="314"/>
      <c r="N258" s="48">
        <f t="shared" si="13"/>
        <v>0</v>
      </c>
      <c r="O258" s="301"/>
      <c r="P258" s="256"/>
      <c r="Q258" s="271"/>
      <c r="R258" s="302"/>
      <c r="S258" s="303"/>
      <c r="T258" s="304"/>
      <c r="U258" s="53"/>
      <c r="V258" s="54"/>
    </row>
    <row r="259" spans="1:22" ht="20.25" thickTop="1" thickBot="1" x14ac:dyDescent="0.35">
      <c r="A259" s="308"/>
      <c r="B259" s="309"/>
      <c r="E259" s="40" t="e">
        <f t="shared" si="12"/>
        <v>#VALUE!</v>
      </c>
      <c r="F259" s="506" t="s">
        <v>26</v>
      </c>
      <c r="G259" s="506"/>
      <c r="H259" s="507"/>
      <c r="I259" s="317">
        <f>SUM(I4:I258)</f>
        <v>316015</v>
      </c>
      <c r="J259" s="318"/>
      <c r="K259" s="314"/>
      <c r="L259" s="319"/>
      <c r="M259" s="314"/>
      <c r="N259" s="48">
        <f t="shared" si="13"/>
        <v>0</v>
      </c>
      <c r="O259" s="301"/>
      <c r="P259" s="256"/>
      <c r="Q259" s="271"/>
      <c r="R259" s="302"/>
      <c r="S259" s="320"/>
      <c r="T259" s="274"/>
      <c r="U259" s="275"/>
      <c r="V259" s="54"/>
    </row>
    <row r="260" spans="1:22" ht="20.25" thickTop="1" thickBot="1" x14ac:dyDescent="0.3">
      <c r="A260" s="321"/>
      <c r="B260" s="309"/>
      <c r="E260" s="40">
        <f t="shared" si="12"/>
        <v>0</v>
      </c>
      <c r="I260" s="322"/>
      <c r="J260" s="318"/>
      <c r="K260" s="314"/>
      <c r="L260" s="319"/>
      <c r="M260" s="314"/>
      <c r="N260" s="48">
        <f t="shared" si="13"/>
        <v>0</v>
      </c>
      <c r="O260" s="323"/>
      <c r="Q260" s="10"/>
      <c r="R260" s="324"/>
      <c r="S260" s="325"/>
      <c r="T260" s="326"/>
      <c r="V260" s="15"/>
    </row>
    <row r="261" spans="1:22" ht="17.25" thickTop="1" thickBot="1" x14ac:dyDescent="0.3">
      <c r="A261" s="308"/>
      <c r="B261" s="309"/>
      <c r="E261" s="40">
        <f t="shared" si="12"/>
        <v>0</v>
      </c>
      <c r="J261" s="311"/>
      <c r="K261" s="314"/>
      <c r="L261" s="314"/>
      <c r="M261" s="314"/>
      <c r="N261" s="48">
        <f t="shared" si="13"/>
        <v>0</v>
      </c>
      <c r="O261" s="323"/>
      <c r="Q261" s="10"/>
      <c r="R261" s="324"/>
      <c r="S261" s="325"/>
      <c r="T261" s="326"/>
      <c r="V261" s="15"/>
    </row>
    <row r="262" spans="1:22" ht="17.25" thickTop="1" thickBot="1" x14ac:dyDescent="0.3">
      <c r="A262" s="308"/>
      <c r="B262" s="309"/>
      <c r="E262" s="40">
        <f t="shared" si="12"/>
        <v>0</v>
      </c>
      <c r="J262" s="311"/>
      <c r="K262" s="328"/>
      <c r="N262" s="48">
        <f t="shared" si="13"/>
        <v>0</v>
      </c>
      <c r="O262" s="329"/>
      <c r="Q262" s="10"/>
      <c r="R262" s="324"/>
      <c r="S262" s="325"/>
      <c r="T262" s="330"/>
      <c r="V262" s="15"/>
    </row>
    <row r="263" spans="1:22" ht="17.25" thickTop="1" thickBot="1" x14ac:dyDescent="0.3">
      <c r="A263" s="308"/>
      <c r="H263" s="332"/>
      <c r="I263" s="333" t="s">
        <v>27</v>
      </c>
      <c r="J263" s="334"/>
      <c r="K263" s="334"/>
      <c r="L263" s="335">
        <f>SUM(L251:L262)</f>
        <v>0</v>
      </c>
      <c r="M263" s="336"/>
      <c r="N263" s="337">
        <f>SUM(N4:N262)</f>
        <v>11272772.5</v>
      </c>
      <c r="O263" s="338"/>
      <c r="Q263" s="339">
        <f>SUM(Q4:Q262)</f>
        <v>306636</v>
      </c>
      <c r="R263" s="8"/>
      <c r="S263" s="340">
        <f>SUM(S17:S262)</f>
        <v>44800</v>
      </c>
      <c r="T263" s="341"/>
      <c r="U263" s="342"/>
      <c r="V263" s="343">
        <f>SUM(V251:V262)</f>
        <v>0</v>
      </c>
    </row>
    <row r="264" spans="1:22" x14ac:dyDescent="0.25">
      <c r="A264" s="308"/>
      <c r="H264" s="332"/>
      <c r="I264" s="344"/>
      <c r="J264" s="345"/>
      <c r="K264" s="346"/>
      <c r="L264" s="346"/>
      <c r="M264" s="346"/>
      <c r="N264" s="300"/>
      <c r="O264" s="338"/>
      <c r="R264" s="324"/>
      <c r="S264" s="347"/>
      <c r="U264" s="349"/>
      <c r="V264"/>
    </row>
    <row r="265" spans="1:22" ht="16.5" thickBot="1" x14ac:dyDescent="0.3">
      <c r="A265" s="308"/>
      <c r="H265" s="332"/>
      <c r="I265" s="344"/>
      <c r="J265" s="345"/>
      <c r="K265" s="346"/>
      <c r="L265" s="346"/>
      <c r="M265" s="346"/>
      <c r="N265" s="300"/>
      <c r="O265" s="338"/>
      <c r="R265" s="324"/>
      <c r="S265" s="347"/>
      <c r="U265" s="349"/>
      <c r="V265"/>
    </row>
    <row r="266" spans="1:22" ht="19.5" thickTop="1" x14ac:dyDescent="0.25">
      <c r="A266" s="308"/>
      <c r="I266" s="350" t="s">
        <v>28</v>
      </c>
      <c r="J266" s="351"/>
      <c r="K266" s="351"/>
      <c r="L266" s="352"/>
      <c r="M266" s="352"/>
      <c r="N266" s="353">
        <f>V263+S263+Q263+N263+L263</f>
        <v>11624208.5</v>
      </c>
      <c r="O266" s="354"/>
      <c r="R266" s="324"/>
      <c r="S266" s="347"/>
      <c r="U266" s="349"/>
      <c r="V266"/>
    </row>
    <row r="267" spans="1:22" ht="19.5" thickBot="1" x14ac:dyDescent="0.3">
      <c r="A267" s="355"/>
      <c r="I267" s="356"/>
      <c r="J267" s="357"/>
      <c r="K267" s="357"/>
      <c r="L267" s="358"/>
      <c r="M267" s="358"/>
      <c r="N267" s="359"/>
      <c r="O267" s="360"/>
      <c r="R267" s="324"/>
      <c r="S267" s="347"/>
      <c r="U267" s="349"/>
      <c r="V267"/>
    </row>
    <row r="268" spans="1:22" ht="16.5" thickTop="1" x14ac:dyDescent="0.25">
      <c r="A268" s="355"/>
      <c r="I268" s="344"/>
      <c r="J268" s="345"/>
      <c r="K268" s="346"/>
      <c r="L268" s="346"/>
      <c r="M268" s="346"/>
      <c r="N268" s="300"/>
      <c r="O268" s="338"/>
      <c r="R268" s="324"/>
      <c r="S268" s="347"/>
      <c r="U268" s="349"/>
      <c r="V268"/>
    </row>
    <row r="269" spans="1:22" x14ac:dyDescent="0.25">
      <c r="A269" s="308"/>
      <c r="I269" s="344"/>
      <c r="J269" s="345"/>
      <c r="K269" s="346"/>
      <c r="L269" s="346"/>
      <c r="M269" s="346"/>
      <c r="N269" s="300"/>
      <c r="O269" s="338"/>
      <c r="R269" s="324"/>
      <c r="S269" s="347"/>
      <c r="U269" s="349"/>
      <c r="V269"/>
    </row>
    <row r="270" spans="1:22" x14ac:dyDescent="0.25">
      <c r="A270" s="308"/>
      <c r="I270" s="344"/>
      <c r="J270" s="361"/>
      <c r="K270" s="346"/>
      <c r="L270" s="346"/>
      <c r="M270" s="346"/>
      <c r="N270" s="300"/>
      <c r="O270" s="362"/>
      <c r="R270" s="324"/>
      <c r="S270" s="347"/>
      <c r="U270" s="349"/>
      <c r="V270"/>
    </row>
    <row r="271" spans="1:22" x14ac:dyDescent="0.25">
      <c r="A271" s="355"/>
      <c r="N271" s="300"/>
      <c r="O271" s="364"/>
      <c r="R271" s="324"/>
      <c r="S271" s="347"/>
      <c r="U271" s="349"/>
      <c r="V271"/>
    </row>
    <row r="272" spans="1:22" x14ac:dyDescent="0.25">
      <c r="A272" s="355"/>
      <c r="O272" s="364"/>
      <c r="S272" s="347"/>
      <c r="U272" s="349"/>
      <c r="V272"/>
    </row>
    <row r="273" spans="1:22" x14ac:dyDescent="0.25">
      <c r="A273" s="308"/>
      <c r="B273" s="309"/>
      <c r="N273" s="300"/>
      <c r="O273" s="338"/>
      <c r="S273" s="347"/>
      <c r="U273" s="349"/>
      <c r="V273"/>
    </row>
    <row r="274" spans="1:22" x14ac:dyDescent="0.25">
      <c r="A274" s="355"/>
      <c r="B274" s="309"/>
      <c r="N274" s="300"/>
      <c r="O274" s="338"/>
      <c r="S274" s="347"/>
      <c r="U274" s="349"/>
      <c r="V274"/>
    </row>
    <row r="275" spans="1:22" x14ac:dyDescent="0.25">
      <c r="A275" s="308"/>
      <c r="B275" s="309"/>
      <c r="I275" s="344"/>
      <c r="J275" s="345"/>
      <c r="K275" s="346"/>
      <c r="L275" s="346"/>
      <c r="M275" s="346"/>
      <c r="N275" s="300"/>
      <c r="O275" s="338"/>
      <c r="S275" s="347"/>
      <c r="U275" s="349"/>
      <c r="V275"/>
    </row>
    <row r="276" spans="1:22" x14ac:dyDescent="0.25">
      <c r="A276" s="355"/>
      <c r="B276" s="309"/>
      <c r="I276" s="344"/>
      <c r="J276" s="345"/>
      <c r="K276" s="346"/>
      <c r="L276" s="346"/>
      <c r="M276" s="346"/>
      <c r="N276" s="300"/>
      <c r="O276" s="338"/>
      <c r="S276" s="347"/>
      <c r="U276" s="349"/>
      <c r="V276"/>
    </row>
    <row r="277" spans="1:22" x14ac:dyDescent="0.25">
      <c r="A277" s="308"/>
      <c r="B277" s="309"/>
      <c r="I277" s="365"/>
      <c r="J277" s="342"/>
      <c r="K277" s="342"/>
      <c r="N277" s="300"/>
      <c r="O277" s="338"/>
      <c r="S277" s="347"/>
      <c r="U277" s="349"/>
      <c r="V277"/>
    </row>
    <row r="278" spans="1:22" x14ac:dyDescent="0.25">
      <c r="A278" s="355"/>
      <c r="S278" s="347"/>
      <c r="U278" s="349"/>
      <c r="V278"/>
    </row>
    <row r="279" spans="1:22" x14ac:dyDescent="0.25">
      <c r="A279" s="308"/>
      <c r="S279" s="347"/>
      <c r="U279" s="349"/>
      <c r="V279"/>
    </row>
    <row r="280" spans="1:22" x14ac:dyDescent="0.25">
      <c r="A280" s="308"/>
      <c r="B280" s="366"/>
      <c r="C280" s="366"/>
      <c r="D280" s="366"/>
      <c r="E280" s="367"/>
      <c r="F280" s="368"/>
      <c r="G280" s="369"/>
      <c r="H280" s="448"/>
      <c r="I280" s="371"/>
      <c r="J280"/>
      <c r="K280"/>
      <c r="L280"/>
      <c r="M280"/>
      <c r="P280" s="372"/>
      <c r="Q280" s="347"/>
      <c r="S280" s="347"/>
      <c r="U280" s="349"/>
      <c r="V280"/>
    </row>
    <row r="281" spans="1:22" x14ac:dyDescent="0.25">
      <c r="A281" s="355"/>
      <c r="B281" s="366"/>
      <c r="C281" s="366"/>
      <c r="D281" s="366"/>
      <c r="E281" s="367"/>
      <c r="F281" s="368"/>
      <c r="G281" s="369"/>
      <c r="H281" s="448"/>
      <c r="I281" s="371"/>
      <c r="J281"/>
      <c r="K281"/>
      <c r="L281"/>
      <c r="M281"/>
      <c r="P281" s="372"/>
      <c r="Q281" s="347"/>
      <c r="S281" s="347"/>
      <c r="U281" s="349"/>
      <c r="V281"/>
    </row>
    <row r="282" spans="1:22" x14ac:dyDescent="0.25">
      <c r="A282" s="355"/>
      <c r="B282" s="366"/>
      <c r="C282" s="366"/>
      <c r="D282" s="366"/>
      <c r="E282" s="367"/>
      <c r="F282" s="368"/>
      <c r="G282" s="369"/>
      <c r="H282" s="448"/>
      <c r="I282" s="371"/>
      <c r="J282"/>
      <c r="K282"/>
      <c r="L282"/>
      <c r="M282"/>
      <c r="P282" s="372"/>
      <c r="Q282" s="347"/>
      <c r="S282" s="347"/>
      <c r="U282" s="349"/>
      <c r="V282"/>
    </row>
    <row r="283" spans="1:22" x14ac:dyDescent="0.25">
      <c r="A283" s="355"/>
      <c r="B283" s="366"/>
      <c r="C283" s="366"/>
      <c r="D283" s="366"/>
      <c r="E283" s="367"/>
      <c r="F283" s="368"/>
      <c r="G283" s="369"/>
      <c r="H283" s="448"/>
      <c r="I283" s="371"/>
      <c r="J283"/>
      <c r="K283"/>
      <c r="L283"/>
      <c r="M283"/>
      <c r="P283" s="372"/>
      <c r="Q283" s="347"/>
      <c r="S283" s="347"/>
      <c r="U283" s="349"/>
      <c r="V283"/>
    </row>
    <row r="284" spans="1:22" x14ac:dyDescent="0.25">
      <c r="A284" s="373"/>
      <c r="B284" s="366"/>
      <c r="C284" s="366"/>
      <c r="D284" s="366"/>
      <c r="E284" s="367"/>
      <c r="F284" s="368"/>
      <c r="G284" s="369"/>
      <c r="H284" s="448"/>
      <c r="I284" s="371"/>
      <c r="J284"/>
      <c r="K284"/>
      <c r="L284"/>
      <c r="M284"/>
      <c r="P284" s="372"/>
      <c r="Q284" s="347"/>
      <c r="S284" s="347"/>
      <c r="U284" s="349"/>
      <c r="V284"/>
    </row>
    <row r="285" spans="1:22" x14ac:dyDescent="0.25">
      <c r="A285" s="321"/>
      <c r="B285" s="366"/>
      <c r="C285" s="366"/>
      <c r="D285" s="366"/>
      <c r="E285" s="367"/>
      <c r="F285" s="368"/>
      <c r="G285" s="369"/>
      <c r="H285" s="448"/>
      <c r="I285" s="371"/>
      <c r="J285"/>
      <c r="K285"/>
      <c r="L285"/>
      <c r="M285"/>
      <c r="P285" s="372"/>
      <c r="Q285" s="347"/>
      <c r="S285" s="347"/>
      <c r="U285" s="349"/>
      <c r="V285"/>
    </row>
    <row r="286" spans="1:22" x14ac:dyDescent="0.25">
      <c r="A286" s="308"/>
      <c r="B286" s="366"/>
      <c r="C286" s="366"/>
      <c r="D286" s="366"/>
      <c r="E286" s="367"/>
      <c r="F286" s="368"/>
      <c r="G286" s="369"/>
      <c r="H286" s="448"/>
      <c r="I286" s="371"/>
      <c r="J286"/>
      <c r="K286"/>
      <c r="L286"/>
      <c r="M286"/>
      <c r="P286" s="372"/>
      <c r="Q286" s="347"/>
      <c r="S286" s="347"/>
      <c r="U286" s="349"/>
      <c r="V286"/>
    </row>
    <row r="287" spans="1:22" x14ac:dyDescent="0.25">
      <c r="A287" s="308"/>
      <c r="B287" s="366"/>
      <c r="C287" s="366"/>
      <c r="D287" s="366"/>
      <c r="E287" s="367"/>
      <c r="F287" s="368"/>
      <c r="G287" s="369"/>
      <c r="H287" s="448"/>
      <c r="I287" s="371"/>
      <c r="J287"/>
      <c r="K287"/>
      <c r="L287"/>
      <c r="M287"/>
      <c r="P287" s="372"/>
      <c r="Q287" s="347"/>
      <c r="S287" s="347"/>
      <c r="U287" s="349"/>
      <c r="V287"/>
    </row>
    <row r="288" spans="1:22" x14ac:dyDescent="0.25">
      <c r="A288" s="308"/>
      <c r="B288" s="366"/>
      <c r="C288" s="366"/>
      <c r="D288" s="366"/>
      <c r="E288" s="367"/>
      <c r="F288" s="368"/>
      <c r="G288" s="369"/>
      <c r="H288" s="448"/>
      <c r="I288" s="371"/>
      <c r="J288"/>
      <c r="K288"/>
      <c r="L288"/>
      <c r="M288"/>
      <c r="P288" s="372"/>
      <c r="Q288" s="347"/>
      <c r="S288" s="347"/>
      <c r="U288" s="349"/>
      <c r="V288"/>
    </row>
    <row r="289" spans="1:22" x14ac:dyDescent="0.25">
      <c r="A289" s="308"/>
      <c r="B289" s="366"/>
      <c r="C289" s="366"/>
      <c r="D289" s="366"/>
      <c r="E289" s="367"/>
      <c r="F289" s="368"/>
      <c r="G289" s="369"/>
      <c r="H289" s="448"/>
      <c r="I289" s="371"/>
      <c r="J289"/>
      <c r="K289"/>
      <c r="L289"/>
      <c r="M289"/>
      <c r="P289" s="372"/>
      <c r="Q289" s="347"/>
      <c r="S289" s="347"/>
      <c r="U289" s="349"/>
      <c r="V289"/>
    </row>
    <row r="290" spans="1:22" x14ac:dyDescent="0.25">
      <c r="A290" s="308"/>
      <c r="B290" s="366"/>
      <c r="C290" s="366"/>
      <c r="D290" s="366"/>
      <c r="E290" s="367"/>
      <c r="F290" s="368"/>
      <c r="G290" s="369"/>
      <c r="H290" s="448"/>
      <c r="I290" s="371"/>
      <c r="J290"/>
      <c r="K290"/>
      <c r="L290"/>
      <c r="M290"/>
      <c r="P290" s="372"/>
      <c r="Q290" s="347"/>
      <c r="S290" s="347"/>
      <c r="U290" s="349"/>
      <c r="V290"/>
    </row>
    <row r="291" spans="1:22" x14ac:dyDescent="0.25">
      <c r="A291" s="308"/>
      <c r="B291" s="366"/>
      <c r="C291" s="366"/>
      <c r="D291" s="366"/>
      <c r="E291" s="367"/>
      <c r="F291" s="368"/>
      <c r="G291" s="369"/>
      <c r="H291" s="448"/>
      <c r="I291" s="371"/>
      <c r="J291"/>
      <c r="K291"/>
      <c r="L291"/>
      <c r="M291"/>
      <c r="P291" s="372"/>
      <c r="Q291" s="347"/>
      <c r="S291" s="347"/>
      <c r="U291" s="349"/>
      <c r="V291"/>
    </row>
    <row r="292" spans="1:22" x14ac:dyDescent="0.25">
      <c r="A292" s="308"/>
      <c r="B292" s="366"/>
      <c r="C292" s="366"/>
      <c r="D292" s="366"/>
      <c r="E292" s="367"/>
      <c r="F292" s="368"/>
      <c r="G292" s="369"/>
      <c r="H292" s="448"/>
      <c r="I292" s="371"/>
      <c r="J292"/>
      <c r="K292"/>
      <c r="L292"/>
      <c r="M292"/>
      <c r="P292" s="372"/>
      <c r="Q292" s="347"/>
      <c r="S292" s="347"/>
      <c r="U292" s="349"/>
      <c r="V292"/>
    </row>
  </sheetData>
  <mergeCells count="8">
    <mergeCell ref="F259:H259"/>
    <mergeCell ref="A1:J2"/>
    <mergeCell ref="S1:T2"/>
    <mergeCell ref="W1:X1"/>
    <mergeCell ref="O3:P3"/>
    <mergeCell ref="L87:M88"/>
    <mergeCell ref="O94:O95"/>
    <mergeCell ref="P94:P95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CANALES  ENERO  2022   </vt:lpstr>
      <vt:lpstr>CANALES    FEBRERO   2022    </vt:lpstr>
      <vt:lpstr>CANALES    MARZO    2022   </vt:lpstr>
      <vt:lpstr>   CANALES   DE   ABRIL   2022 </vt:lpstr>
      <vt:lpstr>CANALES  DE   MAYO  2022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2022-01-15T21:14:38Z</dcterms:created>
  <dcterms:modified xsi:type="dcterms:W3CDTF">2022-05-28T13:16:38Z</dcterms:modified>
</cp:coreProperties>
</file>