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9 SEPTIEMBRE 2022\"/>
    </mc:Choice>
  </mc:AlternateContent>
  <bookViews>
    <workbookView xWindow="0" yWindow="0" windowWidth="17655" windowHeight="11220" firstSheet="6" activeTab="7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Hoja1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833" i="8" l="1"/>
  <c r="F1083" i="8"/>
  <c r="F886" i="8"/>
  <c r="F3175" i="8" l="1"/>
  <c r="F2648" i="8" l="1"/>
  <c r="F3070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<sst xmlns="http://schemas.openxmlformats.org/spreadsheetml/2006/main" count="80993" uniqueCount="28007">
  <si>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</si>
  <si>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</si>
  <si>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</si>
  <si>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</si>
  <si>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</si>
  <si>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</si>
  <si>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</si>
  <si>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</si>
  <si>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</si>
  <si>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</si>
  <si>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</si>
  <si>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</si>
  <si>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</si>
  <si>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</si>
  <si>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</si>
  <si>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</si>
  <si>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</si>
  <si>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</si>
  <si>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</si>
  <si>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</si>
  <si>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</si>
  <si>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</si>
  <si>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</si>
  <si>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</si>
  <si>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</si>
  <si>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</si>
  <si>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</si>
  <si>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</si>
  <si>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</si>
  <si>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</si>
  <si>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</si>
  <si>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</si>
  <si>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</si>
  <si>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</si>
  <si>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</si>
  <si>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</si>
  <si>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</si>
  <si>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</si>
  <si>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</si>
  <si>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</si>
  <si>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</si>
  <si>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</si>
  <si>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</si>
  <si>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</si>
  <si>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</si>
  <si>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</si>
  <si>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</si>
  <si>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</si>
  <si>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</si>
  <si>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</si>
  <si>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</si>
  <si>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</si>
  <si>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</si>
  <si>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</si>
  <si>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</si>
  <si>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</si>
  <si>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</si>
  <si>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</si>
  <si>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</si>
  <si>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</si>
  <si>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</si>
  <si>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</si>
  <si>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</si>
  <si>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</si>
  <si>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</si>
  <si>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</si>
  <si>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</si>
  <si>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</si>
  <si>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</si>
  <si>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</si>
  <si>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</si>
  <si>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</si>
  <si>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</si>
  <si>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</si>
  <si>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</si>
  <si>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</si>
  <si>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</si>
  <si>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</si>
  <si>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</si>
  <si>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</si>
  <si>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</si>
  <si>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</si>
  <si>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</si>
  <si>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</si>
  <si>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</si>
  <si>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</si>
  <si>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</si>
  <si>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</si>
  <si>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</si>
  <si>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</si>
  <si>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</si>
  <si>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</si>
  <si>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</si>
  <si>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</si>
  <si>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</si>
  <si>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</si>
  <si>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</si>
  <si>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</si>
  <si>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</si>
  <si>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</si>
  <si>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</si>
  <si>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</si>
  <si>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</si>
  <si>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</si>
  <si>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</si>
  <si>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</si>
  <si>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</si>
  <si>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</si>
  <si>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</si>
  <si>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</si>
  <si>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</si>
  <si>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</si>
  <si>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</si>
  <si>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</si>
  <si>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</si>
  <si>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</si>
  <si>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</si>
  <si>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</si>
  <si>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</si>
  <si>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</si>
  <si>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</si>
  <si>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</si>
  <si>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</si>
  <si>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</si>
  <si>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</si>
  <si>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</si>
  <si>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</si>
  <si>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</si>
  <si>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</si>
  <si>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</si>
  <si>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</si>
  <si>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</si>
  <si>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</si>
  <si>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</si>
  <si>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</si>
  <si>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</si>
  <si>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</si>
  <si>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</si>
  <si>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</si>
  <si>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</si>
  <si>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</si>
  <si>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</si>
  <si>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</si>
  <si>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</si>
  <si>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</si>
  <si>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</si>
  <si>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</si>
  <si>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</si>
  <si>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</si>
  <si>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</si>
  <si>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</si>
  <si>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</si>
  <si>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</si>
  <si>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</si>
  <si>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</si>
  <si>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</si>
  <si>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</si>
  <si>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</si>
  <si>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</si>
  <si>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</si>
  <si>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</si>
  <si>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</si>
  <si>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</si>
  <si>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</si>
  <si>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</si>
  <si>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</si>
  <si>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</si>
  <si>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</si>
  <si>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</si>
  <si>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</si>
  <si>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</si>
  <si>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</si>
  <si>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</si>
  <si>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</si>
  <si>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</si>
  <si>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</si>
  <si>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</si>
  <si>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</si>
  <si>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</si>
  <si>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</si>
  <si>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</si>
  <si>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</si>
  <si>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</si>
  <si>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</si>
  <si>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</si>
  <si>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</si>
  <si>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</si>
  <si>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</si>
  <si>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</si>
  <si>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</si>
  <si>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</si>
  <si>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</si>
  <si>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</si>
  <si>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</si>
  <si>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</si>
  <si>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</si>
  <si>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</si>
  <si>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</si>
  <si>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</si>
  <si>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</si>
  <si>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</si>
  <si>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</si>
  <si>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</si>
  <si>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</si>
  <si>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</si>
  <si>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</si>
  <si>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</si>
  <si>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</si>
  <si>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</si>
  <si>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</si>
  <si>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</si>
  <si>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</si>
  <si>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</si>
  <si>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</si>
  <si>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</si>
  <si>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</si>
  <si>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</si>
  <si>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</si>
  <si>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</si>
  <si>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</si>
  <si>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</si>
  <si>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</si>
  <si>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</si>
  <si>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</si>
  <si>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</si>
  <si>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</si>
  <si>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</si>
  <si>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</si>
  <si>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</si>
  <si>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</si>
  <si>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</si>
  <si>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</si>
  <si>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</si>
  <si>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</si>
  <si>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</si>
  <si>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</si>
  <si>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</si>
  <si>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</si>
  <si>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</si>
  <si>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</si>
  <si>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</si>
  <si>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</si>
  <si>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</si>
  <si>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</si>
  <si>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</si>
  <si>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</si>
  <si>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</si>
  <si>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</si>
  <si>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</si>
  <si>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</si>
  <si>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</si>
  <si>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</si>
  <si>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</si>
  <si>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</si>
  <si>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</si>
  <si>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</si>
  <si>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</si>
  <si>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</si>
  <si>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</si>
  <si>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</si>
  <si>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</si>
  <si>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</si>
  <si>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</si>
  <si>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</si>
  <si>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</si>
  <si>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</si>
  <si>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</si>
  <si>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</si>
  <si>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</si>
  <si>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</si>
  <si>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</si>
  <si>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</si>
  <si>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</si>
  <si>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</si>
  <si>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</si>
  <si>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</si>
  <si>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</si>
  <si>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</si>
  <si>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</si>
  <si>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</si>
  <si>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</si>
  <si>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</si>
  <si>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</si>
  <si>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</si>
  <si>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</si>
  <si>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</si>
  <si>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</si>
  <si>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</si>
  <si>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</si>
  <si>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</si>
  <si>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</si>
  <si>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</si>
  <si>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</si>
  <si>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</si>
  <si>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</si>
  <si>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</si>
  <si>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</si>
  <si>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</si>
  <si>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</si>
  <si>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</si>
  <si>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</si>
  <si>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</si>
  <si>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</si>
  <si>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</si>
  <si>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</si>
  <si>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</si>
  <si>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</si>
  <si>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</si>
  <si>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</si>
  <si>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</si>
  <si>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</si>
  <si>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</si>
  <si>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</si>
  <si>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</si>
  <si>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</si>
  <si>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</si>
  <si>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</si>
  <si>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</si>
  <si>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</si>
  <si>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</si>
  <si>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</si>
  <si>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</si>
  <si>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</si>
  <si>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</si>
  <si>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</si>
  <si>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</si>
  <si>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</si>
  <si>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</si>
  <si>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</si>
  <si>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</si>
  <si>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</si>
  <si>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</si>
  <si>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</si>
  <si>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</si>
  <si>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</si>
  <si>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</si>
  <si>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</si>
  <si>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</si>
  <si>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</si>
  <si>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</si>
  <si>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</si>
  <si>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</si>
  <si>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</si>
  <si>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</si>
  <si>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</si>
  <si>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</si>
  <si>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</si>
  <si>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</si>
  <si>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</si>
  <si>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</si>
  <si>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</si>
  <si>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</si>
  <si>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</si>
  <si>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</si>
  <si>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</si>
  <si>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</si>
  <si>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</si>
  <si>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</si>
  <si>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</si>
  <si>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</si>
  <si>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</si>
  <si>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</si>
  <si>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</si>
  <si>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</si>
  <si>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</si>
  <si>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</si>
  <si>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</si>
  <si>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</si>
  <si>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</si>
  <si>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</si>
  <si>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</si>
  <si>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</si>
  <si>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</si>
  <si>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</si>
  <si>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</si>
  <si>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</si>
  <si>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</si>
  <si>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</si>
  <si>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</si>
  <si>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</si>
  <si>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</si>
  <si>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</si>
  <si>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</si>
  <si>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</si>
  <si>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</si>
  <si>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</si>
  <si>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</si>
  <si>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</si>
  <si>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</si>
  <si>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</si>
  <si>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</si>
  <si>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</si>
  <si>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</si>
  <si>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</si>
  <si>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</si>
  <si>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</si>
  <si>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</si>
  <si>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</si>
  <si>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</si>
  <si>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</si>
  <si>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</si>
  <si>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</si>
  <si>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</si>
  <si>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</si>
  <si>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</si>
  <si>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</si>
  <si>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</si>
  <si>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</si>
  <si>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</si>
  <si>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</si>
  <si>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</si>
  <si>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</si>
  <si>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</si>
  <si>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</si>
  <si>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</si>
  <si>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</si>
  <si>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</si>
  <si>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</si>
  <si>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</si>
  <si>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</si>
  <si>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</si>
  <si>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</si>
  <si>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</si>
  <si>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</si>
  <si>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</si>
  <si>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</si>
  <si>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</si>
  <si>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</si>
  <si>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</si>
  <si>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</si>
  <si>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</si>
  <si>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</si>
  <si>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</si>
  <si>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</si>
  <si>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</si>
  <si>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</si>
  <si>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</si>
  <si>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</si>
  <si>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</si>
  <si>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</si>
  <si>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</si>
  <si>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</si>
  <si>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</si>
  <si>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</si>
  <si>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</si>
  <si>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</si>
  <si>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</si>
  <si>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</si>
  <si>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</si>
  <si>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</si>
  <si>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</si>
  <si>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</si>
  <si>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</si>
  <si>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</si>
  <si>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</si>
  <si>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</si>
  <si>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</si>
  <si>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</si>
  <si>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</si>
  <si>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</si>
  <si>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</si>
  <si>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</si>
  <si>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</si>
  <si>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</si>
  <si>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</si>
  <si>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</si>
  <si>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</si>
  <si>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</si>
  <si>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</si>
  <si>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</si>
  <si>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</si>
  <si>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</si>
  <si>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</si>
  <si>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</si>
  <si>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</si>
  <si>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</si>
  <si>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</si>
  <si>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</si>
  <si>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</si>
  <si>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</si>
  <si>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</si>
  <si>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</si>
  <si>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</si>
  <si>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</si>
  <si>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</si>
  <si>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</si>
  <si>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</si>
  <si>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</si>
  <si>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</si>
  <si>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</si>
  <si>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</si>
  <si>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</si>
  <si>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</si>
  <si>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</si>
  <si>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</si>
  <si>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</si>
  <si>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</si>
  <si>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</si>
  <si>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</si>
  <si>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</si>
  <si>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</si>
  <si>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</si>
  <si>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</si>
  <si>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</si>
  <si>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</si>
  <si>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</si>
  <si>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</si>
  <si>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</si>
  <si>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</si>
  <si>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</si>
  <si>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</si>
  <si>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</si>
  <si>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</si>
  <si>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</si>
  <si>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</si>
  <si>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</si>
  <si>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</si>
  <si>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</si>
  <si>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</si>
  <si>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</si>
  <si>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</si>
  <si>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</si>
  <si>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</si>
  <si>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</si>
  <si>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</si>
  <si>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</si>
  <si>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</si>
  <si>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</si>
  <si>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</si>
  <si>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</si>
  <si>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</si>
  <si>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</si>
  <si>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</si>
  <si>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</si>
  <si>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</si>
  <si>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</si>
  <si>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</si>
  <si>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</si>
  <si>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</si>
  <si>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</si>
  <si>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</si>
  <si>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</si>
  <si>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</si>
  <si>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</si>
  <si>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</si>
  <si>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</si>
  <si>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</si>
  <si>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</si>
  <si>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</si>
  <si>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</si>
  <si>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</si>
  <si>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</si>
  <si>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</si>
  <si>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</si>
  <si>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</si>
  <si>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</si>
  <si>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</si>
  <si>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</si>
  <si>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</si>
  <si>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</si>
  <si>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</si>
  <si>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</si>
  <si>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</si>
  <si>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</si>
  <si>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</si>
  <si>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</si>
  <si>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</si>
  <si>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</si>
  <si>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</si>
  <si>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</si>
  <si>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</si>
  <si>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</si>
  <si>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</si>
  <si>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</si>
  <si>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</si>
  <si>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</si>
  <si>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</si>
  <si>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</si>
  <si>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</si>
  <si>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</si>
  <si>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</si>
  <si>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</si>
  <si>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</si>
  <si>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</si>
  <si>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</si>
  <si>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</si>
  <si>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</si>
  <si>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</si>
  <si>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</si>
  <si>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</si>
  <si>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</si>
  <si>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</si>
  <si>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</si>
  <si>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</si>
  <si>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</si>
  <si>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</si>
  <si>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</si>
  <si>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</si>
  <si>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</si>
  <si>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</si>
  <si>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</si>
  <si>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</si>
  <si>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</si>
  <si>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</si>
  <si>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</si>
  <si>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</si>
  <si>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</si>
  <si>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</si>
  <si>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</si>
  <si>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</si>
  <si>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</si>
  <si>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</si>
  <si>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</si>
  <si>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</si>
  <si>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</si>
  <si>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</si>
  <si>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</si>
  <si>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</si>
  <si>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</si>
  <si>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</si>
  <si>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</si>
  <si>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</si>
  <si>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</si>
  <si>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</si>
  <si>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</si>
  <si>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</si>
  <si>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</si>
  <si>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</si>
  <si>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</si>
  <si>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</si>
  <si>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</si>
  <si>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</si>
  <si>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</si>
  <si>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</si>
  <si>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</si>
  <si>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</si>
  <si>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</si>
  <si>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</si>
  <si>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</si>
  <si>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</si>
  <si>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</si>
  <si>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</si>
  <si>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</si>
  <si>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</si>
  <si>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</si>
  <si>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</si>
  <si>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</si>
  <si>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</si>
  <si>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</si>
  <si>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</si>
  <si>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</si>
  <si>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</si>
  <si>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</si>
  <si>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</si>
  <si>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</si>
  <si>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</si>
  <si>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</si>
  <si>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</si>
  <si>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</si>
  <si>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</si>
  <si>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</si>
  <si>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</si>
  <si>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</si>
  <si>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</si>
  <si>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</si>
  <si>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</si>
  <si>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</si>
  <si>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</si>
  <si>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</si>
  <si>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</si>
  <si>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</si>
  <si>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</si>
  <si>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</si>
  <si>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</si>
  <si>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</si>
  <si>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</si>
  <si>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</si>
  <si>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</si>
  <si>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</si>
  <si>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</si>
  <si>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</si>
  <si>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</si>
  <si>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</si>
  <si>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</si>
  <si>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</si>
  <si>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</si>
  <si>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</si>
  <si>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</si>
  <si>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</si>
  <si>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</si>
  <si>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</si>
  <si>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</si>
  <si>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</si>
  <si>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</si>
  <si>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</si>
  <si>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</si>
  <si>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</si>
  <si>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</si>
  <si>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</si>
  <si>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</si>
  <si>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</si>
  <si>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</si>
  <si>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</si>
  <si>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</si>
  <si>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</si>
  <si>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</si>
  <si>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</si>
  <si>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</si>
  <si>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</si>
  <si>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</si>
  <si>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</si>
  <si>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</si>
  <si>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</si>
  <si>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</si>
  <si>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</si>
  <si>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</si>
  <si>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</si>
  <si>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</si>
  <si>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</si>
  <si>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</si>
  <si>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</si>
  <si>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</si>
  <si>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</si>
  <si>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</si>
  <si>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</si>
  <si>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</si>
  <si>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</si>
  <si>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</si>
  <si>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</si>
  <si>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</si>
  <si>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</si>
  <si>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</si>
  <si>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</si>
  <si>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</si>
  <si>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</si>
  <si>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</si>
  <si>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</si>
  <si>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</si>
  <si>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</si>
  <si>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</si>
  <si>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</si>
  <si>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</si>
  <si>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</si>
  <si>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</si>
  <si>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</si>
  <si>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</si>
  <si>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</si>
  <si>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</si>
  <si>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</si>
  <si>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</si>
  <si>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</si>
  <si>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</si>
  <si>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</si>
  <si>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</si>
  <si>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</si>
  <si>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</si>
  <si>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</si>
  <si>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</si>
  <si>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</si>
  <si>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</si>
  <si>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</si>
  <si>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</si>
  <si>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</si>
  <si>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</si>
  <si>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</si>
  <si>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</si>
  <si>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</si>
  <si>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</si>
  <si>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</si>
  <si>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</si>
  <si>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</si>
  <si>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</si>
  <si>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</si>
  <si>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</si>
  <si>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</si>
  <si>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</si>
  <si>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</si>
  <si>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</si>
  <si>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</si>
  <si>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</si>
  <si>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</si>
  <si>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</si>
  <si>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</si>
  <si>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</si>
  <si>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</si>
  <si>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</si>
  <si>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</si>
  <si>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</si>
  <si>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</si>
  <si>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</si>
  <si>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</si>
  <si>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</si>
  <si>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</si>
  <si>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</si>
  <si>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</si>
  <si>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</si>
  <si>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</si>
  <si>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</si>
  <si>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</si>
  <si>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</si>
  <si>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</si>
  <si>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</si>
  <si>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</si>
  <si>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</si>
  <si>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</si>
  <si>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</si>
  <si>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</si>
  <si>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</si>
  <si>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</si>
  <si>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</si>
  <si>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</si>
  <si>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</si>
  <si>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</si>
  <si>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</si>
  <si>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</si>
  <si>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</si>
  <si>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</si>
  <si>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</si>
  <si>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</si>
  <si>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</si>
  <si>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</si>
  <si>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</si>
  <si>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</si>
  <si>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</si>
  <si>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</si>
  <si>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</si>
  <si>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</si>
  <si>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</si>
  <si>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</si>
  <si>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</si>
  <si>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</si>
  <si>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</si>
  <si>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</si>
  <si>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</si>
  <si>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</si>
  <si>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</si>
  <si>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</si>
  <si>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</si>
  <si>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</si>
  <si>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</si>
  <si>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</si>
  <si>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</si>
  <si>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</si>
  <si>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</si>
  <si>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</si>
  <si>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</si>
  <si>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</si>
  <si>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</si>
  <si>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</si>
  <si>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</si>
  <si>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</si>
  <si>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</si>
  <si>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</si>
  <si>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</si>
  <si>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</si>
  <si>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</si>
  <si>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</si>
  <si>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</si>
  <si>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</si>
  <si>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</si>
  <si>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</si>
  <si>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</si>
  <si>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</si>
  <si>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</si>
  <si>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</si>
  <si>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</si>
  <si>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</si>
  <si>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</si>
  <si>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</si>
  <si>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</si>
  <si>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</si>
  <si>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</si>
  <si>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</si>
  <si>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</si>
  <si>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</si>
  <si>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</si>
  <si>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</si>
  <si>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</si>
  <si>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</si>
  <si>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</si>
  <si>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</si>
  <si>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</si>
  <si>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</si>
  <si>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</si>
  <si>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</si>
  <si>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</si>
  <si>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</si>
  <si>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</si>
  <si>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</si>
  <si>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</si>
  <si>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</si>
  <si>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</si>
  <si>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</si>
  <si>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</si>
  <si>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</si>
  <si>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</si>
  <si>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</si>
  <si>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</si>
  <si>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</si>
  <si>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</si>
  <si>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</si>
  <si>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</si>
  <si>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</si>
  <si>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</si>
  <si>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</si>
  <si>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</si>
  <si>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</si>
  <si>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</si>
  <si>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</si>
  <si>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</si>
  <si>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</si>
  <si>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</si>
  <si>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</si>
  <si>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</si>
  <si>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</si>
  <si>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</si>
  <si>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</si>
  <si>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</si>
  <si>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</si>
  <si>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</si>
  <si>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</si>
  <si>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</si>
  <si>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</si>
  <si>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</si>
  <si>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</si>
  <si>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</si>
  <si>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</si>
  <si>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</si>
  <si>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</si>
  <si>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</si>
  <si>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</si>
  <si>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</si>
  <si>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</si>
  <si>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</si>
  <si>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</si>
  <si>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</si>
  <si>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</si>
  <si>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</si>
  <si>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</si>
  <si>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</si>
  <si>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</si>
  <si>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</si>
  <si>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</si>
  <si>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</si>
  <si>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</si>
  <si>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</si>
  <si>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</si>
  <si>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</si>
  <si>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</si>
  <si>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</si>
  <si>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</si>
  <si>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</si>
  <si>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</si>
  <si>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</si>
  <si>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</si>
  <si>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</si>
  <si>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</si>
  <si>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</si>
  <si>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</si>
  <si>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</si>
  <si>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</si>
  <si>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</si>
  <si>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</si>
  <si>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</si>
  <si>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</si>
  <si>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</si>
  <si>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</si>
  <si>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</si>
  <si>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</si>
  <si>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</si>
  <si>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</si>
  <si>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</si>
  <si>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</si>
  <si>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</si>
  <si>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</si>
  <si>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</si>
  <si>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</si>
  <si>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</si>
  <si>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</si>
  <si>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</si>
  <si>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</si>
  <si>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</si>
  <si>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</si>
  <si>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</si>
  <si>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</si>
  <si>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</si>
  <si>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</si>
  <si>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</si>
  <si>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</si>
  <si>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</si>
  <si>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</si>
  <si>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</si>
  <si>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</si>
  <si>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</si>
  <si>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</si>
  <si>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</si>
  <si>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</si>
  <si>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</si>
  <si>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</si>
  <si>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</si>
  <si>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</si>
  <si>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</si>
  <si>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</si>
  <si>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</si>
  <si>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</si>
  <si>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</si>
  <si>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</si>
  <si>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</si>
  <si>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</si>
  <si>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</si>
  <si>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</si>
  <si>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</si>
  <si>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</si>
  <si>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</si>
  <si>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</si>
  <si>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</si>
  <si>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</si>
  <si>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</si>
  <si>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</si>
  <si>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</si>
  <si>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</si>
  <si>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</si>
  <si>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</si>
  <si>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</si>
  <si>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</si>
  <si>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</si>
  <si>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</si>
  <si>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</si>
  <si>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</si>
  <si>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</si>
  <si>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</si>
  <si>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</si>
  <si>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</si>
  <si>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</si>
  <si>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</si>
  <si>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</si>
  <si>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</si>
  <si>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</si>
  <si>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</si>
  <si>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</si>
  <si>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</si>
  <si>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</si>
  <si>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</si>
  <si>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</si>
  <si>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</si>
  <si>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</si>
  <si>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</si>
  <si>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</si>
  <si>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</si>
  <si>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</si>
  <si>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</si>
  <si>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</si>
  <si>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</si>
  <si>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</si>
  <si>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</si>
  <si>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</si>
  <si>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</si>
  <si>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</si>
  <si>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</si>
  <si>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</si>
  <si>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</si>
  <si>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</si>
  <si>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</si>
  <si>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</si>
  <si>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</si>
  <si>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</si>
  <si>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</si>
  <si>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</si>
  <si>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</si>
  <si>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</si>
  <si>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</si>
  <si>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</si>
  <si>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</si>
  <si>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</si>
  <si>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</si>
  <si>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</si>
  <si>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</si>
  <si>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</si>
  <si>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</si>
  <si>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</si>
  <si>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</si>
  <si>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</si>
  <si>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</si>
  <si>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</si>
  <si>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</si>
  <si>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</si>
  <si>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</si>
  <si>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</si>
  <si>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</si>
  <si>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</si>
  <si>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</si>
  <si>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</si>
  <si>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</si>
  <si>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</si>
  <si>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</si>
  <si>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</si>
  <si>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</si>
  <si>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</si>
  <si>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</si>
  <si>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</si>
  <si>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</si>
  <si>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</si>
  <si>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</si>
  <si>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</si>
  <si>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</si>
  <si>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</si>
  <si>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</si>
  <si>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</si>
  <si>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</si>
  <si>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</si>
  <si>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</si>
  <si>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</si>
  <si>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</si>
  <si>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</si>
  <si>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</si>
  <si>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</si>
  <si>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</si>
  <si>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</si>
  <si>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</si>
  <si>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</si>
  <si>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</si>
  <si>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</si>
  <si>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</si>
  <si>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</si>
  <si>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</si>
  <si>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</si>
  <si>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</si>
  <si>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</si>
  <si>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</si>
  <si>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</si>
  <si>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</si>
  <si>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</si>
  <si>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</si>
  <si>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</si>
  <si>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</si>
  <si>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</si>
  <si>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</si>
  <si>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</si>
  <si>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</si>
  <si>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</si>
  <si>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</si>
  <si>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</si>
  <si>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</si>
  <si>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</si>
  <si>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</si>
  <si>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</si>
  <si>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</si>
  <si>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</si>
  <si>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</si>
  <si>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</si>
  <si>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</si>
  <si>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</si>
  <si>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</si>
  <si>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</si>
  <si>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</si>
  <si>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</si>
  <si>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</si>
  <si>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</si>
  <si>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</si>
  <si>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</si>
  <si>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</si>
  <si>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</si>
  <si>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</si>
  <si>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</si>
  <si>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</si>
  <si>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</si>
  <si>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</si>
  <si>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</si>
  <si>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</si>
  <si>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</si>
  <si>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</si>
  <si>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</si>
  <si>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</si>
  <si>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</si>
  <si>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</si>
  <si>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</si>
  <si>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</si>
  <si>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</si>
  <si>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</si>
  <si>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</si>
  <si>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</si>
  <si>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</si>
  <si>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</si>
  <si>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</si>
  <si>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</si>
  <si>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</si>
  <si>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</si>
  <si>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</si>
  <si>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</si>
  <si>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</si>
  <si>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</si>
  <si>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</si>
  <si>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</si>
  <si>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</si>
  <si>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</si>
  <si>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</si>
  <si>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</si>
  <si>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</si>
  <si>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</si>
  <si>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</si>
  <si>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</si>
  <si>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</si>
  <si>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</si>
  <si>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</si>
  <si>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</si>
  <si>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</si>
  <si>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</si>
  <si>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</si>
  <si>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</si>
  <si>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</si>
  <si>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</si>
  <si>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</si>
  <si>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</si>
  <si>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</si>
  <si>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</si>
  <si>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</si>
  <si>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</si>
  <si>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</si>
  <si>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</si>
  <si>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</si>
  <si>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</si>
  <si>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</si>
  <si>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</si>
  <si>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</si>
  <si>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</si>
  <si>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</si>
  <si>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</si>
  <si>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</si>
  <si>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</si>
  <si>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</si>
  <si>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</si>
  <si>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</si>
  <si>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</si>
  <si>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</si>
  <si>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</si>
  <si>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</si>
  <si>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</si>
  <si>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</si>
  <si>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</si>
  <si>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</si>
  <si>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</si>
  <si>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</si>
  <si>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</si>
  <si>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</si>
  <si>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</si>
  <si>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</si>
  <si>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</si>
  <si>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</si>
  <si>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</si>
  <si>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</si>
  <si>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</si>
  <si>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</si>
  <si>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</si>
  <si>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</si>
  <si>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</si>
  <si>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</si>
  <si>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</si>
  <si>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</si>
  <si>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</si>
  <si>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</si>
  <si>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</si>
  <si>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</si>
  <si>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</si>
  <si>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</si>
  <si>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</si>
  <si>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</si>
  <si>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</si>
  <si>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</si>
  <si>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</si>
  <si>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</si>
  <si>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</si>
  <si>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</si>
  <si>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</si>
  <si>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</si>
  <si>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</si>
  <si>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</si>
  <si>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</si>
  <si>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</si>
  <si>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</si>
  <si>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</si>
  <si>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</si>
  <si>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</si>
  <si>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</si>
  <si>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</si>
  <si>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</si>
  <si>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</si>
  <si>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</si>
  <si>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</si>
  <si>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</si>
  <si>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</si>
  <si>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</si>
  <si>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</si>
  <si>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</si>
  <si>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</si>
  <si>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</si>
  <si>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</si>
  <si>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</si>
  <si>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</si>
  <si>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</si>
  <si>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</si>
  <si>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</si>
  <si>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</si>
  <si>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</si>
  <si>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</si>
  <si>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</si>
  <si>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</si>
  <si>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</si>
  <si>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</si>
  <si>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</si>
  <si>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</si>
  <si>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</si>
  <si>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</si>
  <si>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</si>
  <si>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</si>
  <si>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</si>
  <si>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</si>
  <si>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</si>
  <si>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</si>
  <si>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</si>
  <si>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</si>
  <si>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</si>
  <si>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</si>
  <si>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</si>
  <si>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</si>
  <si>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</si>
  <si>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</si>
  <si>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</si>
  <si>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</si>
  <si>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</si>
  <si>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</si>
  <si>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</si>
  <si>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</si>
  <si>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</si>
  <si>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</si>
  <si>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</si>
  <si>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</si>
  <si>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</si>
  <si>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</si>
  <si>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</si>
  <si>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</si>
  <si>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</si>
  <si>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</si>
  <si>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</si>
  <si>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</si>
  <si>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</si>
  <si>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</si>
  <si>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</si>
  <si>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</si>
  <si>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</si>
  <si>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</si>
  <si>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</si>
  <si>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</si>
  <si>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</si>
  <si>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</si>
  <si>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</si>
  <si>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</si>
  <si>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</si>
  <si>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</si>
  <si>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</si>
  <si>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</si>
  <si>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</si>
  <si>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</si>
  <si>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</si>
  <si>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</si>
  <si>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</si>
  <si>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</si>
  <si>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</si>
  <si>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</si>
  <si>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</si>
  <si>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</si>
  <si>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</si>
  <si>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</si>
  <si>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</si>
  <si>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</si>
  <si>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</si>
  <si>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</si>
  <si>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</si>
  <si>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</si>
  <si>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</si>
  <si>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</si>
  <si>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</si>
  <si>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</si>
  <si>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</si>
  <si>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</si>
  <si>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</si>
  <si>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</si>
  <si>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</si>
  <si>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</si>
  <si>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</si>
  <si>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</si>
  <si>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</si>
  <si>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</si>
  <si>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</si>
  <si>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</si>
  <si>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</si>
  <si>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</si>
  <si>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</si>
  <si>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</si>
  <si>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</si>
  <si>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</si>
  <si>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</si>
  <si>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</si>
  <si>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</si>
  <si>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</si>
  <si>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</si>
  <si>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</si>
  <si>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</si>
  <si>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</si>
  <si>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</si>
  <si>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</si>
  <si>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</si>
  <si>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</si>
  <si>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</si>
  <si>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</si>
  <si>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</si>
  <si>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</si>
  <si>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</si>
  <si>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</si>
  <si>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</si>
  <si>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</si>
  <si>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</si>
  <si>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</si>
  <si>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</si>
  <si>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</si>
  <si>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</si>
  <si>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</si>
  <si>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</si>
  <si>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</si>
  <si>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</si>
  <si>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</si>
  <si>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</si>
  <si>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</si>
  <si>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</si>
  <si>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</si>
  <si>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</si>
  <si>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</si>
  <si>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</si>
  <si>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</si>
  <si>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</si>
  <si>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</si>
  <si>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</si>
  <si>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</si>
  <si>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</si>
  <si>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</si>
  <si>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</si>
  <si>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</si>
  <si>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</si>
  <si>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</si>
  <si>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</si>
  <si>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</si>
  <si>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</si>
  <si>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</si>
  <si>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</si>
  <si>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</si>
  <si>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</si>
  <si>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</si>
  <si>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</si>
  <si>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</si>
  <si>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</si>
  <si>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</si>
  <si>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</si>
  <si>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</si>
  <si>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</si>
  <si>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</si>
  <si>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</si>
  <si>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</si>
  <si>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</si>
  <si>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</si>
  <si>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</si>
  <si>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</si>
  <si>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</si>
  <si>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</si>
  <si>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</si>
  <si>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</si>
  <si>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</si>
  <si>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</si>
  <si>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</si>
  <si>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</si>
  <si>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</si>
  <si>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</si>
  <si>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</si>
  <si>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</si>
  <si>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</si>
  <si>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</si>
  <si>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</si>
  <si>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</si>
  <si>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</si>
  <si>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</si>
  <si>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</si>
  <si>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</si>
  <si>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</si>
  <si>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</si>
  <si>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</si>
  <si>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</si>
  <si>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</si>
  <si>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</si>
  <si>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</si>
  <si>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</si>
  <si>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</si>
  <si>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</si>
  <si>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</si>
  <si>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</si>
  <si>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</si>
  <si>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</si>
  <si>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</si>
  <si>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</si>
  <si>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</si>
  <si>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</si>
  <si>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</si>
  <si>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</si>
  <si>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</si>
  <si>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</si>
  <si>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</si>
  <si>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</si>
  <si>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</si>
  <si>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</si>
  <si>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</si>
  <si>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</si>
  <si>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</si>
  <si>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</si>
  <si>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</si>
  <si>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</si>
  <si>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</si>
  <si>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</si>
  <si>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</si>
  <si>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</si>
  <si>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</si>
  <si>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</si>
  <si>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</si>
  <si>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</si>
  <si>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</si>
  <si>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</si>
  <si>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</si>
  <si>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</si>
  <si>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</si>
  <si>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</si>
  <si>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</si>
  <si>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</si>
  <si>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</si>
  <si>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</si>
  <si>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</si>
  <si>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</si>
  <si>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</si>
  <si>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</si>
  <si>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</si>
  <si>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</si>
  <si>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</si>
  <si>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</si>
  <si>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</si>
  <si>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</si>
  <si>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</si>
  <si>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</si>
  <si>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</si>
  <si>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</si>
  <si>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</si>
  <si>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</si>
  <si>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</si>
  <si>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</si>
  <si>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</si>
  <si>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</si>
  <si>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</si>
  <si>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</si>
  <si>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</si>
  <si>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</si>
  <si>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</si>
  <si>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</si>
  <si>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</si>
  <si>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</si>
  <si>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</si>
  <si>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</si>
  <si>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</si>
  <si>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</si>
  <si>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</si>
  <si>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</si>
  <si>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</si>
  <si>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</si>
  <si>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</si>
  <si>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</si>
  <si>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</si>
  <si>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</si>
  <si>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</si>
  <si>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</si>
  <si>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</si>
  <si>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</si>
  <si>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</si>
  <si>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</si>
  <si>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</si>
  <si>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</si>
  <si>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</si>
  <si>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</si>
  <si>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</si>
  <si>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</si>
  <si>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</si>
  <si>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</si>
  <si>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</si>
  <si>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</si>
  <si>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</si>
  <si>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</si>
  <si>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</si>
  <si>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</si>
  <si>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</si>
  <si>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</si>
  <si>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</si>
  <si>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</si>
  <si>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</si>
  <si>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</si>
  <si>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</si>
  <si>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</si>
  <si>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</si>
  <si>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</si>
  <si>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</si>
  <si>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</si>
  <si>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</si>
  <si>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</si>
  <si>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</si>
  <si>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</si>
  <si>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</si>
  <si>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</si>
  <si>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</si>
  <si>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</si>
  <si>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</si>
  <si>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</si>
  <si>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</si>
  <si>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</si>
  <si>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</si>
  <si>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</si>
  <si>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</si>
  <si>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</si>
  <si>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</si>
  <si>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</si>
  <si>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</si>
  <si>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</si>
  <si>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</si>
  <si>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</si>
  <si>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</si>
  <si>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</si>
  <si>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</si>
  <si>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</si>
  <si>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</si>
  <si>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</si>
  <si>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</si>
  <si>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</si>
  <si>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</si>
  <si>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</si>
  <si>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</si>
  <si>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</si>
  <si>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</si>
  <si>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</si>
  <si>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</si>
  <si>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</si>
  <si>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</si>
  <si>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</si>
  <si>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</si>
  <si>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</si>
  <si>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</si>
  <si>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</si>
  <si>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</si>
  <si>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</si>
  <si>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</si>
  <si>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</si>
  <si>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</si>
  <si>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</si>
  <si>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</si>
  <si>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</si>
  <si>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</si>
  <si>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</si>
  <si>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</si>
  <si>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</si>
  <si>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</si>
  <si>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</si>
  <si>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</si>
  <si>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</si>
  <si>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</si>
  <si>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</si>
  <si>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</si>
  <si>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</si>
  <si>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</si>
  <si>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</si>
  <si>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</si>
  <si>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</si>
  <si>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</si>
  <si>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</si>
  <si>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</si>
  <si>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</si>
  <si>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</si>
  <si>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</si>
  <si>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</si>
  <si>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</si>
  <si>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</si>
  <si>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</si>
  <si>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</si>
  <si>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</si>
  <si>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</si>
  <si>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</si>
  <si>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</si>
  <si>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</si>
  <si>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</si>
  <si>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</si>
  <si>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</si>
  <si>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</si>
  <si>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</si>
  <si>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</si>
  <si>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</si>
  <si>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</si>
  <si>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</si>
  <si>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</si>
  <si>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</si>
  <si>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</si>
  <si>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</si>
  <si>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</si>
  <si>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</si>
  <si>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</si>
  <si>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</si>
  <si>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</si>
  <si>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</si>
  <si>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</si>
  <si>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</si>
  <si>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</si>
  <si>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</si>
  <si>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</si>
  <si>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</si>
  <si>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</si>
  <si>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</si>
  <si>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</si>
  <si>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</si>
  <si>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</si>
  <si>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</si>
  <si>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</si>
  <si>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</si>
  <si>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</si>
  <si>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</si>
  <si>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</si>
  <si>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</si>
  <si>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</si>
  <si>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</si>
  <si>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</si>
  <si>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</si>
  <si>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</si>
  <si>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</si>
  <si>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</si>
  <si>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</si>
  <si>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</si>
  <si>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</si>
  <si>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</si>
  <si>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</si>
  <si>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</si>
  <si>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</si>
  <si>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</si>
  <si>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</si>
  <si>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</si>
  <si>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</si>
  <si>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</si>
  <si>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</si>
  <si>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</si>
  <si>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</si>
  <si>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</si>
  <si>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</si>
  <si>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</si>
  <si>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</si>
  <si>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</si>
  <si>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</si>
  <si>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</si>
  <si>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</si>
  <si>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</si>
  <si>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</si>
  <si>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</si>
  <si>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</si>
  <si>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</si>
  <si>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</si>
  <si>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</si>
  <si>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</si>
  <si>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</si>
  <si>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</si>
  <si>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</si>
  <si>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</si>
  <si>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</si>
  <si>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</si>
  <si>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</si>
  <si>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</si>
  <si>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</si>
  <si>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</si>
  <si>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</si>
  <si>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</si>
  <si>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</si>
  <si>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</si>
  <si>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</si>
  <si>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</si>
  <si>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</si>
  <si>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</si>
  <si>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</si>
  <si>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</si>
  <si>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</si>
  <si>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</si>
  <si>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</si>
  <si>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</si>
  <si>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</si>
  <si>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</si>
  <si>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</si>
  <si>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</si>
  <si>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</si>
  <si>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</si>
  <si>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</si>
  <si>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</si>
  <si>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</si>
  <si>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</si>
  <si>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</si>
  <si>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</si>
  <si>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</si>
  <si>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</si>
  <si>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</si>
  <si>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</si>
  <si>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</si>
  <si>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</si>
  <si>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</si>
  <si>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</si>
  <si>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</si>
  <si>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</si>
  <si>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</si>
  <si>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</si>
  <si>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</si>
  <si>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</si>
  <si>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</si>
  <si>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</si>
  <si>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</si>
  <si>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</si>
  <si>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</si>
  <si>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</si>
  <si>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</si>
  <si>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</si>
  <si>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</si>
  <si>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</si>
  <si>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</si>
  <si>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</si>
  <si>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</si>
  <si>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</si>
  <si>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</si>
  <si>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</si>
  <si>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</si>
  <si>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</si>
  <si>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</si>
  <si>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</si>
  <si>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</si>
  <si>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</si>
  <si>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</si>
  <si>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</si>
  <si>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</si>
  <si>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</si>
  <si>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</si>
  <si>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</si>
  <si>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</si>
  <si>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</si>
  <si>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</si>
  <si>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</si>
  <si>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</si>
  <si>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</si>
  <si>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</si>
  <si>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</si>
  <si>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</si>
  <si>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</si>
  <si>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</si>
  <si>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</si>
  <si>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</si>
  <si>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</si>
  <si>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</si>
  <si>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</si>
  <si>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</si>
  <si>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</si>
  <si>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</si>
  <si>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</si>
  <si>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</si>
  <si>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</si>
  <si>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</si>
  <si>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</si>
  <si>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</si>
  <si>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</si>
  <si>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</si>
  <si>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</si>
  <si>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</si>
  <si>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</si>
  <si>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</si>
  <si>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</si>
  <si>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</si>
  <si>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</si>
  <si>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</si>
  <si>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</si>
  <si>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</si>
  <si>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</si>
  <si>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</si>
  <si>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</si>
  <si>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</si>
  <si>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</si>
  <si>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</si>
  <si>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</si>
  <si>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</si>
  <si>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</si>
  <si>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</si>
  <si>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</si>
  <si>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</si>
  <si>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</si>
  <si>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</si>
  <si>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</si>
  <si>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</si>
  <si>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</si>
  <si>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</si>
  <si>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</si>
  <si>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</si>
  <si>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</si>
  <si>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</si>
  <si>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</si>
  <si>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</si>
  <si>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</si>
  <si>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</si>
  <si>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</si>
  <si>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</si>
  <si>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</si>
  <si>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</si>
  <si>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</si>
  <si>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</si>
  <si>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</si>
  <si>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</si>
  <si>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</si>
  <si>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</si>
  <si>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</si>
  <si>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</si>
  <si>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</si>
  <si>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</si>
  <si>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</si>
  <si>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</si>
  <si>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</si>
  <si>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</si>
  <si>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</si>
  <si>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</si>
  <si>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</si>
  <si>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</si>
  <si>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</si>
  <si>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</si>
  <si>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</si>
  <si>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</si>
  <si>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</si>
  <si>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</si>
  <si>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</si>
  <si>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</si>
  <si>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</si>
  <si>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</si>
  <si>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</si>
  <si>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</si>
  <si>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</si>
  <si>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</si>
  <si>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</si>
  <si>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</si>
  <si>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</si>
  <si>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</si>
  <si>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</si>
  <si>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</si>
  <si>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</si>
  <si>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</si>
  <si>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</si>
  <si>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</si>
  <si>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</si>
  <si>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</si>
  <si>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</si>
  <si>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</si>
  <si>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</si>
  <si>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</si>
  <si>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</si>
  <si>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</si>
  <si>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</si>
  <si>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</si>
  <si>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</si>
  <si>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</si>
  <si>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</si>
  <si>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</si>
  <si>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</si>
  <si>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</si>
  <si>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</si>
  <si>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</si>
  <si>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</si>
  <si>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</si>
  <si>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</si>
  <si>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</si>
  <si>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</si>
  <si>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</si>
  <si>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</si>
  <si>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</si>
  <si>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</si>
  <si>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</si>
  <si>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</si>
  <si>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</si>
  <si>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</si>
  <si>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</si>
  <si>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</si>
  <si>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</si>
  <si>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</si>
  <si>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</si>
  <si>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</si>
  <si>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</si>
  <si>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</si>
  <si>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</si>
  <si>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</si>
  <si>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</si>
  <si>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</si>
  <si>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</si>
  <si>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</si>
  <si>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</si>
  <si>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</si>
  <si>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</si>
  <si>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</si>
  <si>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</si>
  <si>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</si>
  <si>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</si>
  <si>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</si>
  <si>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</si>
  <si>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</si>
  <si>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</si>
  <si>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</si>
  <si>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</si>
  <si>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</si>
  <si>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</si>
  <si>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</si>
  <si>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</si>
  <si>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</si>
  <si>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</si>
  <si>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</si>
  <si>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</si>
  <si>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</si>
  <si>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</si>
  <si>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</si>
  <si>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</si>
  <si>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</si>
  <si>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</si>
  <si>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</si>
  <si>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</si>
  <si>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</si>
  <si>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</si>
  <si>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</si>
  <si>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</si>
  <si>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</si>
  <si>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</si>
  <si>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</si>
  <si>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</si>
  <si>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</si>
  <si>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</si>
  <si>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</si>
  <si>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</si>
  <si>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</si>
  <si>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</si>
  <si>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</si>
  <si>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</si>
  <si>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</si>
  <si>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</si>
  <si>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</si>
  <si>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</si>
  <si>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</si>
  <si>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</si>
  <si>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</si>
  <si>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</si>
  <si>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</si>
  <si>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</si>
  <si>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</si>
  <si>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</si>
  <si>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</si>
  <si>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</si>
  <si>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</si>
  <si>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</si>
  <si>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</si>
  <si>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</si>
  <si>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</si>
  <si>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</si>
  <si>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</si>
  <si>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</si>
  <si>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</si>
  <si>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</si>
  <si>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</si>
  <si>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</si>
  <si>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</si>
  <si>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</si>
  <si>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</si>
  <si>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</si>
  <si>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</si>
  <si>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</si>
  <si>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</si>
  <si>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</si>
  <si>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</si>
  <si>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</si>
  <si>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</si>
  <si>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</si>
  <si>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</si>
  <si>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</si>
  <si>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</si>
  <si>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</si>
  <si>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</si>
  <si>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</si>
  <si>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</si>
  <si>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</si>
  <si>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</si>
  <si>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</si>
  <si>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</si>
  <si>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</si>
  <si>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</si>
  <si>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</si>
  <si>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</si>
  <si>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</si>
  <si>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</si>
  <si>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</si>
  <si>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</si>
  <si>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</si>
  <si>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</si>
  <si>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</si>
  <si>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</si>
  <si>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</si>
  <si>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</si>
  <si>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</si>
  <si>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</si>
  <si>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</si>
  <si>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</si>
  <si>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</si>
  <si>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</si>
  <si>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</si>
  <si>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</si>
  <si>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</si>
  <si>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</si>
  <si>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</si>
  <si>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</si>
  <si>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</si>
  <si>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</si>
  <si>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</si>
  <si>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</si>
  <si>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</si>
  <si>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</si>
  <si>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</si>
  <si>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</si>
  <si>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</si>
  <si>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</si>
  <si>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</si>
  <si>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</si>
  <si>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</si>
  <si>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</si>
  <si>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</si>
  <si>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</si>
  <si>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</si>
  <si>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</si>
  <si>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</si>
  <si>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</si>
  <si>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</si>
  <si>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</si>
  <si>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</si>
  <si>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</si>
  <si>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</si>
  <si>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</si>
  <si>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</si>
  <si>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</si>
  <si>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</si>
  <si>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</si>
  <si>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</si>
  <si>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</si>
  <si>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</si>
  <si>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</si>
  <si>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</si>
  <si>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</si>
  <si>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</si>
  <si>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</si>
  <si>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</si>
  <si>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</si>
  <si>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</si>
  <si>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</si>
  <si>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</si>
  <si>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</si>
  <si>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</si>
  <si>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</si>
  <si>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</si>
  <si>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</si>
  <si>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</si>
  <si>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</si>
  <si>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</si>
  <si>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</si>
  <si>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</si>
  <si>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</si>
  <si>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</si>
  <si>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</si>
  <si>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</si>
  <si>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</si>
  <si>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</si>
  <si>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</si>
  <si>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</si>
  <si>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</si>
  <si>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</si>
  <si>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</si>
  <si>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</si>
  <si>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</si>
  <si>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</si>
  <si>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</si>
  <si>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</si>
  <si>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</si>
  <si>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</si>
  <si>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</si>
  <si>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</si>
  <si>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</si>
  <si>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</si>
  <si>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</si>
  <si>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</si>
  <si>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</si>
  <si>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</si>
  <si>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</si>
  <si>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</si>
  <si>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</si>
  <si>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</si>
  <si>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</si>
  <si>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</si>
  <si>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</si>
  <si>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</si>
  <si>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</si>
  <si>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</si>
  <si>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</si>
  <si>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</si>
  <si>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</si>
  <si>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</si>
  <si>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</si>
  <si>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</si>
  <si>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</si>
  <si>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</si>
  <si>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</si>
  <si>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</si>
  <si>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</si>
  <si>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</si>
  <si>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</si>
  <si>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</si>
  <si>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</si>
  <si>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</si>
  <si>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</si>
  <si>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</si>
  <si>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</si>
  <si>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</si>
  <si>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</si>
  <si>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</si>
  <si>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</si>
  <si>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</si>
  <si>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</si>
  <si>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</si>
  <si>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</si>
  <si>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</si>
  <si>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</si>
  <si>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</si>
  <si>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</si>
  <si>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</si>
  <si>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</si>
  <si>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</si>
  <si>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</si>
  <si>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</si>
  <si>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</si>
  <si>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</si>
  <si>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</si>
  <si>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</si>
  <si>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</si>
  <si>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</si>
  <si>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</si>
  <si>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</si>
  <si>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</si>
  <si>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</si>
  <si>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</si>
  <si>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</si>
  <si>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</si>
  <si>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</si>
  <si>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</si>
  <si>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</si>
  <si>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</si>
  <si>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</si>
  <si>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</si>
  <si>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</si>
  <si>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</si>
  <si>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</si>
  <si>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</si>
  <si>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</si>
  <si>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</si>
  <si>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</si>
  <si>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</si>
  <si>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</si>
  <si>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</si>
  <si>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</si>
  <si>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</si>
  <si>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</si>
  <si>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</si>
  <si>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</si>
  <si>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</si>
  <si>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</si>
  <si>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</si>
  <si>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</si>
  <si>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</si>
  <si>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</si>
  <si>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</si>
  <si>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</si>
  <si>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</si>
  <si>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</si>
  <si>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</si>
  <si>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</si>
  <si>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</si>
  <si>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</si>
  <si>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</si>
  <si>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</si>
  <si>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</si>
  <si>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</si>
  <si>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</si>
  <si>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</si>
  <si>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</si>
  <si>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</si>
  <si>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</si>
  <si>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</si>
  <si>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</si>
  <si>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</si>
  <si>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</si>
  <si>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</si>
  <si>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</si>
  <si>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</si>
  <si>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</si>
  <si>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</si>
  <si>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</si>
  <si>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</si>
  <si>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</si>
  <si>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</si>
  <si>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</si>
  <si>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</si>
  <si>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</si>
  <si>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</si>
  <si>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</si>
  <si>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</si>
  <si>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</si>
  <si>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</si>
  <si>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</si>
  <si>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</si>
  <si>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</si>
  <si>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</si>
  <si>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</si>
  <si>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</si>
  <si>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</si>
  <si>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</si>
  <si>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</si>
  <si>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</si>
  <si>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</si>
  <si>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</si>
  <si>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</si>
  <si>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</si>
  <si>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</si>
  <si>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</si>
  <si>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</si>
  <si>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</si>
  <si>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</si>
  <si>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</si>
  <si>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</si>
  <si>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</si>
  <si>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</si>
  <si>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</si>
  <si>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</si>
  <si>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</si>
  <si>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</si>
  <si>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</si>
  <si>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</si>
  <si>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</si>
  <si>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</si>
  <si>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</si>
  <si>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</si>
  <si>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</si>
  <si>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</si>
  <si>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</si>
  <si>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</si>
  <si>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</si>
  <si>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</si>
  <si>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</si>
  <si>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</si>
  <si>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</si>
  <si>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</si>
  <si>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</si>
  <si>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</si>
  <si>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</si>
  <si>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</si>
  <si>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</si>
  <si>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</si>
  <si>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</si>
  <si>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</si>
  <si>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</si>
  <si>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</si>
  <si>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</si>
  <si>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</si>
  <si>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</si>
  <si>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</si>
  <si>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</si>
  <si>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</si>
  <si>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</si>
  <si>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</si>
  <si>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</si>
  <si>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</si>
  <si>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</si>
  <si>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</si>
  <si>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</si>
  <si>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</si>
  <si>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</si>
  <si>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</si>
  <si>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</si>
  <si>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</si>
  <si>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</si>
  <si>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</si>
  <si>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</si>
  <si>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</si>
  <si>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</si>
  <si>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</si>
  <si>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</si>
  <si>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</si>
  <si>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</si>
  <si>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</si>
  <si>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</si>
  <si>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</si>
  <si>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</si>
  <si>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</si>
  <si>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</si>
  <si>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</si>
  <si>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</si>
  <si>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</si>
  <si>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</si>
  <si>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</si>
  <si>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</si>
  <si>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</si>
  <si>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</si>
  <si>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</si>
  <si>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</si>
  <si>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</si>
  <si>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</si>
  <si>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</si>
  <si>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</si>
  <si>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</si>
  <si>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</si>
  <si>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</si>
  <si>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</si>
  <si>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</si>
  <si>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</si>
  <si>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</si>
  <si>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</si>
  <si>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</si>
  <si>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</si>
  <si>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</si>
  <si>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</si>
  <si>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</si>
  <si>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</si>
  <si>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</si>
  <si>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</si>
  <si>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</si>
  <si>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</si>
  <si>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</si>
  <si>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</si>
  <si>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</si>
  <si>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</si>
  <si>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</si>
  <si>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</si>
  <si>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</si>
  <si>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</si>
  <si>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</si>
  <si>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</si>
  <si>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</si>
  <si>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</si>
  <si>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</si>
  <si>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</si>
  <si>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</si>
  <si>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</si>
  <si>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</si>
  <si>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</si>
  <si>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</si>
  <si>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</si>
  <si>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</si>
  <si>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</si>
  <si>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</si>
  <si>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</si>
  <si>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</si>
  <si>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</si>
  <si>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</si>
  <si>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</si>
  <si>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</si>
  <si>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</si>
  <si>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</si>
  <si>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</si>
  <si>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</si>
  <si>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</si>
  <si>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</si>
  <si>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</si>
  <si>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</si>
  <si>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</si>
  <si>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</si>
  <si>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</si>
  <si>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</si>
  <si>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</si>
  <si>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</si>
  <si>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</si>
  <si>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</si>
  <si>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</si>
  <si>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</si>
  <si>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</si>
  <si>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</si>
  <si>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</si>
  <si>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</si>
  <si>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</si>
  <si>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</si>
  <si>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</si>
  <si>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</si>
  <si>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</si>
  <si>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</si>
  <si>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</si>
  <si>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</si>
  <si>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</si>
  <si>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</si>
  <si>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</si>
  <si>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</si>
  <si>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</si>
  <si>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</si>
  <si>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</si>
  <si>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</si>
  <si>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</si>
  <si>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</si>
  <si>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</si>
  <si>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</si>
  <si>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</si>
  <si>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</si>
  <si>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</si>
  <si>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</si>
  <si>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</si>
  <si>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</si>
  <si>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</si>
  <si>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</si>
  <si>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</si>
  <si>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</si>
  <si>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</si>
  <si>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</si>
  <si>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</si>
  <si>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</si>
  <si>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</si>
  <si>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</si>
  <si>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</si>
  <si>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</si>
  <si>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</si>
  <si>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</si>
  <si>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</si>
  <si>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</si>
  <si>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</si>
  <si>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</si>
  <si>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</si>
  <si>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</si>
  <si>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</si>
  <si>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</si>
  <si>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</si>
  <si>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</si>
  <si>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</si>
  <si>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</si>
  <si>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</si>
  <si>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</si>
  <si>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</si>
  <si>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</si>
  <si>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</si>
  <si>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</si>
  <si>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</si>
  <si>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</si>
  <si>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</si>
  <si>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</si>
  <si>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</si>
  <si>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</si>
  <si>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</si>
  <si>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</si>
  <si>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</si>
  <si>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</si>
  <si>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</si>
  <si>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</si>
  <si>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</si>
  <si>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</si>
  <si>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</si>
  <si>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</si>
  <si>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</si>
  <si>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</si>
  <si>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</si>
  <si>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</si>
  <si>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</si>
  <si>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</si>
  <si>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</si>
  <si>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</si>
  <si>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</si>
  <si>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</si>
  <si>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</si>
  <si>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</si>
  <si>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</si>
  <si>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</si>
  <si>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</si>
  <si>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</si>
  <si>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</si>
  <si>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</si>
  <si>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</si>
  <si>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</si>
  <si>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</si>
  <si>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</si>
  <si>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</si>
  <si>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</si>
  <si>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</si>
  <si>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</si>
  <si>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</si>
  <si>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</si>
  <si>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</si>
  <si>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</si>
  <si>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</si>
  <si>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</si>
  <si>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</si>
  <si>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</si>
  <si>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</si>
  <si>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</si>
  <si>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</si>
  <si>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</si>
  <si>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</si>
  <si>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</si>
  <si>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</si>
  <si>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</si>
  <si>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</si>
  <si>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</si>
  <si>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</si>
  <si>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</si>
  <si>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</si>
  <si>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</si>
  <si>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</si>
  <si>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</si>
  <si>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</si>
  <si>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</si>
  <si>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</si>
  <si>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</si>
  <si>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</si>
  <si>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</si>
  <si>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</si>
  <si>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</si>
  <si>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</si>
  <si>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</si>
  <si>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</si>
  <si>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</si>
  <si>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</si>
  <si>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</si>
  <si>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</si>
  <si>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</si>
  <si>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</si>
  <si>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</si>
  <si>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</si>
  <si>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</si>
  <si>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</si>
  <si>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</si>
  <si>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</si>
  <si>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</si>
  <si>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</si>
  <si>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</si>
  <si>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</si>
  <si>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</si>
  <si>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</si>
  <si>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</si>
  <si>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</si>
  <si>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</si>
  <si>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</si>
  <si>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</si>
  <si>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</si>
  <si>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</si>
  <si>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</si>
  <si>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</si>
  <si>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</si>
  <si>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</si>
  <si>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</si>
  <si>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</si>
  <si>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</si>
  <si>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</si>
  <si>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</si>
  <si>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</si>
  <si>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</si>
  <si>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</si>
  <si>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</si>
  <si>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</si>
  <si>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</si>
  <si>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</si>
  <si>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</si>
  <si>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</si>
  <si>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</si>
  <si>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</si>
  <si>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</si>
  <si>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</si>
  <si>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</si>
  <si>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</si>
  <si>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</si>
  <si>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</si>
  <si>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</si>
  <si>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</si>
  <si>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</si>
  <si>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</si>
  <si>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</si>
  <si>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</si>
  <si>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</si>
  <si>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</si>
  <si>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</si>
  <si>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</si>
  <si>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</si>
  <si>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</si>
  <si>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</si>
  <si>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</si>
  <si>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</si>
  <si>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</si>
  <si>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</si>
  <si>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</si>
  <si>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</si>
  <si>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</si>
  <si>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</si>
  <si>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</si>
  <si>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</si>
  <si>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</si>
  <si>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</si>
  <si>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</si>
  <si>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</si>
  <si>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</si>
  <si>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</si>
  <si>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</si>
  <si>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</si>
  <si>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</si>
  <si>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</si>
  <si>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</si>
  <si>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</si>
  <si>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</si>
  <si>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</si>
  <si>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</si>
  <si>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</si>
  <si>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</si>
  <si>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</si>
  <si>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</si>
  <si>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</si>
  <si>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</si>
  <si>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</si>
  <si>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</si>
  <si>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</si>
  <si>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</si>
  <si>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</si>
  <si>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</si>
  <si>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</si>
  <si>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</si>
  <si>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</si>
  <si>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</si>
  <si>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</si>
  <si>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</si>
  <si>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</si>
  <si>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</si>
  <si>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</si>
  <si>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</si>
  <si>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</si>
  <si>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</si>
  <si>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</si>
  <si>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</si>
  <si>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</si>
  <si>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</si>
  <si>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</si>
  <si>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</si>
  <si>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</si>
  <si>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</si>
  <si>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</si>
  <si>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</si>
  <si>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</si>
  <si>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</si>
  <si>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</si>
  <si>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</si>
  <si>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</si>
  <si>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</si>
  <si>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</si>
  <si>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</si>
  <si>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</si>
  <si>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</si>
  <si>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</si>
  <si>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</si>
  <si>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</si>
  <si>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</si>
  <si>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</si>
  <si>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</si>
  <si>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</si>
  <si>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</si>
  <si>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</si>
  <si>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</si>
  <si>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</si>
  <si>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</si>
  <si>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</si>
  <si>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</si>
  <si>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</si>
  <si>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</si>
  <si>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</si>
  <si>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</si>
  <si>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</si>
  <si>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</si>
  <si>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</si>
  <si>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</si>
  <si>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</si>
  <si>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</si>
  <si>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</si>
  <si>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</si>
  <si>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</si>
  <si>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</si>
  <si>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</si>
  <si>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</si>
  <si>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</si>
  <si>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</si>
  <si>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</si>
  <si>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</si>
  <si>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</si>
  <si>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</si>
  <si>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</si>
  <si>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</si>
  <si>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</si>
  <si>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</si>
  <si>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</si>
  <si>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</si>
  <si>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</si>
  <si>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</si>
  <si>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</si>
  <si>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</si>
  <si>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</si>
  <si>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</si>
  <si>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</si>
  <si>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</si>
  <si>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</si>
  <si>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</si>
  <si>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</si>
  <si>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</si>
  <si>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</si>
  <si>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</si>
  <si>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</si>
  <si>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</si>
  <si>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</si>
  <si>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</si>
  <si>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</si>
  <si>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</si>
  <si>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</si>
  <si>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</si>
  <si>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</si>
  <si>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</si>
  <si>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</si>
  <si>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</si>
  <si>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</si>
  <si>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</si>
  <si>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</si>
  <si>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</si>
  <si>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</si>
  <si>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</si>
  <si>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</si>
  <si>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</si>
  <si>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</si>
  <si>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</si>
  <si>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</si>
  <si>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</si>
  <si>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</si>
  <si>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</si>
  <si>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</si>
  <si>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</si>
  <si>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</si>
  <si>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</si>
  <si>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</si>
  <si>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</si>
  <si>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</si>
  <si>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</si>
  <si>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</si>
  <si>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</si>
  <si>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</si>
  <si>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</si>
  <si>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</si>
  <si>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</si>
  <si>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</si>
  <si>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</si>
  <si>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</si>
  <si>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</si>
  <si>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</si>
  <si>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</si>
  <si>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</si>
  <si>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</si>
  <si>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</si>
  <si>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</si>
  <si>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</si>
  <si>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</si>
  <si>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</si>
  <si>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</si>
  <si>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</si>
  <si>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</si>
  <si>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</si>
  <si>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</si>
  <si>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</si>
  <si>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</si>
  <si>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</si>
  <si>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</si>
  <si>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</si>
  <si>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</si>
  <si>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</si>
  <si>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</si>
  <si>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</si>
  <si>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</si>
  <si>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</si>
  <si>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</si>
  <si>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</si>
  <si>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</si>
  <si>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</si>
  <si>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</si>
  <si>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</si>
  <si>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</si>
  <si>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</si>
  <si>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</si>
  <si>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</si>
  <si>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</si>
  <si>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</si>
  <si>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</si>
  <si>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</si>
  <si>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</si>
  <si>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</si>
  <si>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</si>
  <si>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</si>
  <si>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</si>
  <si>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</si>
  <si>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</si>
  <si>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</si>
  <si>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</si>
  <si>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</si>
  <si>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</si>
  <si>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</si>
  <si>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</si>
  <si>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</si>
  <si>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</si>
  <si>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</si>
  <si>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</si>
  <si>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</si>
  <si>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</si>
  <si>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</si>
  <si>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</si>
  <si>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</si>
  <si>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</si>
  <si>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</si>
  <si>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</si>
  <si>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</si>
  <si>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</si>
  <si>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</si>
  <si>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</si>
  <si>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</si>
  <si>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</si>
  <si>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</si>
  <si>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</si>
  <si>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</si>
  <si>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</si>
  <si>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</si>
  <si>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</si>
  <si>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</si>
  <si>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</si>
  <si>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</si>
  <si>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</si>
  <si>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</si>
  <si>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</si>
  <si>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</si>
  <si>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</si>
  <si>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</si>
  <si>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</si>
  <si>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</si>
  <si>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</si>
  <si>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</si>
  <si>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</si>
  <si>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</si>
  <si>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</si>
  <si>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</si>
  <si>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</si>
  <si>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</si>
  <si>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</si>
  <si>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</si>
  <si>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</si>
  <si>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</si>
  <si>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</si>
  <si>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</si>
  <si>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</si>
  <si>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</si>
  <si>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</si>
  <si>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</si>
  <si>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</si>
  <si>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</si>
  <si>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</si>
  <si>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</si>
  <si>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</si>
  <si>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</si>
  <si>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</si>
  <si>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</si>
  <si>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</si>
  <si>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</si>
  <si>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</si>
  <si>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</si>
  <si>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</si>
  <si>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</si>
  <si>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</si>
  <si>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</si>
  <si>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</si>
  <si>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</si>
  <si>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</si>
  <si>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</si>
  <si>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</si>
  <si>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</si>
  <si>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</si>
  <si>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</si>
  <si>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</si>
  <si>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</si>
  <si>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</si>
  <si>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</si>
  <si>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</si>
  <si>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</si>
  <si>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</si>
  <si>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</si>
  <si>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</si>
  <si>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</si>
  <si>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</si>
  <si>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</si>
  <si>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</si>
  <si>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</si>
  <si>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</si>
  <si>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</si>
  <si>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</si>
  <si>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</si>
  <si>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</si>
  <si>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</si>
  <si>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</si>
  <si>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</si>
  <si>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</si>
  <si>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</si>
  <si>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</si>
  <si>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</si>
  <si>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</si>
  <si>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</si>
  <si>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</si>
  <si>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</si>
  <si>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</si>
  <si>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</si>
  <si>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</si>
  <si>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</si>
  <si>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</si>
  <si>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</si>
  <si>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</si>
  <si>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</si>
  <si>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</si>
  <si>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</si>
  <si>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</si>
  <si>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</si>
  <si>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</si>
  <si>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</si>
  <si>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</si>
  <si>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</si>
  <si>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</si>
  <si>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</si>
  <si>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</si>
  <si>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</si>
  <si>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</si>
  <si>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</si>
  <si>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</si>
  <si>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</si>
  <si>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</si>
  <si>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</si>
  <si>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</si>
  <si>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</si>
  <si>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</si>
  <si>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</si>
  <si>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</si>
  <si>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</si>
  <si>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</si>
  <si>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</si>
  <si>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</si>
  <si>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</si>
  <si>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</si>
  <si>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</si>
  <si>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</si>
  <si>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</si>
  <si>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</si>
  <si>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</si>
  <si>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</si>
  <si>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</si>
  <si>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</si>
  <si>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</si>
  <si>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</si>
  <si>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</si>
  <si>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</si>
  <si>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</si>
  <si>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</si>
  <si>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</si>
  <si>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</si>
  <si>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</si>
  <si>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</si>
  <si>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</si>
  <si>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</si>
  <si>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</si>
  <si>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</si>
  <si>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</si>
  <si>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</si>
  <si>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</si>
  <si>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</si>
  <si>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</si>
  <si>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</si>
  <si>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</si>
  <si>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</si>
  <si>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</si>
  <si>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</si>
  <si>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</si>
  <si>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</si>
  <si>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</si>
  <si>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</si>
  <si>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</si>
  <si>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</si>
  <si>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</si>
  <si>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</si>
  <si>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</si>
  <si>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</si>
  <si>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</si>
  <si>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</si>
  <si>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</si>
  <si>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</si>
  <si>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</si>
  <si>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</si>
  <si>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</si>
  <si>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</si>
  <si>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</si>
  <si>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</si>
  <si>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</si>
  <si>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</si>
  <si>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</si>
  <si>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</si>
  <si>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</si>
  <si>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</si>
  <si>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</si>
  <si>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</si>
  <si>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</si>
  <si>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</si>
  <si>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</si>
  <si>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</si>
  <si>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</si>
  <si>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</si>
  <si>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</si>
  <si>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</si>
  <si>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</si>
  <si>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</si>
  <si>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</si>
  <si>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</si>
  <si>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</si>
  <si>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</si>
  <si>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</si>
  <si>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</si>
  <si>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</si>
  <si>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</si>
  <si>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</si>
  <si>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</si>
  <si>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</si>
  <si>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</si>
  <si>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</si>
  <si>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</si>
  <si>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</si>
  <si>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</si>
  <si>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</si>
  <si>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</si>
  <si>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</si>
  <si>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</si>
  <si>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</si>
  <si>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</si>
  <si>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</si>
  <si>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</si>
  <si>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</si>
  <si>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</si>
  <si>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</si>
  <si>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</si>
  <si>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</si>
  <si>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</si>
  <si>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</si>
  <si>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</si>
  <si>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</si>
  <si>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</si>
  <si>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</si>
  <si>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</si>
  <si>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</si>
  <si>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</si>
  <si>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</si>
  <si>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</si>
  <si>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</si>
  <si>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</si>
  <si>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</si>
  <si>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</si>
  <si>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</si>
  <si>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</si>
  <si>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</si>
  <si>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</si>
  <si>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</si>
  <si>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</si>
  <si>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</si>
  <si>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</si>
  <si>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</si>
  <si>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</si>
  <si>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</si>
  <si>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</si>
  <si>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</si>
  <si>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</si>
  <si>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</si>
  <si>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</si>
  <si>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</si>
  <si>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</si>
  <si>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</si>
  <si>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</si>
  <si>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</si>
  <si>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</si>
  <si>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</si>
  <si>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</si>
  <si>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</si>
  <si>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</si>
  <si>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</si>
  <si>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</si>
  <si>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</si>
  <si>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</si>
  <si>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</si>
  <si>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</si>
  <si>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</si>
  <si>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</si>
  <si>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</si>
  <si>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</si>
  <si>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</si>
  <si>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</si>
  <si>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</si>
  <si>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</si>
  <si>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</si>
  <si>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</si>
  <si>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</si>
  <si>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</si>
  <si>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</si>
  <si>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</si>
  <si>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</si>
  <si>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</si>
  <si>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</si>
  <si>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</si>
  <si>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</si>
  <si>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</si>
  <si>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</si>
  <si>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</si>
  <si>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</si>
  <si>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</si>
  <si>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</si>
  <si>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</si>
  <si>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</si>
  <si>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</si>
  <si>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</si>
  <si>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</si>
  <si>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</si>
  <si>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</si>
  <si>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</si>
  <si>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</si>
  <si>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</si>
  <si>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</si>
  <si>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</si>
  <si>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</si>
  <si>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</si>
  <si>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</si>
  <si>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</si>
  <si>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</si>
  <si>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</si>
  <si>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</si>
  <si>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</si>
  <si>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</si>
  <si>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</si>
  <si>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</si>
  <si>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</si>
  <si>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</si>
  <si>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</si>
  <si>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</si>
  <si>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</si>
  <si>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</si>
  <si>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</si>
  <si>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</si>
  <si>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</si>
  <si>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</si>
  <si>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</si>
  <si>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</si>
  <si>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</si>
  <si>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</si>
  <si>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</si>
  <si>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</si>
  <si>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</si>
  <si>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</si>
  <si>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</si>
  <si>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</si>
  <si>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</si>
  <si>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</si>
  <si>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</si>
  <si>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</si>
  <si>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</si>
  <si>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</si>
  <si>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</si>
  <si>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</si>
  <si>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</si>
  <si>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</si>
  <si>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</si>
  <si>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</si>
  <si>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</si>
  <si>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</si>
  <si>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</si>
  <si>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</si>
  <si>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</si>
  <si>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</si>
  <si>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</si>
  <si>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</si>
  <si>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</si>
  <si>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</si>
  <si>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</si>
  <si>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</si>
  <si>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</si>
  <si>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</si>
  <si>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</si>
  <si>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</si>
  <si>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</si>
  <si>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</si>
  <si>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</si>
  <si>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</si>
  <si>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</si>
  <si>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</si>
  <si>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</si>
  <si>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</si>
  <si>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</si>
  <si>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</si>
  <si>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</si>
  <si>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</si>
  <si>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</si>
  <si>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</si>
  <si>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</si>
  <si>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</si>
  <si>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</si>
  <si>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</si>
  <si>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</si>
  <si>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</si>
  <si>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</si>
  <si>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</si>
  <si>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</si>
  <si>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</si>
  <si>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</si>
  <si>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</si>
  <si>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</si>
  <si>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</si>
  <si>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</si>
  <si>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</si>
  <si>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</si>
  <si>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</si>
  <si>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</si>
  <si>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</si>
  <si>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</si>
  <si>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</si>
  <si>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</si>
  <si>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</si>
  <si>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</si>
  <si>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</si>
  <si>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</si>
  <si>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</si>
  <si>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</si>
  <si>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</si>
  <si>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</si>
  <si>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</si>
  <si>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</si>
  <si>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</si>
  <si>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</si>
  <si>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</si>
  <si>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</si>
  <si>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</si>
  <si>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</si>
  <si>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</si>
  <si>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</si>
  <si>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</si>
  <si>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</si>
  <si>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</si>
  <si>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</si>
  <si>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</si>
  <si>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</si>
  <si>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</si>
  <si>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</si>
  <si>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</si>
  <si>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</si>
  <si>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</si>
  <si>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</si>
  <si>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</si>
  <si>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</si>
  <si>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</si>
  <si>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</si>
  <si>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</si>
  <si>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</si>
  <si>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</si>
  <si>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</si>
  <si>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</si>
  <si>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</si>
  <si>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</si>
  <si>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</si>
  <si>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</si>
  <si>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</si>
  <si>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</si>
  <si>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</si>
  <si>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</si>
  <si>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</si>
  <si>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</si>
  <si>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</si>
  <si>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</si>
  <si>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</si>
  <si>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</si>
  <si>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</si>
  <si>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</si>
  <si>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</si>
  <si>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</si>
  <si>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</si>
  <si>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</si>
  <si>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</si>
  <si>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</si>
  <si>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</si>
  <si>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</si>
  <si>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</si>
  <si>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</si>
  <si>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</si>
  <si>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</si>
  <si>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</si>
  <si>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</si>
  <si>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</si>
  <si>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</si>
  <si>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</si>
  <si>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</si>
  <si>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</si>
  <si>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</si>
  <si>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</si>
  <si>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</si>
  <si>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</si>
  <si>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</si>
  <si>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</si>
  <si>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</si>
  <si>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</si>
  <si>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</si>
  <si>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</si>
  <si>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</si>
  <si>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</si>
  <si>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</si>
  <si>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</si>
  <si>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</si>
  <si>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</si>
  <si>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</si>
  <si>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</si>
  <si>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</si>
  <si>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</si>
  <si>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</si>
  <si>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</si>
  <si>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</si>
  <si>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</si>
  <si>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</si>
  <si>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</si>
  <si>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</si>
  <si>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</si>
  <si>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</si>
  <si>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</si>
  <si>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</si>
  <si>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</si>
  <si>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</si>
  <si>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</si>
  <si>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</si>
  <si>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</si>
  <si>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</si>
  <si>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</si>
  <si>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</si>
  <si>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</si>
  <si>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</si>
  <si>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</si>
  <si>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</si>
  <si>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</si>
  <si>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</si>
  <si>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</si>
  <si>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</si>
  <si>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</si>
  <si>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</si>
  <si>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</si>
  <si>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</si>
  <si>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</si>
  <si>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</si>
  <si>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</si>
  <si>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</si>
  <si>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</si>
  <si>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</si>
  <si>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</si>
  <si>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</si>
  <si>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</si>
  <si>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</si>
  <si>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</si>
  <si>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</si>
  <si>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</si>
  <si>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</si>
  <si>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</si>
  <si>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</si>
  <si>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</si>
  <si>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</si>
  <si>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</si>
  <si>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</si>
  <si>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</si>
  <si>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</si>
  <si>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</si>
  <si>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</si>
  <si>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</si>
  <si>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</si>
  <si>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</si>
  <si>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</si>
  <si>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</si>
  <si>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</si>
  <si>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</si>
  <si>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</si>
  <si>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</si>
  <si>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</si>
  <si>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</si>
  <si>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</si>
  <si>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</si>
  <si>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</si>
  <si>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</si>
  <si>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</si>
  <si>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</si>
  <si>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</si>
  <si>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</si>
  <si>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</si>
  <si>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</si>
  <si>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</si>
  <si>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</si>
  <si>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</si>
  <si>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</si>
  <si>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</si>
  <si>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</si>
  <si>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</si>
  <si>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</si>
  <si>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</si>
  <si>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</si>
  <si>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</si>
  <si>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</si>
  <si>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</si>
  <si>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</si>
  <si>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</si>
  <si>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</si>
  <si>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</si>
  <si>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</si>
  <si>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</si>
  <si>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</si>
  <si>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</si>
  <si>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</si>
  <si>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</si>
  <si>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</si>
  <si>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</si>
  <si>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</si>
  <si>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</si>
  <si>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</si>
  <si>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</si>
  <si>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</si>
  <si>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</si>
  <si>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</si>
  <si>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</si>
  <si>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</si>
  <si>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</si>
  <si>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</si>
  <si>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</si>
  <si>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</si>
  <si>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</si>
  <si>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</si>
  <si>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</si>
  <si>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</si>
  <si>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</si>
  <si>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</si>
  <si>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</si>
  <si>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</si>
  <si>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</si>
  <si>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</si>
  <si>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</si>
  <si>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</si>
  <si>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</si>
  <si>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</si>
  <si>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</si>
  <si>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</si>
  <si>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</si>
  <si>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</si>
  <si>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</si>
  <si>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</si>
  <si>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</si>
  <si>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</si>
  <si>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</si>
  <si>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</si>
  <si>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</si>
  <si>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</si>
  <si>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</si>
  <si>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</si>
  <si>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</si>
  <si>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</si>
  <si>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</si>
  <si>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</si>
  <si>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</si>
  <si>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</si>
  <si>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</si>
  <si>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</si>
  <si>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</si>
  <si>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</si>
  <si>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</si>
  <si>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</si>
  <si>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</si>
  <si>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</si>
  <si>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</si>
  <si>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</si>
  <si>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</si>
  <si>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</si>
  <si>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</si>
  <si>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</si>
  <si>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</si>
  <si>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</si>
  <si>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</si>
  <si>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</si>
  <si>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</si>
  <si>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</si>
  <si>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</si>
  <si>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</si>
  <si>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</si>
  <si>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</si>
  <si>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</si>
  <si>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</si>
  <si>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</si>
  <si>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</si>
  <si>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</si>
  <si>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</si>
  <si>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</si>
  <si>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</si>
  <si>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</si>
  <si>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</si>
  <si>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</si>
  <si>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</si>
  <si>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</si>
  <si>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</si>
  <si>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</si>
  <si>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</si>
  <si>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</si>
  <si>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</si>
  <si>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</si>
  <si>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</si>
  <si>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</si>
  <si>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</si>
  <si>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</si>
  <si>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</si>
  <si>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</si>
  <si>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</si>
  <si>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</si>
  <si>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</si>
  <si>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</si>
  <si>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</si>
  <si>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</si>
  <si>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</si>
  <si>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</si>
  <si>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</si>
  <si>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</si>
  <si>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</si>
  <si>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</si>
  <si>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</si>
  <si>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</si>
  <si>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</si>
  <si>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</si>
  <si>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</si>
  <si>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</si>
  <si>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</si>
  <si>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</si>
  <si>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</si>
  <si>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</si>
  <si>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</si>
  <si>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</si>
  <si>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</si>
  <si>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</si>
  <si>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</si>
  <si>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</si>
  <si>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</si>
  <si>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</si>
  <si>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</si>
  <si>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</si>
  <si>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</si>
  <si>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</si>
  <si>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</si>
  <si>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</si>
  <si>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</si>
  <si>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</si>
  <si>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</si>
  <si>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</si>
  <si>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</si>
  <si>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</si>
  <si>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</si>
  <si>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</si>
  <si>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</si>
  <si>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</si>
  <si>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</si>
  <si>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</si>
  <si>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</si>
  <si>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</si>
  <si>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</si>
  <si>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</si>
  <si>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</si>
  <si>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</si>
  <si>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</si>
  <si>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</si>
  <si>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</si>
  <si>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</si>
  <si>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</si>
  <si>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</si>
  <si>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</si>
  <si>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</si>
  <si>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</si>
  <si>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</si>
  <si>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</si>
  <si>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</si>
  <si>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</si>
  <si>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</si>
  <si>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</si>
  <si>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</si>
  <si>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</si>
  <si>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</si>
  <si>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</si>
  <si>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</si>
  <si>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</si>
  <si>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</si>
  <si>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</si>
  <si>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</si>
  <si>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</si>
  <si>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</si>
  <si>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</si>
  <si>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</si>
  <si>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</si>
  <si>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</si>
  <si>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</si>
  <si>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</si>
  <si>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</si>
  <si>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</si>
  <si>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</si>
  <si>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</si>
  <si>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</si>
  <si>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</si>
  <si>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</si>
  <si>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</si>
  <si>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</si>
  <si>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</si>
  <si>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</si>
  <si>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</si>
  <si>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</si>
  <si>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</si>
  <si>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</si>
  <si>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</si>
  <si>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</si>
  <si>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</si>
  <si>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</si>
  <si>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</si>
  <si>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</si>
  <si>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</si>
  <si>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</si>
  <si>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</si>
  <si>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</si>
  <si>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</si>
  <si>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</si>
  <si>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</si>
  <si>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</si>
  <si>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</si>
  <si>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</si>
  <si>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</si>
  <si>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</si>
  <si>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</si>
  <si>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</si>
  <si>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</si>
  <si>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</si>
  <si>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</si>
  <si>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</si>
  <si>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</si>
  <si>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</si>
  <si>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</si>
  <si>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</si>
  <si>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</si>
  <si>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</si>
  <si>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</si>
  <si>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</si>
  <si>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</si>
  <si>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</si>
  <si>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</si>
  <si>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</si>
  <si>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</si>
  <si>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</si>
  <si>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</si>
  <si>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</si>
  <si>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</si>
  <si>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</si>
  <si>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</si>
  <si>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</si>
  <si>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</si>
  <si>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</si>
  <si>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</si>
  <si>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</si>
  <si>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</si>
  <si>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</si>
  <si>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</si>
  <si>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</si>
  <si>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</si>
  <si>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</si>
  <si>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</si>
  <si>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</si>
  <si>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</si>
  <si>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</si>
  <si>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</si>
  <si>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</si>
  <si>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</si>
  <si>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</si>
  <si>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</si>
  <si>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</si>
  <si>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</si>
  <si>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</si>
  <si>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</si>
  <si>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</si>
  <si>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</si>
  <si>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</si>
  <si>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</si>
  <si>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</si>
  <si>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</si>
  <si>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</si>
  <si>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</si>
  <si>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</si>
  <si>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</si>
  <si>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</si>
  <si>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</si>
  <si>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</si>
  <si>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</si>
  <si>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</si>
  <si>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</si>
  <si>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</si>
  <si>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</si>
  <si>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</si>
  <si>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</si>
  <si>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</si>
  <si>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</si>
  <si>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</si>
  <si>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</si>
  <si>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</si>
  <si>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</si>
  <si>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</si>
  <si>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</si>
  <si>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</si>
  <si>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</si>
  <si>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</si>
  <si>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</si>
  <si>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</si>
  <si>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</si>
  <si>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</si>
  <si>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</si>
  <si>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</si>
  <si>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</si>
  <si>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</si>
  <si>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</si>
  <si>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</si>
  <si>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</si>
  <si>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</si>
  <si>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</si>
  <si>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</si>
  <si>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</si>
  <si>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</si>
  <si>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</si>
  <si>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</si>
  <si>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</si>
  <si>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</si>
  <si>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</si>
  <si>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</si>
  <si>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</si>
  <si>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</si>
  <si>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</si>
  <si>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</si>
  <si>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</si>
  <si>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</si>
  <si>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</si>
  <si>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</si>
  <si>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</si>
  <si>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</si>
  <si>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</si>
  <si>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</si>
  <si>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</si>
  <si>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</si>
  <si>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</si>
  <si>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</si>
  <si>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</si>
  <si>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</si>
  <si>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</si>
  <si>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</si>
  <si>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</si>
  <si>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</si>
  <si>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</si>
  <si>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</si>
  <si>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</si>
  <si>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</si>
  <si>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</si>
  <si>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</si>
  <si>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</si>
  <si>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</si>
  <si>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</si>
  <si>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</si>
  <si>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</si>
  <si>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</si>
  <si>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</si>
  <si>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</si>
  <si>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</si>
  <si>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</si>
  <si>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</si>
  <si>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</si>
  <si>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</si>
  <si>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</si>
  <si>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</si>
  <si>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</si>
  <si>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</si>
  <si>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</si>
  <si>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</si>
  <si>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</si>
  <si>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</si>
  <si>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</si>
  <si>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</si>
  <si>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</si>
  <si>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</si>
  <si>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</si>
  <si>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</si>
  <si>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</si>
  <si>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</si>
  <si>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</si>
  <si>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</si>
  <si>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</si>
  <si>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</si>
  <si>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</si>
  <si>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</si>
  <si>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</si>
  <si>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</si>
  <si>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</si>
  <si>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</si>
  <si>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</si>
  <si>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</si>
  <si>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</si>
  <si>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</si>
  <si>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</si>
  <si>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</si>
  <si>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</si>
  <si>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</si>
  <si>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</si>
  <si>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</si>
  <si>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</si>
  <si>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</si>
  <si>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</si>
  <si>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</si>
  <si>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</si>
  <si>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</si>
  <si>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</si>
  <si>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</si>
  <si>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</si>
  <si>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</si>
  <si>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</si>
  <si>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</si>
  <si>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</si>
  <si>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</si>
  <si>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</si>
  <si>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</si>
  <si>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</si>
  <si>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</si>
  <si>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</si>
  <si>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</si>
  <si>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</si>
  <si>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</si>
  <si>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</si>
  <si>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</si>
  <si>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</si>
  <si>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</si>
  <si>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</si>
  <si>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</si>
  <si>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</si>
  <si>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</si>
  <si>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</si>
  <si>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</si>
  <si>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</si>
  <si>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</si>
  <si>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</si>
  <si>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</si>
  <si>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</si>
  <si>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</si>
  <si>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</si>
  <si>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</si>
  <si>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</si>
  <si>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</si>
  <si>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</si>
  <si>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</si>
  <si>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</si>
  <si>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</si>
  <si>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</si>
  <si>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</si>
  <si>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</si>
  <si>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</si>
  <si>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</si>
  <si>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</si>
  <si>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</si>
  <si>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</si>
  <si>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</si>
  <si>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</si>
  <si>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</si>
  <si>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</si>
  <si>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</si>
  <si>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</si>
  <si>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</si>
  <si>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</si>
  <si>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</si>
  <si>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</si>
  <si>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</si>
  <si>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</si>
  <si>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</si>
  <si>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</si>
  <si>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</si>
  <si>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</si>
  <si>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</si>
  <si>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</si>
  <si>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</si>
  <si>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</si>
  <si>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</si>
  <si>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</si>
  <si>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</si>
  <si>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</si>
  <si>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</si>
  <si>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</si>
  <si>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</si>
  <si>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</si>
  <si>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</si>
  <si>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</si>
  <si>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</si>
  <si>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</si>
  <si>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</si>
  <si>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</si>
  <si>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</si>
  <si>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</si>
  <si>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</si>
  <si>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</si>
  <si>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</si>
  <si>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</si>
  <si>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</si>
  <si>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</si>
  <si>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</si>
  <si>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</si>
  <si>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</si>
  <si>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</si>
  <si>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</si>
  <si>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</si>
  <si>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</si>
  <si>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</si>
  <si>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</si>
  <si>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</si>
  <si>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</si>
  <si>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</si>
  <si>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</si>
  <si>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</si>
  <si>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</si>
  <si>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</si>
  <si>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</si>
  <si>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</si>
  <si>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</si>
  <si>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</si>
  <si>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</si>
  <si>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</si>
  <si>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</si>
  <si>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</si>
  <si>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</si>
  <si>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</si>
  <si>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</si>
  <si>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</si>
  <si>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</si>
  <si>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</si>
  <si>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</si>
  <si>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</si>
  <si>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</si>
  <si>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</si>
  <si>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</si>
  <si>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</si>
  <si>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</si>
  <si>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</si>
  <si>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</si>
  <si>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</si>
  <si>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</si>
  <si>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</si>
  <si>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</si>
  <si>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</si>
  <si>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</si>
  <si>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</si>
  <si>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</si>
  <si>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</si>
  <si>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</si>
  <si>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</si>
  <si>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</si>
  <si>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</si>
  <si>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</si>
  <si>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</si>
  <si>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</si>
  <si>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</si>
  <si>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</si>
  <si>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</si>
  <si>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</si>
  <si>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</si>
  <si>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</si>
  <si>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</si>
  <si>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</si>
  <si>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</si>
  <si>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</si>
  <si>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</si>
  <si>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</si>
  <si>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</si>
  <si>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</si>
  <si>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</si>
  <si>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</si>
  <si>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</si>
  <si>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</si>
  <si>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</si>
  <si>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</si>
  <si>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</si>
  <si>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</si>
  <si>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</si>
  <si>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</si>
  <si>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</si>
  <si>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</si>
  <si>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</si>
  <si>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</si>
  <si>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</si>
  <si>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</si>
  <si>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</si>
  <si>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</si>
  <si>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</si>
  <si>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</si>
  <si>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</si>
  <si>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</si>
  <si>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</si>
  <si>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</si>
  <si>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</si>
  <si>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</si>
  <si>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</si>
  <si>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</si>
  <si>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</si>
  <si>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</si>
  <si>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</si>
  <si>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</si>
  <si>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</si>
  <si>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</si>
  <si>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</si>
  <si>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</si>
  <si>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</si>
  <si>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</si>
  <si>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</si>
  <si>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</si>
  <si>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</si>
  <si>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</si>
  <si>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</si>
  <si>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</si>
  <si>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</si>
  <si>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</si>
  <si>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</si>
  <si>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</si>
  <si>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</si>
  <si>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</si>
  <si>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</si>
  <si>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</si>
  <si>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</si>
  <si>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</si>
  <si>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</si>
  <si>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</si>
  <si>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</si>
  <si>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</si>
  <si>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</si>
  <si>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</si>
  <si>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</si>
  <si>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</si>
  <si>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</si>
  <si>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</si>
  <si>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</si>
  <si>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</si>
  <si>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</si>
  <si>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</si>
  <si>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</si>
  <si>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</si>
  <si>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</si>
  <si>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</si>
  <si>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</si>
  <si>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</si>
  <si>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</si>
  <si>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</si>
  <si>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</si>
  <si>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</si>
  <si>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</si>
  <si>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</si>
  <si>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</si>
  <si>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</si>
  <si>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</si>
  <si>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</si>
  <si>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</si>
  <si>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</si>
  <si>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</si>
  <si>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</si>
  <si>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</si>
  <si>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</si>
  <si>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</si>
  <si>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</si>
  <si>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</si>
  <si>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</si>
  <si>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</si>
  <si>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</si>
  <si>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</si>
  <si>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</si>
  <si>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</si>
  <si>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</si>
  <si>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</si>
  <si>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</si>
  <si>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</si>
  <si>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</si>
  <si>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</si>
  <si>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</si>
  <si>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</si>
  <si>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</si>
  <si>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</si>
  <si>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</si>
  <si>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</si>
  <si>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</si>
  <si>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</si>
  <si>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</si>
  <si>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</si>
  <si>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</si>
  <si>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</si>
  <si>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</si>
  <si>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</si>
  <si>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</si>
  <si>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</si>
  <si>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</si>
  <si>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</si>
  <si>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</si>
  <si>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</si>
  <si>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</si>
  <si>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</si>
  <si>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</si>
  <si>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</si>
  <si>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</si>
  <si>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</si>
  <si>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</si>
  <si>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</si>
  <si>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</si>
  <si>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</si>
  <si>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</si>
  <si>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</si>
  <si>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</si>
  <si>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</si>
  <si>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</si>
  <si>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</si>
  <si>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</si>
  <si>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</si>
  <si>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</si>
  <si>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</si>
  <si>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</si>
  <si>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</si>
  <si>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</si>
  <si>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</si>
  <si>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</si>
  <si>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</si>
  <si>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</si>
  <si>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</si>
  <si>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</si>
  <si>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</si>
  <si>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</si>
  <si>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</si>
  <si>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</si>
  <si>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</si>
  <si>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</si>
  <si>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</si>
  <si>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</si>
  <si>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</si>
  <si>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</si>
  <si>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</si>
  <si>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</si>
  <si>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</si>
  <si>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</si>
  <si>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</si>
  <si>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</si>
  <si>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</si>
  <si>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</si>
  <si>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</si>
  <si>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</si>
  <si>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</si>
  <si>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</si>
  <si>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</si>
  <si>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</si>
  <si>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</si>
  <si>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</si>
  <si>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</si>
  <si>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</si>
  <si>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</si>
  <si>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</si>
  <si>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</si>
  <si>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</si>
  <si>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</si>
  <si>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</si>
  <si>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</si>
  <si>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</si>
  <si>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</si>
  <si>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</si>
  <si>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</si>
  <si>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</si>
  <si>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</si>
  <si>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</si>
  <si>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</si>
  <si>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</si>
  <si>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</si>
  <si>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</si>
  <si>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</si>
  <si>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</si>
  <si>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</si>
  <si>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</si>
  <si>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</si>
  <si>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</si>
  <si>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</si>
  <si>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</si>
  <si>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</si>
  <si>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</si>
  <si>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</si>
  <si>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</si>
  <si>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</si>
  <si>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</si>
  <si>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</si>
  <si>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</si>
  <si>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</si>
  <si>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</si>
  <si>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</si>
  <si>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</si>
  <si>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</si>
  <si>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</si>
  <si>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</si>
  <si>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</si>
  <si>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</si>
  <si>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</si>
  <si>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</si>
  <si>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</si>
  <si>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</si>
  <si>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</si>
  <si>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</si>
  <si>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</si>
  <si>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</si>
  <si>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</si>
  <si>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</si>
  <si>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</si>
  <si>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</si>
  <si>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</si>
  <si>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</si>
  <si>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</si>
  <si>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</si>
  <si>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</si>
  <si>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</si>
  <si>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</si>
  <si>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</si>
  <si>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</si>
  <si>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</si>
  <si>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</si>
  <si>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</si>
  <si>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</si>
  <si>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</si>
  <si>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</si>
  <si>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</si>
  <si>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</si>
  <si>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</si>
  <si>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</si>
  <si>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</si>
  <si>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</si>
  <si>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</si>
  <si>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</si>
  <si>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</si>
  <si>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</si>
  <si>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</si>
  <si>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</si>
  <si>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</si>
  <si>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</si>
  <si>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</si>
  <si>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</si>
  <si>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</si>
  <si>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</si>
  <si>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</si>
  <si>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</si>
  <si>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</si>
  <si>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</si>
  <si>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</si>
  <si>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</si>
  <si>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</si>
  <si>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</si>
  <si>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</si>
  <si>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</si>
  <si>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</si>
  <si>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</si>
  <si>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</si>
  <si>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</si>
  <si>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</si>
  <si>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</si>
  <si>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</si>
  <si>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</si>
  <si>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</si>
  <si>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</si>
  <si>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</si>
  <si>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</si>
  <si>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</si>
  <si>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</si>
  <si>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</si>
  <si>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</si>
  <si>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</si>
  <si>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</si>
  <si>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</si>
  <si>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</si>
  <si>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</si>
  <si>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</si>
  <si>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</si>
  <si>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</si>
  <si>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</si>
  <si>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</si>
  <si>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</si>
  <si>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</si>
  <si>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</si>
  <si>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</si>
  <si>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</si>
  <si>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</si>
  <si>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</si>
  <si>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</si>
  <si>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</si>
  <si>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</si>
  <si>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</si>
  <si>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</si>
  <si>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</si>
  <si>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</si>
  <si>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</si>
  <si>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</si>
  <si>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</si>
  <si>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</si>
  <si>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</si>
  <si>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</si>
  <si>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</si>
  <si>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</si>
  <si>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</si>
  <si>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</si>
  <si>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</si>
  <si>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</si>
  <si>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</si>
  <si>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</si>
  <si>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</si>
  <si>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</si>
  <si>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</si>
  <si>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</si>
  <si>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</si>
  <si>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</si>
  <si>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</si>
  <si>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</si>
  <si>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</si>
  <si>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</si>
  <si>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</si>
  <si>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</si>
  <si>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</si>
  <si>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</si>
  <si>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</si>
  <si>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</si>
  <si>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</si>
  <si>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</si>
  <si>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</si>
  <si>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</si>
  <si>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</si>
  <si>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</si>
  <si>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</si>
  <si>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</si>
  <si>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</si>
  <si>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</si>
  <si>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</si>
  <si>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</si>
  <si>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</si>
  <si>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</si>
  <si>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</si>
  <si>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</si>
  <si>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</si>
  <si>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</si>
  <si>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</si>
  <si>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</si>
  <si>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</si>
  <si>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</si>
  <si>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</si>
  <si>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</si>
  <si>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</si>
  <si>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</si>
  <si>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</si>
  <si>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</si>
  <si>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</si>
  <si>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</si>
  <si>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</si>
  <si>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</si>
  <si>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</si>
  <si>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</si>
  <si>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</si>
  <si>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</si>
  <si>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</si>
  <si>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</si>
  <si>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</si>
  <si>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</si>
  <si>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</si>
  <si>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</si>
  <si>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</si>
  <si>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</si>
  <si>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</si>
  <si>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</si>
  <si>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</si>
  <si>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</si>
  <si>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</si>
  <si>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</si>
  <si>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</si>
  <si>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</si>
  <si>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</si>
  <si>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</si>
  <si>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</si>
  <si>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</si>
  <si>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</si>
  <si>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</si>
  <si>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</si>
  <si>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</si>
  <si>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</si>
  <si>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</si>
  <si>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</si>
  <si>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</si>
  <si>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</si>
  <si>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</si>
  <si>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</si>
  <si>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</si>
  <si>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</si>
  <si>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</si>
  <si>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</si>
  <si>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</si>
  <si>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</si>
  <si>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</si>
  <si>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</si>
  <si>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</si>
  <si>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</si>
  <si>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</si>
  <si>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</si>
  <si>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</si>
  <si>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</si>
  <si>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</si>
  <si>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</si>
  <si>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</si>
  <si>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</si>
  <si>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</si>
  <si>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</si>
  <si>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</si>
  <si>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</si>
  <si>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</si>
  <si>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</si>
  <si>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</si>
  <si>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</si>
  <si>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</si>
  <si>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</si>
  <si>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</si>
  <si>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</si>
  <si>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</si>
  <si>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</si>
  <si>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</si>
  <si>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</si>
  <si>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</si>
  <si>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</si>
  <si>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</si>
  <si>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</si>
  <si>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</si>
  <si>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</si>
  <si>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</si>
  <si>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</si>
  <si>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</si>
  <si>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</si>
  <si>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</si>
  <si>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</si>
  <si>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</si>
  <si>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</si>
  <si>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</si>
  <si>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</si>
  <si>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</si>
  <si>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</si>
  <si>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</si>
  <si>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</si>
  <si>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</si>
  <si>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</si>
  <si>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</si>
  <si>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</si>
  <si>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</si>
  <si>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</si>
  <si>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</si>
  <si>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</si>
  <si>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</si>
  <si>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</si>
  <si>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</si>
  <si>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</si>
  <si>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</si>
  <si>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</si>
  <si>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</si>
  <si>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</si>
  <si>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</si>
  <si>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</si>
  <si>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</si>
  <si>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</si>
  <si>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</si>
  <si>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</si>
  <si>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</si>
  <si>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</si>
  <si>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</si>
  <si>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</si>
  <si>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</si>
  <si>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</si>
  <si>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</si>
  <si>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</si>
  <si>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</si>
  <si>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</si>
  <si>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</si>
  <si>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</si>
  <si>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</si>
  <si>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</si>
  <si>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</si>
  <si>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</si>
  <si>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</si>
  <si>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</si>
  <si>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</si>
  <si>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</si>
  <si>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</si>
  <si>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</si>
  <si>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</si>
  <si>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</si>
  <si>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</si>
  <si>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</si>
  <si>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</si>
  <si>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</si>
  <si>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</si>
  <si>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</si>
  <si>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</si>
  <si>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</si>
  <si>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</si>
  <si>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</si>
  <si>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</si>
  <si>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</si>
  <si>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</si>
  <si>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</si>
  <si>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</si>
  <si>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</si>
  <si>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</si>
  <si>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</si>
  <si>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</si>
  <si>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</si>
  <si>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</si>
  <si>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</si>
  <si>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</si>
  <si>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</si>
  <si>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</si>
  <si>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</si>
  <si>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</si>
  <si>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</si>
  <si>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</si>
  <si>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</si>
  <si>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</si>
  <si>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</si>
  <si>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</si>
  <si>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</si>
  <si>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</si>
  <si>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</si>
  <si>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</si>
  <si>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</si>
  <si>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</si>
  <si>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</si>
  <si>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</si>
  <si>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</si>
  <si>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</si>
  <si>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</si>
  <si>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</si>
  <si>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</si>
  <si>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</si>
  <si>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</si>
  <si>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</si>
  <si>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</si>
  <si>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</si>
  <si>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</si>
  <si>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</si>
  <si>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</si>
  <si>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</si>
  <si>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</si>
  <si>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</si>
  <si>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</si>
  <si>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</si>
  <si>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</si>
  <si>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</si>
  <si>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</si>
  <si>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</si>
  <si>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</si>
  <si>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</si>
  <si>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</si>
  <si>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</si>
  <si>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</si>
  <si>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</si>
  <si>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</si>
  <si>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</si>
  <si>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</si>
  <si>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</si>
  <si>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</si>
  <si>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</si>
  <si>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</si>
  <si>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</si>
  <si>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</si>
  <si>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</si>
  <si>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</si>
  <si>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</si>
  <si>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</si>
  <si>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</si>
  <si>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</si>
  <si>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</si>
  <si>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</si>
  <si>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</si>
  <si>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</si>
  <si>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</si>
  <si>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</si>
  <si>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</si>
  <si>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</si>
  <si>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</si>
  <si>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</si>
  <si>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</si>
  <si>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</si>
  <si>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</si>
  <si>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</si>
  <si>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</si>
  <si>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</si>
  <si>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</si>
  <si>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</si>
  <si>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</si>
  <si>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</si>
  <si>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</si>
  <si>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</si>
  <si>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</si>
  <si>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</si>
  <si>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</si>
  <si>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</si>
  <si>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</si>
  <si>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</si>
  <si>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</si>
  <si>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</si>
  <si>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</si>
  <si>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</si>
  <si>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</si>
  <si>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</si>
  <si>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</si>
  <si>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</si>
  <si>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</si>
  <si>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</si>
  <si>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</si>
  <si>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</si>
  <si>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</si>
  <si>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</si>
  <si>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</si>
  <si>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</si>
  <si>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</si>
  <si>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</si>
  <si>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</si>
  <si>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</si>
  <si>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</si>
  <si>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</si>
  <si>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</si>
  <si>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</si>
  <si>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</si>
  <si>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</si>
  <si>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</si>
  <si>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</si>
  <si>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</si>
  <si>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</si>
  <si>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</si>
  <si>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</si>
  <si>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</si>
  <si>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</si>
  <si>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</si>
  <si>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</si>
  <si>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</si>
  <si>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</si>
  <si>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</si>
  <si>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</si>
  <si>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</si>
  <si>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</si>
  <si>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</si>
  <si>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</si>
  <si>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</si>
  <si>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</si>
  <si>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</si>
  <si>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</si>
  <si>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</si>
  <si>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</si>
  <si>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</si>
  <si>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</si>
  <si>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</si>
  <si>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</si>
  <si>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</si>
  <si>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</si>
  <si>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</si>
  <si>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</si>
  <si>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</si>
  <si>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</si>
  <si>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</si>
  <si>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</si>
  <si>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</si>
  <si>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</si>
  <si>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</si>
  <si>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</si>
  <si>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</si>
  <si>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</si>
  <si>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</si>
  <si>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</si>
  <si>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</si>
  <si>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</si>
  <si>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</si>
  <si>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</si>
  <si>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</si>
  <si>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</si>
  <si>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</si>
  <si>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</si>
  <si>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</si>
  <si>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</si>
  <si>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</si>
  <si>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</si>
  <si>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</si>
  <si>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</si>
  <si>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</si>
  <si>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</si>
  <si>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</si>
  <si>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</si>
  <si>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</si>
  <si>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</si>
  <si>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</si>
  <si>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</si>
  <si>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</si>
  <si>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</si>
  <si>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</si>
  <si>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</si>
  <si>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</si>
  <si>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</si>
  <si>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</si>
  <si>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</si>
  <si>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</si>
  <si>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</si>
  <si>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</si>
  <si>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</si>
  <si>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</si>
  <si>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</si>
  <si>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</si>
  <si>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</si>
  <si>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</si>
  <si>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</si>
  <si>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</si>
  <si>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</si>
  <si>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</si>
  <si>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</si>
  <si>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</si>
  <si>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</si>
  <si>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</si>
  <si>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</si>
  <si>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</si>
  <si>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</si>
  <si>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</si>
  <si>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</si>
  <si>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</si>
  <si>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</si>
  <si>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</si>
  <si>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</si>
  <si>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</si>
  <si>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</si>
  <si>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</si>
  <si>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</si>
  <si>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</si>
  <si>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</si>
  <si>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</si>
  <si>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</si>
  <si>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</si>
  <si>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</si>
  <si>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</si>
  <si>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</si>
  <si>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</si>
  <si>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</si>
  <si>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</si>
  <si>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</si>
  <si>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</si>
  <si>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</si>
  <si>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</si>
  <si>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</si>
  <si>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</si>
  <si>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</si>
  <si>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</si>
  <si>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</si>
  <si>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</si>
  <si>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</si>
  <si>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</si>
  <si>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</si>
  <si>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</si>
  <si>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</si>
  <si>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</si>
  <si>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</si>
  <si>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</si>
  <si>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</si>
  <si>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</si>
  <si>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</si>
  <si>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</si>
  <si>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</si>
  <si>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</si>
  <si>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</si>
  <si>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</si>
  <si>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</si>
  <si>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</si>
  <si>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</si>
  <si>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</si>
  <si>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</si>
  <si>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</si>
  <si>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</si>
  <si>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</si>
  <si>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</si>
  <si>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</si>
  <si>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</si>
  <si>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</si>
  <si>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</si>
  <si>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</si>
  <si>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</si>
  <si>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</si>
  <si>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</si>
  <si>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</si>
  <si>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</si>
  <si>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</si>
  <si>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</si>
  <si>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</si>
  <si>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</si>
  <si>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</si>
  <si>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</si>
  <si>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</si>
  <si>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</si>
  <si>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</si>
  <si>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</si>
  <si>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</si>
  <si>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</si>
  <si>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</si>
  <si>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</si>
  <si>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</si>
  <si>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</si>
  <si>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</si>
  <si>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</si>
  <si>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</si>
  <si>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</si>
  <si>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</si>
  <si>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</si>
  <si>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</si>
  <si>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</si>
  <si>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</si>
  <si>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</si>
  <si>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</si>
  <si>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</si>
  <si>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</si>
  <si>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</si>
  <si>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</si>
  <si>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</si>
  <si>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</si>
  <si>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</si>
  <si>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</si>
  <si>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</si>
  <si>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</si>
  <si>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</si>
  <si>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</si>
  <si>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</si>
  <si>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</si>
  <si>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</si>
  <si>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</si>
  <si>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</si>
  <si>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</si>
  <si>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</si>
  <si>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</si>
  <si>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</si>
  <si>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</si>
  <si>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</si>
  <si>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</si>
  <si>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</si>
  <si>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</si>
  <si>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</si>
  <si>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</si>
  <si>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</si>
  <si>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</si>
  <si>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</si>
  <si>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</si>
  <si>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</si>
  <si>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</si>
  <si>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</si>
  <si>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</si>
  <si>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</si>
  <si>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</si>
  <si>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</si>
  <si>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</si>
  <si>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</si>
  <si>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</si>
  <si>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</si>
  <si>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</si>
  <si>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</si>
  <si>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</si>
  <si>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</si>
  <si>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</si>
  <si>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</si>
  <si>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</si>
  <si>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</si>
  <si>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</si>
  <si>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</si>
  <si>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</si>
  <si>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</si>
  <si>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</si>
  <si>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</si>
  <si>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</si>
  <si>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</si>
  <si>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</si>
  <si>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</si>
  <si>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</si>
  <si>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</si>
  <si>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</si>
  <si>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</si>
  <si>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</si>
  <si>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</si>
  <si>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</si>
  <si>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</si>
  <si>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</si>
  <si>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</si>
  <si>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</si>
  <si>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</si>
  <si>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</si>
  <si>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</si>
  <si>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</si>
  <si>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</si>
  <si>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</si>
  <si>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</si>
  <si>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</si>
  <si>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</si>
  <si>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</si>
  <si>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</si>
  <si>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</si>
  <si>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</si>
  <si>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</si>
  <si>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</si>
  <si>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</si>
  <si>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</si>
  <si>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</si>
  <si>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</si>
  <si>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</si>
  <si>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</si>
  <si>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</si>
  <si>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</si>
  <si>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</si>
  <si>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</si>
  <si>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</si>
  <si>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</si>
  <si>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</si>
  <si>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</si>
  <si>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</si>
  <si>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</si>
  <si>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</si>
  <si>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</si>
  <si>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</si>
  <si>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</si>
  <si>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</si>
  <si>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</si>
  <si>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</si>
  <si>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</si>
  <si>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</si>
  <si>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</si>
  <si>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</si>
  <si>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</si>
  <si>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</si>
  <si>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</si>
  <si>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</si>
  <si>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</si>
  <si>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</si>
  <si>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</si>
  <si>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</si>
  <si>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</si>
  <si>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</si>
  <si>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</si>
  <si>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</si>
  <si>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</si>
  <si>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</si>
  <si>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</si>
  <si>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</si>
  <si>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</si>
  <si>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</si>
  <si>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</si>
  <si>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</si>
  <si>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</si>
  <si>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</si>
  <si>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</si>
  <si>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</si>
  <si>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</si>
  <si>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</si>
  <si>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</si>
  <si>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</si>
  <si>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</si>
  <si>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</si>
  <si>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</si>
  <si>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</si>
  <si>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</si>
  <si>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</si>
  <si>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</si>
  <si>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</si>
  <si>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</si>
  <si>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</si>
  <si>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</si>
  <si>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</si>
  <si>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</si>
  <si>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</si>
  <si>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</si>
  <si>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</si>
  <si>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</si>
  <si>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</si>
  <si>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</si>
  <si>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</si>
  <si>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</si>
  <si>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</si>
  <si>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</si>
  <si>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</si>
  <si>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</si>
  <si>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</si>
  <si>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</si>
  <si>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</si>
  <si>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</si>
  <si>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</si>
  <si>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</si>
  <si>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</si>
  <si>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</si>
  <si>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</si>
  <si>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</si>
  <si>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</si>
  <si>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</si>
  <si>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</si>
  <si>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</si>
  <si>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</si>
  <si>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</si>
  <si>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</si>
  <si>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</si>
  <si>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</si>
  <si>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</si>
  <si>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</si>
  <si>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</si>
  <si>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</si>
  <si>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</si>
  <si>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</si>
  <si>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</si>
  <si>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</si>
  <si>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</si>
  <si>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</si>
  <si>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</si>
  <si>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</si>
  <si>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</si>
  <si>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</si>
  <si>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</si>
  <si>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</si>
  <si>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</si>
  <si>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</si>
  <si>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</si>
  <si>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</si>
  <si>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</si>
  <si>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</si>
  <si>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</si>
  <si>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</si>
  <si>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</si>
  <si>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</si>
  <si>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</si>
  <si>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</si>
  <si>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</si>
  <si>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</si>
  <si>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</si>
  <si>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</si>
  <si>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</si>
  <si>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</si>
  <si>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</si>
  <si>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</si>
  <si>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</si>
  <si>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</si>
  <si>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</si>
  <si>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</si>
  <si>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</si>
  <si>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</si>
  <si>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</si>
  <si>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</si>
  <si>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</si>
  <si>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</si>
  <si>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</si>
  <si>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</si>
  <si>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</si>
  <si>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</si>
  <si>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</si>
  <si>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</si>
  <si>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</si>
  <si>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</si>
  <si>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</si>
  <si>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</si>
  <si>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</si>
  <si>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</si>
  <si>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</si>
  <si>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</si>
  <si>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</si>
  <si>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</si>
  <si>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</si>
  <si>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</si>
  <si>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</si>
  <si>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</si>
  <si>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</si>
  <si>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</si>
  <si>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</si>
  <si>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</si>
  <si>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</si>
  <si>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</si>
  <si>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</si>
  <si>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</si>
  <si>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</si>
  <si>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</si>
  <si>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</si>
  <si>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</si>
  <si>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</si>
  <si>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</si>
  <si>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</si>
  <si>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</si>
  <si>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</si>
  <si>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</si>
  <si>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</si>
  <si>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</si>
  <si>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</si>
  <si>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</si>
  <si>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</si>
  <si>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</si>
  <si>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</si>
  <si>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</si>
  <si>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</si>
  <si>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</si>
  <si>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</si>
  <si>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</si>
  <si>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</si>
  <si>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</si>
  <si>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</si>
  <si>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</si>
  <si>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</si>
  <si>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</si>
  <si>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</si>
  <si>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</si>
  <si>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</si>
  <si>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</si>
  <si>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</si>
  <si>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</si>
  <si>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</si>
  <si>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</si>
  <si>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</si>
  <si>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</si>
  <si>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</si>
  <si>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</si>
  <si>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</si>
  <si>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</si>
  <si>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</si>
  <si>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</si>
  <si>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</si>
  <si>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</si>
  <si>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</si>
  <si>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</si>
  <si>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</si>
  <si>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</si>
  <si>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</si>
  <si>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</si>
  <si>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</si>
  <si>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</si>
  <si>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</si>
  <si>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</si>
  <si>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</si>
  <si>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</si>
  <si>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</si>
  <si>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</si>
  <si>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</si>
  <si>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</si>
  <si>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</si>
  <si>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</si>
  <si>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</si>
  <si>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</si>
  <si>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</si>
  <si>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</si>
  <si>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</si>
  <si>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</si>
  <si>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</si>
  <si>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</si>
  <si>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</si>
  <si>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</si>
  <si>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</si>
  <si>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</si>
  <si>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</si>
  <si>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</si>
  <si>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</si>
  <si>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</si>
  <si>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</si>
  <si>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</si>
  <si>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</si>
  <si>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</si>
  <si>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</si>
  <si>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</si>
  <si>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</si>
  <si>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</si>
  <si>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</si>
  <si>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</si>
  <si>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</si>
  <si>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</si>
  <si>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</si>
  <si>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</si>
  <si>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</si>
  <si>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</si>
  <si>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</si>
  <si>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</si>
  <si>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</si>
  <si>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</si>
  <si>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</si>
  <si>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</si>
  <si>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</si>
  <si>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</si>
  <si>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</si>
  <si>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</si>
  <si>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</si>
  <si>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</si>
  <si>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</si>
  <si>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</si>
  <si>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</si>
  <si>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</si>
  <si>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</si>
  <si>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</si>
  <si>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</si>
  <si>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</si>
  <si>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</si>
  <si>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</si>
  <si>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</si>
  <si>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</si>
  <si>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</si>
  <si>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</si>
  <si>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</si>
  <si>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</si>
  <si>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</si>
  <si>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</si>
  <si>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</si>
  <si>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</si>
  <si>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</si>
  <si>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</si>
  <si>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</si>
  <si>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</si>
  <si>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</si>
  <si>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</si>
  <si>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</si>
  <si>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</si>
  <si>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</si>
  <si>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</si>
  <si>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</si>
  <si>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</si>
  <si>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</si>
  <si>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</si>
  <si>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</si>
  <si>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</si>
  <si>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</si>
  <si>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</si>
  <si>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</si>
  <si>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</si>
  <si>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</si>
  <si>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</si>
  <si>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</si>
  <si>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</si>
  <si>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</si>
  <si>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</si>
  <si>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</si>
  <si>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</si>
  <si>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</si>
  <si>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</si>
  <si>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</si>
  <si>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</si>
  <si>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</si>
  <si>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</si>
  <si>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</si>
  <si>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</si>
  <si>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</si>
  <si>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</si>
  <si>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</si>
  <si>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</si>
  <si>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</si>
  <si>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</si>
  <si>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</si>
  <si>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</si>
  <si>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</si>
  <si>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</si>
  <si>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</si>
  <si>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</si>
  <si>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</si>
  <si>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</si>
  <si>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</si>
  <si>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</si>
  <si>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</si>
  <si>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</si>
  <si>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</si>
  <si>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</si>
  <si>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</si>
  <si>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</si>
  <si>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</si>
  <si>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</si>
  <si>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</si>
  <si>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</si>
  <si>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</si>
  <si>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</si>
  <si>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</si>
  <si>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</si>
  <si>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</si>
  <si>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</si>
  <si>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</si>
  <si>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</si>
  <si>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</si>
  <si>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</si>
  <si>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</si>
  <si>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</si>
  <si>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</si>
  <si>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</si>
  <si>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</si>
  <si>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</si>
  <si>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</si>
  <si>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</si>
  <si>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</si>
  <si>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</si>
  <si>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</si>
  <si>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</si>
  <si>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</si>
  <si>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</si>
  <si>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</si>
  <si>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</si>
  <si>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</si>
  <si>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</si>
  <si>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</si>
  <si>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</si>
  <si>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</si>
  <si>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</si>
  <si>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</si>
  <si>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</si>
  <si>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</si>
  <si>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</si>
  <si>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</si>
  <si>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</si>
  <si>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</si>
  <si>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</si>
  <si>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</si>
  <si>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</si>
  <si>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</si>
  <si>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</si>
  <si>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</si>
  <si>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</si>
  <si>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</si>
  <si>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</si>
  <si>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</si>
  <si>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</si>
  <si>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</si>
  <si>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</si>
  <si>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</si>
  <si>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</si>
  <si>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</si>
  <si>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</si>
  <si>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</si>
  <si>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</si>
  <si>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</si>
  <si>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</si>
  <si>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</si>
  <si>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</si>
  <si>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</si>
  <si>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</si>
  <si>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</si>
  <si>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</si>
  <si>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</si>
  <si>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</si>
  <si>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</si>
  <si>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</si>
  <si>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</si>
  <si>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</si>
  <si>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</si>
  <si>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</si>
  <si>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</si>
  <si>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</si>
  <si>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</si>
  <si>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</si>
  <si>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</si>
  <si>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</si>
  <si>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</si>
  <si>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</si>
  <si>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</si>
  <si>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</si>
  <si>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</si>
  <si>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</si>
  <si>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</si>
  <si>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</si>
  <si>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</si>
  <si>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</si>
  <si>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</si>
  <si>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</si>
  <si>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</si>
  <si>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</si>
  <si>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</si>
  <si>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</si>
  <si>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</si>
  <si>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</si>
  <si>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</si>
  <si>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</si>
  <si>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</si>
  <si>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</si>
  <si>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</si>
  <si>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</si>
  <si>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</si>
  <si>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</si>
  <si>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</si>
  <si>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</si>
  <si>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</si>
  <si>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</si>
  <si>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</si>
  <si>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</si>
  <si>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</si>
  <si>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</si>
  <si>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</si>
  <si>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</si>
  <si>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</si>
  <si>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</si>
  <si>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</si>
  <si>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</si>
  <si>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</si>
  <si>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</si>
  <si>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</si>
  <si>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</si>
  <si>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</si>
  <si>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</si>
  <si>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</si>
  <si>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</si>
  <si>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</si>
  <si>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</si>
  <si>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</si>
  <si>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</si>
  <si>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</si>
  <si>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</si>
  <si>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</si>
  <si>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</si>
  <si>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</si>
  <si>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</si>
  <si>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</si>
  <si>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</si>
  <si>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</si>
  <si>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</si>
  <si>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</si>
  <si>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</si>
  <si>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</si>
  <si>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</si>
  <si>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</si>
  <si>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</si>
  <si>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</si>
  <si>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</si>
  <si>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</si>
  <si>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</si>
  <si>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</si>
  <si>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</si>
  <si>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</si>
  <si>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</si>
  <si>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</si>
  <si>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</si>
  <si>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</si>
  <si>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</si>
  <si>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</si>
  <si>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</si>
  <si>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</si>
  <si>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</si>
  <si>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</si>
  <si>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</si>
  <si>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</si>
  <si>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</si>
  <si>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</si>
  <si>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</si>
  <si>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</si>
  <si>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</si>
  <si>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</si>
  <si>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</si>
  <si>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</si>
  <si>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</si>
  <si>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</si>
  <si>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</si>
  <si>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</si>
  <si>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</si>
  <si>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</si>
  <si>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</si>
  <si>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</si>
  <si>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</si>
  <si>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</si>
  <si>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</si>
  <si>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</si>
  <si>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</si>
  <si>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</si>
  <si>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</si>
  <si>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</si>
  <si>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</si>
  <si>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</si>
  <si>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</si>
  <si>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</si>
  <si>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</si>
  <si>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</si>
  <si>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</si>
  <si>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</si>
  <si>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</si>
  <si>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</si>
  <si>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</si>
  <si>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</si>
  <si>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</si>
  <si>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</si>
  <si>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</si>
  <si>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</si>
  <si>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</si>
  <si>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</si>
  <si>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</si>
  <si>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</si>
  <si>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</si>
  <si>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</si>
  <si>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</si>
  <si>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</si>
  <si>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</si>
  <si>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</si>
  <si>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</si>
  <si>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</si>
  <si>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</si>
  <si>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</si>
  <si>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</si>
  <si>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</si>
  <si>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</si>
  <si>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</si>
  <si>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</si>
  <si>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</si>
  <si>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</si>
  <si>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</si>
  <si>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</si>
  <si>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</si>
  <si>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</si>
  <si>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</si>
  <si>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</si>
  <si>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</si>
  <si>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</si>
  <si>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</si>
  <si>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</si>
  <si>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</si>
  <si>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</si>
  <si>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</si>
  <si>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</si>
  <si>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</si>
  <si>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</si>
  <si>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</si>
  <si>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</si>
  <si>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</si>
  <si>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</si>
  <si>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</si>
  <si>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</si>
  <si>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</si>
  <si>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</si>
  <si>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</si>
  <si>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</si>
  <si>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</si>
  <si>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</si>
  <si>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</si>
  <si>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</si>
  <si>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</si>
  <si>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</si>
  <si>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</si>
  <si>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</si>
  <si>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</si>
  <si>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</si>
  <si>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</si>
  <si>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</si>
  <si>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</si>
  <si>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</si>
  <si>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</si>
  <si>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</si>
  <si>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</si>
  <si>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</si>
  <si>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</si>
  <si>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</si>
  <si>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</si>
  <si>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</si>
  <si>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</si>
  <si>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</si>
  <si>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</si>
  <si>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</si>
  <si>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</si>
  <si>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</si>
  <si>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</si>
  <si>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</si>
  <si>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</si>
  <si>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</si>
  <si>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</si>
  <si>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</si>
  <si>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</si>
  <si>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</si>
  <si>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</si>
  <si>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</si>
  <si>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</si>
  <si>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</si>
  <si>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</si>
  <si>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</si>
  <si>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</si>
  <si>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</si>
  <si>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</si>
  <si>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</si>
  <si>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</si>
  <si>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</si>
  <si>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</si>
  <si>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</si>
  <si>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</si>
  <si>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</si>
  <si>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</si>
  <si>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</si>
  <si>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</si>
  <si>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</si>
  <si>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</si>
  <si>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</si>
  <si>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</si>
  <si>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</si>
  <si>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</si>
  <si>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</si>
  <si>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</si>
  <si>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</si>
  <si>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</si>
  <si>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</si>
  <si>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</si>
  <si>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</si>
  <si>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</si>
  <si>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</si>
  <si>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</si>
  <si>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</si>
  <si>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</si>
  <si>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</si>
  <si>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</si>
  <si>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</si>
  <si>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</si>
  <si>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</si>
  <si>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</si>
  <si>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</si>
  <si>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</si>
  <si>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</si>
  <si>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</si>
  <si>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</si>
  <si>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</si>
  <si>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</si>
  <si>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</si>
  <si>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</si>
  <si>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</si>
  <si>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</si>
  <si>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</si>
  <si>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</si>
  <si>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</si>
  <si>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</si>
  <si>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</si>
  <si>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</si>
  <si>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</si>
  <si>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</si>
  <si>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</si>
  <si>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</si>
  <si>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</si>
  <si>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</si>
  <si>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</si>
  <si>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</si>
  <si>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</si>
  <si>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</si>
  <si>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</si>
  <si>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</si>
  <si>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</si>
  <si>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</si>
  <si>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</si>
  <si>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</si>
  <si>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</si>
  <si>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</si>
  <si>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</si>
  <si>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</si>
  <si>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</si>
  <si>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</si>
  <si>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</si>
  <si>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</si>
  <si>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</si>
  <si>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</si>
  <si>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</si>
  <si>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</si>
  <si>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</si>
  <si>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</si>
  <si>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</si>
  <si>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</si>
  <si>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</si>
  <si>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</si>
  <si>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</si>
  <si>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</si>
  <si>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</si>
  <si>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</si>
  <si>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</si>
  <si>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</si>
  <si>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</si>
  <si>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</si>
  <si>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</si>
  <si>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</si>
  <si>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</si>
  <si>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</si>
  <si>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</si>
  <si>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</si>
  <si>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</si>
  <si>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</si>
  <si>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</si>
  <si>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</si>
  <si>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</si>
  <si>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</si>
  <si>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</si>
  <si>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</si>
  <si>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</si>
  <si>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</si>
  <si>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</si>
  <si>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</si>
  <si>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</si>
  <si>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</si>
  <si>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</si>
  <si>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</si>
  <si>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</si>
  <si>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</si>
  <si>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</si>
  <si>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</si>
  <si>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</si>
  <si>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</si>
  <si>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</si>
  <si>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</si>
  <si>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</si>
  <si>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</si>
  <si>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</si>
  <si>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</si>
  <si>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</si>
  <si>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</si>
  <si>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</si>
  <si>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</si>
  <si>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</si>
  <si>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</si>
  <si>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</si>
  <si>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</si>
  <si>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</si>
  <si>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</si>
  <si>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</si>
  <si>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</si>
  <si>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</si>
  <si>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</si>
  <si>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</si>
  <si>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</si>
  <si>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</si>
  <si>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</si>
  <si>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</si>
  <si>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</si>
  <si>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</si>
  <si>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</si>
  <si>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</si>
  <si>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</si>
  <si>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</si>
  <si>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</si>
  <si>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</si>
  <si>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</si>
  <si>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</si>
  <si>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</si>
  <si>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</si>
  <si>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</si>
  <si>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</si>
  <si>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</si>
  <si>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</si>
  <si>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</si>
  <si>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</si>
  <si>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</si>
  <si>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</si>
  <si>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</si>
  <si>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</si>
  <si>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</si>
  <si>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</si>
  <si>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</si>
  <si>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</si>
  <si>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</si>
  <si>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</si>
  <si>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</si>
  <si>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</si>
  <si>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</si>
  <si>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</si>
  <si>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</si>
  <si>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</si>
  <si>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</si>
  <si>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</si>
  <si>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</si>
  <si>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</si>
  <si>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</si>
  <si>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</si>
  <si>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</si>
  <si>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</si>
  <si>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</si>
  <si>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</si>
  <si>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</si>
  <si>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</si>
  <si>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</si>
  <si>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</si>
  <si>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</si>
  <si>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</si>
  <si>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</si>
  <si>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</si>
  <si>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</si>
  <si>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</si>
  <si>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</si>
  <si>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</si>
  <si>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</si>
  <si>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</si>
  <si>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</si>
  <si>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</si>
  <si>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</si>
  <si>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</si>
  <si>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</si>
  <si>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</si>
  <si>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</si>
  <si>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</si>
  <si>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</si>
  <si>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</si>
  <si>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</si>
  <si>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</si>
  <si>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</si>
  <si>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</si>
  <si>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</si>
  <si>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</si>
  <si>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</si>
  <si>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</si>
  <si>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</si>
  <si>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</si>
  <si>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</si>
  <si>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</si>
  <si>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</si>
  <si>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</si>
  <si>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</si>
  <si>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</si>
  <si>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</si>
  <si>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</si>
  <si>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</si>
  <si>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</si>
  <si>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</si>
  <si>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</si>
  <si>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</si>
  <si>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</si>
  <si>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</si>
  <si>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</si>
  <si>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</si>
  <si>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</si>
  <si>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</si>
  <si>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</si>
  <si>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</si>
  <si>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</si>
  <si>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</si>
  <si>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</si>
  <si>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</si>
  <si>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</si>
  <si>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</si>
  <si>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</si>
  <si>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</si>
  <si>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</si>
  <si>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</si>
  <si>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</si>
  <si>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</si>
  <si>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</si>
  <si>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</si>
  <si>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</si>
  <si>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</si>
  <si>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</si>
  <si>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</si>
  <si>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</si>
  <si>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</si>
  <si>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</si>
  <si>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</si>
  <si>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</si>
  <si>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</si>
  <si>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</si>
  <si>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</si>
  <si>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</si>
  <si>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</si>
  <si>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</si>
  <si>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</si>
  <si>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</si>
  <si>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</si>
  <si>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</si>
  <si>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</si>
  <si>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</si>
  <si>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</si>
  <si>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</si>
  <si>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</si>
  <si>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</si>
  <si>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</si>
  <si>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</si>
  <si>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</si>
  <si>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</si>
  <si>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</si>
  <si>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</si>
  <si>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</si>
  <si>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</si>
  <si>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</si>
  <si>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</si>
  <si>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</si>
  <si>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</si>
  <si>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</si>
  <si>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</si>
  <si>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</si>
  <si>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</si>
  <si>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</si>
  <si>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</si>
  <si>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</si>
  <si>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</si>
  <si>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</si>
  <si>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</si>
  <si>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</si>
  <si>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</si>
  <si>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</si>
  <si>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</si>
  <si>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</si>
  <si>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</si>
  <si>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</si>
  <si>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</si>
  <si>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</si>
  <si>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</si>
  <si>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</si>
  <si>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</si>
  <si>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</si>
  <si>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</si>
  <si>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</si>
  <si>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</si>
  <si>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</si>
  <si>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</si>
  <si>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</si>
  <si>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</si>
  <si>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</si>
  <si>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</si>
  <si>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</si>
  <si>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</si>
  <si>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</si>
  <si>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</si>
  <si>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</si>
  <si>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</si>
  <si>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</si>
  <si>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</si>
  <si>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</si>
  <si>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</si>
  <si>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</si>
  <si>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</si>
  <si>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</si>
  <si>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</si>
  <si>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</si>
  <si>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</si>
  <si>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</si>
  <si>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</si>
  <si>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</si>
  <si>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</si>
  <si>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</si>
  <si>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</si>
  <si>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</si>
  <si>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</si>
  <si>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</si>
  <si>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</si>
  <si>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</si>
  <si>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</si>
  <si>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</si>
  <si>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</si>
  <si>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</si>
  <si>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</si>
  <si>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</si>
  <si>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</si>
  <si>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</si>
  <si>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</si>
  <si>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</si>
  <si>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</si>
  <si>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</si>
  <si>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</si>
  <si>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</si>
  <si>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</si>
  <si>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</si>
  <si>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</si>
  <si>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</si>
  <si>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</si>
  <si>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</si>
  <si>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</si>
  <si>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</si>
  <si>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</si>
  <si>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</si>
  <si>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</si>
  <si>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</si>
  <si>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</si>
  <si>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</si>
  <si>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</si>
  <si>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</si>
  <si>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</si>
  <si>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</si>
  <si>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</si>
  <si>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</si>
  <si>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</si>
  <si>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</si>
  <si>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</si>
  <si>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</si>
  <si>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</si>
  <si>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</si>
  <si>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</si>
  <si>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</si>
  <si>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</si>
  <si>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</si>
  <si>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</si>
  <si>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</si>
  <si>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</si>
  <si>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</si>
  <si>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</si>
  <si>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</si>
  <si>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</si>
  <si>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</si>
  <si>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</si>
  <si>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</si>
  <si>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</si>
  <si>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</si>
  <si>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</si>
  <si>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</si>
  <si>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</si>
  <si>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</si>
  <si>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</si>
  <si>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</si>
  <si>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</si>
  <si>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</si>
  <si>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</si>
  <si>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</si>
  <si>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</si>
  <si>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</si>
  <si>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</si>
  <si>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</si>
  <si>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</si>
  <si>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</si>
  <si>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</si>
  <si>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</si>
  <si>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</si>
  <si>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</si>
  <si>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</si>
  <si>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</si>
  <si>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</si>
  <si>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</si>
  <si>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</si>
  <si>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</si>
  <si>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</si>
  <si>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</si>
  <si>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</si>
  <si>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</si>
  <si>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</si>
  <si>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</si>
  <si>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</si>
  <si>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</si>
  <si>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</si>
  <si>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</si>
  <si>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</si>
  <si>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</si>
  <si>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</si>
  <si>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</si>
  <si>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</si>
  <si>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</si>
  <si>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</si>
  <si>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</si>
  <si>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</si>
  <si>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</si>
  <si>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</si>
  <si>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</si>
  <si>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</si>
  <si>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</si>
  <si>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</si>
  <si>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</si>
  <si>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</si>
  <si>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</si>
  <si>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</si>
  <si>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</si>
  <si>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</si>
  <si>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</si>
  <si>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</si>
  <si>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</si>
  <si>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</si>
  <si>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</si>
  <si>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</si>
  <si>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</si>
  <si>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</si>
  <si>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</si>
  <si>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</si>
  <si>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</si>
  <si>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</si>
  <si>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</si>
  <si>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</si>
  <si>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</si>
  <si>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</si>
  <si>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</si>
  <si>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</si>
  <si>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</si>
  <si>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</si>
  <si>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</si>
  <si>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</si>
  <si>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</si>
  <si>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</si>
  <si>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</si>
  <si>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</si>
  <si>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</si>
  <si>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</si>
  <si>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</si>
  <si>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</si>
  <si>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</si>
  <si>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</si>
  <si>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</si>
  <si>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</si>
  <si>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</si>
  <si>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</si>
  <si>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</si>
  <si>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</si>
  <si>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</si>
  <si>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</si>
  <si>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</si>
  <si>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</si>
  <si>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</si>
  <si>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</si>
  <si>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</si>
  <si>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</si>
  <si>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</si>
  <si>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</si>
  <si>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</si>
  <si>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</si>
  <si>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</si>
  <si>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</si>
  <si>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</si>
  <si>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</si>
  <si>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</si>
  <si>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</si>
  <si>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</si>
  <si>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</si>
  <si>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</si>
  <si>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</si>
  <si>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</si>
  <si>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</si>
  <si>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</si>
  <si>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</si>
  <si>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</si>
  <si>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</si>
  <si>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</si>
  <si>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</si>
  <si>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</si>
  <si>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</si>
  <si>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</si>
  <si>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</si>
  <si>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</si>
  <si>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</si>
  <si>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</si>
  <si>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</si>
  <si>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</si>
  <si>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</si>
  <si>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</si>
  <si>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</si>
  <si>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</si>
  <si>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</si>
  <si>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</si>
  <si>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</si>
  <si>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</si>
  <si>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</si>
  <si>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</si>
  <si>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</si>
  <si>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</si>
  <si>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</si>
  <si>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</si>
  <si>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</si>
  <si>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</si>
  <si>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</si>
  <si>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</si>
  <si>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</si>
  <si>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</si>
  <si>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</si>
  <si>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</si>
  <si>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</si>
  <si>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</si>
  <si>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</si>
  <si>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</si>
  <si>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</si>
  <si>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</si>
  <si>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</si>
  <si>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</si>
  <si>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</si>
  <si>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</si>
  <si>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</si>
  <si>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</si>
  <si>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</si>
  <si>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</si>
  <si>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</si>
  <si>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</si>
  <si>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</si>
  <si>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</si>
  <si>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</si>
  <si>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</si>
  <si>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</si>
  <si>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</si>
  <si>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</si>
  <si>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</si>
  <si>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</si>
  <si>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</si>
  <si>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</si>
  <si>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</si>
  <si>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</si>
  <si>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</si>
  <si>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</si>
  <si>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</si>
  <si>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</si>
  <si>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</si>
  <si>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</si>
  <si>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</si>
  <si>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</si>
  <si>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</si>
  <si>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</si>
  <si>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</si>
  <si>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</si>
  <si>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</si>
  <si>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</si>
  <si>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</si>
  <si>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</si>
  <si>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</si>
  <si>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</si>
  <si>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</si>
  <si>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</si>
  <si>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</si>
  <si>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</si>
  <si>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</si>
  <si>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</si>
  <si>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</si>
  <si>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</si>
  <si>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</si>
  <si>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</si>
  <si>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</si>
  <si>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</si>
  <si>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</si>
  <si>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</si>
  <si>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</si>
  <si>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</si>
  <si>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</si>
  <si>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</si>
  <si>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</si>
  <si>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</si>
  <si>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</si>
  <si>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</si>
  <si>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</si>
  <si>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</si>
  <si>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</si>
  <si>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</si>
  <si>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</si>
  <si>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</si>
  <si>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</si>
  <si>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</si>
  <si>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</si>
  <si>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</si>
  <si>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</si>
  <si>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</si>
  <si>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</si>
  <si>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</si>
  <si>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</si>
  <si>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</si>
  <si>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</si>
  <si>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</si>
  <si>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</si>
  <si>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</si>
  <si>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</si>
  <si>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</si>
  <si>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</si>
  <si>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</si>
  <si>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</si>
  <si>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</si>
  <si>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</si>
  <si>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</si>
  <si>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</si>
  <si>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</si>
  <si>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</si>
  <si>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</si>
  <si>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</si>
  <si>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</si>
  <si>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</si>
  <si>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</si>
  <si>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</si>
  <si>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</si>
  <si>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</si>
  <si>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</si>
  <si>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</si>
  <si>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</si>
  <si>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</si>
  <si>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</si>
  <si>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</si>
  <si>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</si>
  <si>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</si>
  <si>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</si>
  <si>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</si>
  <si>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</si>
  <si>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</si>
  <si>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</si>
  <si>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</si>
  <si>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</si>
  <si>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</si>
  <si>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</si>
  <si>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</si>
  <si>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</si>
  <si>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</si>
  <si>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</si>
  <si>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</si>
  <si>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</si>
  <si>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</si>
  <si>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</si>
  <si>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</si>
  <si>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</si>
  <si>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</si>
  <si>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</si>
  <si>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</si>
  <si>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</si>
  <si>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</si>
  <si>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</si>
  <si>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</si>
  <si>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</si>
  <si>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</si>
  <si>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</si>
  <si>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</si>
  <si>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</si>
  <si>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</si>
  <si>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</si>
  <si>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</si>
  <si>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</si>
  <si>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</si>
  <si>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</si>
  <si>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</si>
  <si>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</si>
  <si>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</si>
  <si>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</si>
  <si>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</si>
  <si>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</si>
  <si>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</si>
  <si>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</si>
  <si>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</si>
  <si>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</si>
  <si>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</si>
  <si>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</si>
  <si>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</si>
  <si>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</si>
  <si>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</si>
  <si>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</si>
  <si>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</si>
  <si>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</si>
  <si>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</si>
  <si>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</si>
  <si>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</si>
  <si>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</si>
  <si>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</si>
  <si>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</si>
  <si>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</si>
  <si>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</si>
  <si>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</si>
  <si>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</si>
  <si>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</si>
  <si>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</si>
  <si>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</si>
  <si>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</si>
  <si>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</si>
  <si>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</si>
  <si>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</si>
  <si>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</si>
  <si>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</si>
  <si>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</si>
  <si>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</si>
  <si>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</si>
  <si>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</si>
  <si>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</si>
  <si>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</si>
  <si>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</si>
  <si>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</si>
  <si>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</si>
  <si>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</si>
  <si>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</si>
  <si>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</si>
  <si>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</si>
  <si>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</si>
  <si>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</si>
  <si>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</si>
  <si>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</si>
  <si>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</si>
  <si>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</si>
  <si>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</si>
  <si>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</si>
  <si>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</si>
  <si>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</si>
  <si>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</si>
  <si>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</si>
  <si>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</si>
  <si>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</si>
  <si>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</si>
  <si>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</si>
  <si>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</si>
  <si>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</si>
  <si>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</si>
  <si>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</si>
  <si>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</si>
  <si>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</si>
  <si>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</si>
  <si>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</si>
  <si>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</si>
  <si>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</si>
  <si>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</si>
  <si>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</si>
  <si>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</si>
  <si>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</si>
  <si>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</si>
  <si>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</si>
  <si>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</si>
  <si>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</si>
  <si>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</si>
  <si>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</si>
  <si>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</si>
  <si>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</si>
  <si>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</si>
  <si>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</si>
  <si>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</si>
  <si>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</si>
  <si>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</si>
  <si>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</si>
  <si>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</si>
  <si>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</si>
  <si>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</si>
  <si>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</si>
  <si>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</si>
  <si>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</si>
  <si>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</si>
  <si>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</si>
  <si>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</si>
  <si>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</si>
  <si>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</si>
  <si>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</si>
  <si>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</si>
  <si>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</si>
  <si>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</si>
  <si>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</si>
  <si>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</si>
  <si>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</si>
  <si>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</si>
  <si>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</si>
  <si>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</si>
  <si>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</si>
  <si>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</si>
  <si>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</si>
  <si>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</si>
  <si>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</si>
  <si>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</si>
  <si>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</si>
  <si>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</si>
  <si>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</si>
  <si>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</si>
  <si>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</si>
  <si>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</si>
  <si>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</si>
  <si>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</si>
  <si>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</si>
  <si>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</si>
  <si>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</si>
  <si>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</si>
  <si>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</si>
  <si>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</si>
  <si>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</si>
  <si>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</si>
  <si>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</si>
  <si>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</si>
  <si>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</si>
  <si>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</si>
  <si>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</si>
  <si>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</si>
  <si>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</si>
  <si>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</si>
  <si>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</si>
  <si>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</si>
  <si>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</si>
  <si>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</si>
  <si>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</si>
  <si>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</si>
  <si>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</si>
  <si>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</si>
  <si>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</si>
  <si>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</si>
  <si>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</si>
  <si>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</si>
  <si>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</si>
  <si>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</si>
  <si>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</si>
  <si>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</si>
  <si>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</si>
  <si>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</si>
  <si>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</si>
  <si>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</si>
  <si>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</si>
  <si>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</si>
  <si>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</si>
  <si>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</si>
  <si>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</si>
  <si>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</si>
  <si>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</si>
  <si>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</si>
  <si>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</si>
  <si>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</si>
  <si>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</si>
  <si>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</si>
  <si>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</si>
  <si>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</si>
  <si>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</si>
  <si>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</si>
  <si>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</si>
  <si>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</si>
  <si>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</si>
  <si>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</si>
  <si>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</si>
  <si>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</si>
  <si>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</si>
  <si>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</si>
  <si>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</si>
  <si>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</si>
  <si>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</si>
  <si>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</si>
  <si>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</si>
  <si>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</si>
  <si>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</si>
  <si>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</si>
  <si>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</si>
  <si>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</si>
  <si>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</si>
  <si>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</si>
  <si>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</si>
  <si>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</si>
  <si>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</si>
  <si>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</si>
  <si>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</si>
  <si>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</si>
  <si>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</si>
  <si>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</si>
  <si>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</si>
  <si>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</si>
  <si>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</si>
  <si>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</si>
  <si>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</si>
  <si>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</si>
  <si>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</si>
  <si>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</si>
  <si>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</si>
  <si>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</si>
  <si>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</si>
  <si>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</si>
  <si>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</si>
  <si>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</si>
  <si>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</si>
  <si>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</si>
  <si>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</si>
  <si>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</si>
  <si>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</si>
  <si>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</si>
  <si>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</si>
  <si>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</si>
  <si>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</si>
  <si>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</si>
  <si>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</si>
  <si>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</si>
  <si>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</si>
  <si>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</si>
  <si>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</si>
  <si>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</si>
  <si>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</si>
  <si>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</si>
  <si>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</si>
  <si>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</si>
  <si>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</si>
  <si>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</si>
  <si>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</si>
  <si>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</si>
  <si>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</si>
  <si>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</si>
  <si>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</si>
  <si>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</si>
  <si>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</si>
  <si>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</si>
  <si>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</si>
  <si>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</si>
  <si>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</si>
  <si>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</si>
  <si>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</si>
  <si>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</si>
  <si>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</si>
  <si>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</si>
  <si>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</si>
  <si>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</si>
  <si>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</si>
  <si>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</si>
  <si>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</si>
  <si>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</si>
  <si>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</si>
  <si>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</si>
  <si>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</si>
  <si>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</si>
  <si>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</si>
  <si>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</si>
  <si>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</si>
  <si>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</si>
  <si>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</si>
  <si>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</si>
  <si>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</si>
  <si>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</si>
  <si>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</si>
  <si>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</si>
  <si>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</si>
  <si>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</si>
  <si>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</si>
  <si>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</si>
  <si>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</si>
  <si>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</si>
  <si>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</si>
  <si>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</si>
  <si>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</si>
  <si>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</si>
  <si>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</si>
  <si>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</si>
  <si>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</si>
  <si>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</si>
  <si>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</si>
  <si>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</si>
  <si>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</si>
  <si>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</si>
  <si>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</si>
  <si>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</si>
  <si>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</si>
  <si>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</si>
  <si>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</si>
  <si>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</si>
  <si>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</si>
  <si>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</si>
  <si>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</si>
  <si>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</si>
  <si>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</si>
  <si>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</si>
  <si>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</si>
  <si>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</si>
  <si>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</si>
  <si>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</si>
  <si>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</si>
  <si>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</si>
  <si>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</si>
  <si>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</si>
  <si>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</si>
  <si>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</si>
  <si>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</si>
  <si>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</si>
  <si>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</si>
  <si>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</si>
  <si>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</si>
  <si>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</si>
  <si>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</si>
  <si>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</si>
  <si>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</si>
  <si>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</si>
  <si>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</si>
  <si>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</si>
  <si>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</si>
  <si>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</si>
  <si>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</si>
  <si>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</si>
  <si>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</si>
  <si>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</si>
  <si>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</si>
  <si>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</si>
  <si>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</si>
  <si>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</si>
  <si>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</si>
  <si>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</si>
  <si>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</si>
  <si>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</si>
  <si>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</si>
  <si>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</si>
  <si>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</si>
  <si>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</si>
  <si>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</si>
  <si>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</si>
  <si>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</si>
  <si>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</si>
  <si>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</si>
  <si>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</si>
  <si>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</si>
  <si>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</si>
  <si>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</si>
  <si>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</si>
  <si>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</si>
  <si>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</si>
  <si>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</si>
  <si>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</si>
  <si>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</si>
  <si>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</si>
  <si>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</si>
  <si>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</si>
  <si>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</si>
  <si>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</si>
  <si>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</si>
  <si>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</si>
  <si>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</si>
  <si>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</si>
  <si>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</si>
  <si>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</si>
  <si>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</si>
  <si>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</si>
  <si>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</si>
  <si>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</si>
  <si>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</si>
  <si>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</si>
  <si>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</si>
  <si>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</si>
  <si>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</si>
  <si>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</si>
  <si>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</si>
  <si>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</si>
  <si>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</si>
  <si>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</si>
  <si>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</si>
  <si>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</si>
  <si>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</si>
  <si>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</si>
  <si>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</si>
  <si>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</si>
  <si>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</si>
  <si>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</si>
  <si>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</si>
  <si>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</si>
  <si>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</si>
  <si>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</si>
  <si>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</si>
  <si>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</si>
  <si>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</si>
  <si>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</si>
  <si>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</si>
  <si>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</si>
  <si>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</si>
  <si>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</si>
  <si>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</si>
  <si>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</si>
  <si>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</si>
  <si>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</si>
  <si>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</si>
  <si>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</si>
  <si>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</si>
  <si>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</si>
  <si>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</si>
  <si>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</si>
  <si>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</si>
  <si>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</si>
  <si>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</si>
  <si>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</si>
  <si>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</si>
  <si>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</si>
  <si>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</si>
  <si>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</si>
  <si>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</si>
  <si>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</si>
  <si>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</si>
  <si>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</si>
  <si>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</si>
  <si>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</si>
  <si>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</si>
  <si>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</si>
  <si>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</si>
  <si>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</si>
  <si>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</si>
  <si>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</si>
  <si>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</si>
  <si>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</si>
  <si>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</si>
  <si>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</si>
  <si>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</si>
  <si>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</si>
  <si>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</si>
  <si>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</si>
  <si>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</si>
  <si>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</si>
  <si>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</si>
  <si>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</si>
  <si>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</si>
  <si>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</si>
  <si>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</si>
  <si>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</si>
  <si>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</si>
  <si>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</si>
  <si>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</si>
  <si>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</si>
  <si>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</si>
  <si>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</si>
  <si>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</si>
  <si>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</si>
  <si>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</si>
  <si>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</si>
  <si>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</si>
  <si>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</si>
  <si>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</si>
  <si>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</si>
  <si>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</si>
  <si>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</si>
  <si>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</si>
  <si>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</si>
  <si>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</si>
  <si>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</si>
  <si>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</si>
  <si>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</si>
  <si>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</si>
  <si>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</si>
  <si>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</si>
  <si>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</si>
  <si>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</si>
  <si>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</si>
  <si>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</si>
  <si>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</si>
  <si>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</si>
  <si>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</si>
  <si>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</si>
  <si>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</si>
  <si>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</si>
  <si>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</si>
  <si>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</si>
  <si>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</si>
  <si>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</si>
  <si>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</si>
  <si>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</si>
  <si>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</si>
  <si>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</si>
  <si>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</si>
  <si>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</si>
  <si>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</si>
  <si>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</si>
  <si>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</si>
  <si>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</si>
  <si>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</si>
  <si>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</si>
  <si>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</si>
  <si>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</si>
  <si>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</si>
  <si>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</si>
  <si>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</si>
  <si>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</si>
  <si>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</si>
  <si>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</si>
  <si>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</si>
  <si>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</si>
  <si>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</si>
  <si>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</si>
  <si>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</si>
  <si>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</si>
  <si>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</si>
  <si>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</si>
  <si>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</si>
  <si>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</si>
  <si>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</si>
  <si>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</si>
  <si>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</si>
  <si>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</si>
  <si>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</si>
  <si>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</si>
  <si>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</si>
  <si>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</si>
  <si>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</si>
  <si>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</si>
  <si>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</si>
  <si>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</si>
  <si>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</si>
  <si>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</si>
  <si>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</si>
  <si>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</si>
  <si>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</si>
  <si>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</si>
  <si>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</si>
  <si>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</si>
  <si>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</si>
  <si>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</si>
  <si>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</si>
  <si>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</si>
  <si>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</si>
  <si>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</si>
  <si>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</si>
  <si>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</si>
  <si>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</si>
  <si>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</si>
  <si>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</si>
  <si>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</si>
  <si>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</si>
  <si>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</si>
  <si>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</si>
  <si>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</si>
  <si>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</si>
  <si>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</si>
  <si>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</si>
  <si>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</si>
  <si>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</si>
  <si>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</si>
  <si>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</si>
  <si>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</si>
  <si>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</si>
  <si>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</si>
  <si>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</si>
  <si>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</si>
  <si>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</si>
  <si>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</si>
  <si>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</si>
  <si>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</si>
  <si>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</si>
  <si>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</si>
  <si>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</si>
  <si>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</si>
  <si>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</si>
  <si>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</si>
  <si>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</si>
  <si>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</si>
  <si>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</si>
  <si>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</si>
  <si>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</si>
  <si>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</si>
  <si>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</si>
  <si>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</si>
  <si>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</si>
  <si>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</si>
  <si>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</si>
  <si>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</si>
  <si>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</si>
  <si>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</si>
  <si>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</si>
  <si>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</si>
  <si>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</si>
  <si>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</si>
  <si>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</si>
  <si>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</si>
  <si>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</si>
  <si>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</si>
  <si>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</si>
  <si>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</si>
  <si>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</si>
  <si>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</si>
  <si>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</si>
  <si>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</si>
  <si>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</si>
  <si>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</si>
  <si>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</si>
  <si>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</si>
  <si>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</si>
  <si>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</si>
  <si>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</si>
  <si>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</si>
  <si>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</si>
  <si>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</si>
  <si>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</si>
  <si>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</si>
  <si>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</si>
  <si>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</si>
  <si>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</si>
  <si>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</si>
  <si>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</si>
  <si>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</si>
  <si>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</si>
  <si>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</si>
  <si>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</si>
  <si>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</si>
  <si>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</si>
  <si>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</si>
  <si>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</si>
  <si>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</si>
  <si>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</si>
  <si>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</si>
  <si>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</si>
  <si>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</si>
  <si>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</si>
  <si>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</si>
  <si>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</si>
  <si>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</si>
  <si>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</si>
  <si>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</si>
  <si>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</si>
  <si>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</si>
  <si>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</si>
  <si>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</si>
  <si>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</si>
  <si>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</si>
  <si>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</si>
  <si>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</si>
  <si>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</si>
  <si>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</si>
  <si>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</si>
  <si>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</si>
  <si>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</si>
  <si>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</si>
  <si>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</si>
  <si>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</si>
  <si>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</si>
  <si>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</si>
  <si>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</si>
  <si>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</si>
  <si>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</si>
  <si>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</si>
  <si>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</si>
  <si>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</si>
  <si>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</si>
  <si>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</si>
  <si>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</si>
  <si>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</si>
  <si>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</si>
  <si>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</si>
  <si>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</si>
  <si>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</si>
  <si>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</si>
  <si>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</si>
  <si>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</si>
  <si>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</si>
  <si>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</si>
  <si>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</si>
  <si>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</si>
  <si>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</si>
  <si>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</si>
  <si>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</si>
  <si>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</si>
  <si>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</si>
  <si>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</si>
  <si>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</si>
  <si>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</si>
  <si>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</si>
  <si>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</si>
  <si>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</si>
  <si>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</si>
  <si>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</si>
  <si>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</si>
  <si>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</si>
  <si>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</si>
  <si>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</si>
  <si>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</si>
  <si>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</si>
  <si>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</si>
  <si>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</si>
  <si>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</si>
  <si>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</si>
  <si>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</si>
  <si>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</si>
  <si>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</si>
  <si>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</si>
  <si>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</si>
  <si>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</si>
  <si>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</si>
  <si>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</si>
  <si>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</si>
  <si>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</si>
  <si>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</si>
  <si>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</si>
  <si>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</si>
  <si>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</si>
  <si>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</si>
  <si>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</si>
  <si>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</si>
  <si>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</si>
  <si>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</si>
  <si>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</si>
  <si>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</si>
  <si>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</si>
  <si>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</si>
  <si>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</si>
  <si>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</si>
  <si>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</si>
  <si>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</si>
  <si>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</si>
  <si>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</si>
  <si>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</si>
  <si>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</si>
  <si>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</si>
  <si>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</si>
  <si>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</si>
  <si>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</si>
  <si>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</si>
  <si>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</si>
  <si>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</si>
  <si>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</si>
  <si>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</si>
  <si>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</si>
  <si>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</si>
  <si>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</si>
  <si>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</si>
  <si>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</si>
  <si>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</si>
  <si>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</si>
  <si>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</si>
  <si>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</si>
  <si>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</si>
  <si>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</si>
  <si>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</si>
  <si>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</si>
  <si>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</si>
  <si>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</si>
  <si>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</si>
  <si>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</si>
  <si>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</si>
  <si>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</si>
  <si>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</si>
  <si>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</si>
  <si>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</si>
  <si>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</si>
  <si>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</si>
  <si>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</si>
  <si>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</si>
  <si>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</si>
  <si>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</si>
  <si>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</si>
  <si>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</si>
  <si>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</si>
  <si>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</si>
  <si>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</si>
  <si>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</si>
  <si>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</si>
  <si>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</si>
  <si>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</si>
  <si>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</si>
  <si>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</si>
  <si>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</si>
  <si>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</si>
  <si>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</si>
  <si>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</si>
  <si>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</si>
  <si>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</si>
  <si>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</si>
  <si>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</si>
  <si>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</si>
  <si>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</si>
  <si>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</si>
  <si>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</si>
  <si>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</si>
  <si>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</si>
  <si>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</si>
  <si>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</si>
  <si>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</si>
  <si>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</si>
  <si>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</si>
  <si>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</si>
  <si>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</si>
  <si>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</si>
  <si>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</si>
  <si>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</si>
  <si>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</si>
  <si>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</si>
  <si>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</si>
  <si>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</si>
  <si>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</si>
  <si>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</si>
  <si>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</si>
  <si>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</si>
  <si>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</si>
  <si>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</si>
  <si>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</si>
  <si>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</si>
  <si>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</si>
  <si>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</si>
  <si>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</si>
  <si>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</si>
  <si>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</si>
  <si>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</si>
  <si>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</si>
  <si>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</si>
  <si>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</si>
  <si>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</si>
  <si>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</si>
  <si>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</si>
  <si>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</si>
  <si>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</si>
  <si>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</si>
  <si>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</si>
  <si>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</si>
  <si>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</si>
  <si>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</si>
  <si>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</si>
  <si>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</si>
  <si>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</si>
  <si>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</si>
  <si>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</si>
  <si>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</si>
  <si>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</si>
  <si>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</si>
  <si>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</si>
  <si>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</si>
  <si>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</si>
  <si>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</si>
  <si>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</si>
  <si>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</si>
  <si>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</si>
  <si>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</si>
  <si>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</si>
  <si>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</si>
  <si>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</si>
  <si>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</si>
  <si>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</si>
  <si>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</si>
  <si>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</si>
  <si>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</si>
  <si>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</si>
  <si>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</si>
  <si>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</si>
  <si>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</si>
  <si>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</si>
  <si>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</si>
  <si>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</si>
  <si>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</si>
  <si>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</si>
  <si>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</si>
  <si>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</si>
  <si>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</si>
  <si>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</si>
  <si>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</si>
  <si>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</si>
  <si>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</si>
  <si>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</si>
  <si>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</si>
  <si>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</si>
  <si>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</si>
  <si>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</si>
  <si>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</si>
  <si>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</si>
  <si>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</si>
  <si>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</si>
  <si>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</si>
  <si>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</si>
  <si>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</si>
  <si>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</si>
  <si>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</si>
  <si>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</si>
  <si>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</si>
  <si>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</si>
  <si>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</si>
  <si>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</si>
  <si>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</si>
  <si>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</si>
  <si>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</si>
  <si>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</si>
  <si>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</si>
  <si>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</si>
  <si>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</si>
  <si>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</si>
  <si>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</si>
  <si>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</si>
  <si>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</si>
  <si>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</si>
  <si>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</si>
  <si>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</si>
  <si>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</si>
  <si>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</si>
  <si>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</si>
  <si>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</si>
  <si>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</si>
  <si>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</si>
  <si>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</si>
  <si>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</si>
  <si>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</si>
  <si>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</si>
  <si>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</si>
  <si>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</si>
  <si>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</si>
  <si>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</si>
  <si>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</si>
  <si>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</si>
  <si>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</si>
  <si>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</si>
  <si>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</si>
  <si>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</si>
  <si>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</si>
  <si>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</si>
  <si>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</si>
  <si>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</si>
  <si>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</si>
  <si>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</si>
  <si>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</si>
  <si>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</si>
  <si>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</si>
  <si>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</si>
  <si>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</si>
  <si>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</si>
  <si>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</si>
  <si>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</si>
  <si>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</si>
  <si>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</si>
  <si>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</si>
  <si>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</si>
  <si>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</si>
  <si>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</si>
  <si>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</si>
  <si>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</si>
  <si>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</si>
  <si>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</si>
  <si>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</si>
  <si>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</si>
  <si>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</si>
  <si>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</si>
  <si>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</si>
  <si>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</si>
  <si>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</si>
  <si>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</si>
  <si>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</si>
  <si>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</si>
  <si>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</si>
  <si>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</si>
  <si>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</si>
  <si>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</si>
  <si>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</si>
  <si>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</si>
  <si>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</si>
  <si>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</si>
  <si>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</si>
  <si>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</si>
  <si>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</si>
  <si>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</si>
  <si>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</si>
  <si>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</si>
  <si>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</si>
  <si>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</si>
  <si>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</si>
  <si>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</si>
  <si>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</si>
  <si>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</si>
  <si>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</si>
  <si>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</si>
  <si>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</si>
  <si>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</si>
  <si>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</si>
  <si>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</si>
  <si>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</si>
  <si>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</si>
  <si>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</si>
  <si>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</si>
  <si>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</si>
  <si>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</si>
  <si>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</si>
  <si>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</si>
  <si>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</si>
  <si>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</si>
  <si>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</si>
  <si>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</si>
  <si>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</si>
  <si>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</si>
  <si>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</si>
  <si>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</si>
  <si>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</si>
  <si>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</si>
  <si>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</si>
  <si>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</si>
  <si>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</si>
  <si>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</si>
  <si>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</si>
  <si>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</si>
  <si>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</si>
  <si>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</si>
  <si>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</si>
  <si>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</si>
  <si>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</si>
  <si>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</si>
  <si>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</si>
  <si>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</si>
  <si>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</si>
  <si>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</si>
  <si>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</si>
  <si>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</si>
  <si>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</si>
  <si>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</si>
  <si>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</si>
  <si>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</si>
  <si>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</si>
  <si>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</si>
  <si>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</si>
  <si>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</si>
  <si>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</si>
  <si>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</si>
  <si>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</si>
  <si>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</si>
  <si>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</si>
  <si>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</si>
  <si>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</si>
  <si>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</si>
  <si>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</si>
  <si>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</si>
  <si>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</si>
  <si>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</si>
  <si>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</si>
  <si>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</si>
  <si>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</si>
  <si>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</si>
  <si>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</si>
  <si>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</si>
  <si>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</si>
  <si>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</si>
  <si>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</si>
  <si>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</si>
  <si>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</si>
  <si>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</si>
  <si>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</si>
  <si>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</si>
  <si>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</si>
  <si>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</si>
  <si>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</si>
  <si>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</si>
  <si>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</si>
  <si>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</si>
  <si>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</si>
  <si>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</si>
  <si>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</si>
  <si>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</si>
  <si>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</si>
  <si>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</si>
  <si>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</si>
  <si>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</si>
  <si>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</si>
  <si>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</si>
  <si>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</si>
  <si>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</si>
  <si>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</si>
  <si>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</si>
  <si>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</si>
  <si>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</si>
  <si>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</si>
  <si>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</si>
  <si>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</si>
  <si>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</si>
  <si>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</si>
  <si>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</si>
  <si>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</si>
  <si>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</si>
  <si>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</si>
  <si>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</si>
  <si>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</si>
  <si>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</si>
  <si>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</si>
  <si>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</si>
  <si>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</si>
  <si>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</si>
  <si>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</si>
  <si>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</si>
  <si>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</si>
  <si>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</si>
  <si>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</si>
  <si>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</si>
  <si>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</si>
  <si>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</si>
  <si>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</si>
  <si>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</si>
  <si>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</si>
  <si>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</si>
  <si>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</si>
  <si>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</si>
  <si>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</si>
  <si>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</si>
  <si>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</si>
  <si>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</si>
  <si>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</si>
  <si>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</si>
  <si>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</si>
  <si>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</si>
  <si>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</si>
  <si>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</si>
  <si>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</si>
  <si>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</si>
  <si>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</si>
  <si>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</si>
  <si>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</si>
  <si>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</si>
  <si>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</si>
  <si>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</si>
  <si>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</si>
  <si>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</si>
  <si>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</si>
  <si>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</si>
  <si>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</si>
  <si>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</si>
  <si>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</si>
  <si>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</si>
  <si>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</si>
  <si>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</si>
  <si>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</si>
  <si>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</si>
  <si>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</si>
  <si>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</si>
  <si>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</si>
  <si>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</si>
  <si>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</si>
  <si>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</si>
  <si>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</si>
  <si>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</si>
  <si>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</si>
  <si>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</si>
  <si>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</si>
  <si>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</si>
  <si>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</si>
  <si>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</si>
  <si>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</si>
  <si>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</si>
  <si>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</si>
  <si>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</si>
  <si>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</si>
  <si>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</si>
  <si>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</si>
  <si>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</si>
  <si>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</si>
  <si>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</si>
  <si>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</si>
  <si>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</si>
  <si>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</si>
  <si>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</si>
  <si>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</si>
  <si>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</si>
  <si>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</si>
  <si>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</si>
  <si>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</si>
  <si>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</si>
  <si>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</si>
  <si>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</si>
  <si>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</si>
  <si>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</si>
  <si>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</si>
  <si>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</si>
  <si>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</si>
  <si>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</si>
  <si>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</si>
  <si>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</si>
  <si>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</si>
  <si>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</si>
  <si>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</si>
  <si>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</si>
  <si>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</si>
  <si>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</si>
  <si>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</si>
  <si>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</si>
  <si>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</si>
  <si>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</si>
  <si>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</si>
  <si>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</si>
  <si>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</si>
  <si>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</si>
  <si>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</si>
  <si>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</si>
  <si>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</si>
  <si>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</si>
  <si>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</si>
  <si>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</si>
  <si>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</si>
  <si>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</si>
  <si>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</si>
  <si>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</si>
  <si>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</si>
  <si>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</si>
  <si>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</si>
  <si>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</si>
  <si>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</si>
  <si>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</si>
  <si>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</si>
  <si>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</si>
  <si>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</si>
  <si>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</si>
  <si>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</si>
  <si>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</si>
  <si>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</si>
  <si>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</si>
  <si>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</si>
  <si>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</si>
  <si>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</si>
  <si>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</si>
  <si>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</si>
  <si>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</si>
  <si>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</si>
  <si>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</si>
  <si>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</si>
  <si>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</si>
  <si>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</si>
  <si>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</si>
  <si>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</si>
  <si>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</si>
  <si>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</si>
  <si>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</si>
  <si>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</si>
  <si>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</si>
  <si>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</si>
  <si>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</si>
  <si>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</si>
  <si>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</si>
  <si>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</si>
  <si>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</si>
  <si>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</si>
  <si>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</si>
  <si>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</si>
  <si>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</si>
  <si>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</si>
  <si>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</si>
  <si>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</si>
  <si>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</si>
  <si>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</si>
  <si>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</si>
  <si>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</si>
  <si>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</si>
  <si>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</si>
  <si>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</si>
  <si>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</si>
  <si>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</si>
  <si>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</si>
  <si>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</si>
  <si>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</si>
  <si>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</si>
  <si>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</si>
  <si>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</si>
  <si>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</si>
  <si>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</si>
  <si>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</si>
  <si>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</si>
  <si>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</si>
  <si>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</si>
  <si>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</si>
  <si>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</si>
  <si>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</si>
  <si>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</si>
  <si>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</si>
  <si>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</si>
  <si>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</si>
  <si>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</si>
  <si>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</si>
  <si>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</si>
  <si>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</si>
  <si>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</si>
  <si>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</si>
  <si>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</si>
  <si>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</si>
  <si>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</si>
  <si>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</si>
  <si>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</si>
  <si>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</si>
  <si>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</si>
  <si>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</si>
  <si>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</si>
  <si>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</si>
  <si>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</si>
  <si>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</si>
  <si>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</si>
  <si>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</si>
  <si>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</si>
  <si>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</si>
  <si>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</si>
  <si>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</si>
  <si>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</si>
  <si>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</si>
  <si>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</si>
  <si>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</si>
  <si>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</si>
  <si>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</si>
  <si>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</si>
  <si>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</si>
  <si>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</si>
  <si>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</si>
  <si>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</si>
  <si>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</si>
  <si>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</si>
  <si>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</si>
  <si>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</si>
  <si>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</si>
  <si>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</si>
  <si>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</si>
  <si>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</si>
  <si>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</si>
  <si>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</si>
  <si>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</si>
  <si>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</si>
  <si>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</si>
  <si>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</si>
  <si>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</si>
  <si>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</si>
  <si>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</si>
  <si>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</si>
  <si>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</si>
  <si>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</si>
  <si>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</si>
  <si>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</si>
  <si>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</si>
  <si>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</si>
  <si>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</si>
  <si>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</si>
  <si>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</si>
  <si>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</si>
  <si>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</si>
  <si>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</si>
  <si>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</si>
  <si>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</si>
  <si>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</si>
  <si>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</si>
  <si>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</si>
  <si>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</si>
  <si>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</si>
  <si>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</si>
  <si>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</si>
  <si>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</si>
  <si>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</si>
  <si>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</si>
  <si>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</si>
  <si>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</si>
  <si>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</si>
  <si>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</si>
  <si>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</si>
  <si>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</si>
  <si>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</si>
  <si>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</si>
  <si>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</si>
  <si>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</si>
  <si>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</si>
  <si>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</si>
  <si>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</si>
  <si>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</si>
  <si>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</si>
  <si>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</si>
  <si>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</si>
  <si>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</si>
  <si>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</si>
  <si>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</si>
  <si>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</si>
  <si>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</si>
  <si>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</si>
  <si>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</si>
  <si>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</si>
  <si>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</si>
  <si>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</si>
  <si>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</si>
  <si>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</si>
  <si>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</si>
  <si>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</si>
  <si>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</si>
  <si>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</si>
  <si>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</si>
  <si>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</si>
  <si>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</si>
  <si>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</si>
  <si>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</si>
  <si>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</si>
  <si>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</si>
  <si>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</si>
  <si>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</si>
  <si>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</si>
  <si>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</si>
  <si>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</si>
  <si>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</si>
  <si>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</si>
  <si>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</si>
  <si>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</si>
  <si>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</si>
  <si>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</si>
  <si>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</si>
  <si>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</si>
  <si>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</si>
  <si>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</si>
  <si>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</si>
  <si>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</si>
  <si>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</si>
  <si>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</si>
  <si>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</si>
  <si>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</si>
  <si>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</si>
  <si>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</si>
  <si>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</si>
  <si>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</si>
  <si>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</si>
  <si>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</si>
  <si>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</si>
  <si>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</si>
  <si>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</si>
  <si>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</si>
  <si>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</si>
  <si>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</si>
  <si>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</si>
  <si>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</si>
  <si>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</si>
  <si>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</si>
  <si>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</si>
  <si>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</si>
  <si>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</si>
  <si>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</si>
  <si>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</si>
  <si>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</si>
  <si>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</si>
  <si>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</si>
  <si>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</si>
  <si>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</si>
  <si>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</si>
  <si>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</si>
  <si>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</si>
  <si>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</si>
  <si>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</si>
  <si>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</si>
  <si>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</si>
  <si>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</si>
  <si>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</si>
  <si>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</si>
  <si>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</si>
  <si>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</si>
  <si>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</si>
  <si>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</si>
  <si>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</si>
  <si>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</si>
  <si>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</si>
  <si>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</si>
  <si>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</si>
  <si>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</si>
  <si>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</si>
  <si>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</si>
  <si>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</si>
  <si>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</si>
  <si>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</si>
  <si>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</si>
  <si>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</si>
  <si>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</si>
  <si>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</si>
  <si>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</si>
  <si>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</si>
  <si>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</si>
  <si>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</si>
  <si>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</si>
  <si>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</si>
  <si>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</si>
  <si>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</si>
  <si>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</si>
  <si>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</si>
  <si>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</si>
  <si>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</si>
  <si>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</si>
  <si>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</si>
  <si>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</si>
  <si>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</si>
  <si>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</si>
  <si>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</si>
  <si>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</si>
  <si>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</si>
  <si>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</si>
  <si>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</si>
  <si>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</si>
  <si>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</si>
  <si>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</si>
  <si>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</si>
  <si>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</si>
  <si>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</si>
  <si>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</si>
  <si>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</si>
  <si>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</si>
  <si>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</si>
  <si>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</si>
  <si>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</si>
  <si>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</si>
  <si>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</si>
  <si>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</si>
  <si>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</si>
  <si>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</si>
  <si>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</si>
  <si>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</si>
  <si>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</si>
  <si>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</si>
  <si>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</si>
  <si>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</si>
  <si>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</si>
  <si>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</si>
  <si>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</si>
  <si>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</si>
  <si>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</si>
  <si>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</si>
  <si>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</si>
  <si>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</si>
  <si>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</si>
  <si>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</si>
  <si>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</si>
  <si>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</si>
  <si>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</si>
  <si>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</si>
  <si>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</si>
  <si>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</si>
  <si>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</si>
  <si>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</si>
  <si>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</si>
  <si>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</si>
  <si>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</si>
  <si>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</si>
  <si>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</si>
  <si>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</si>
  <si>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</si>
  <si>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</si>
  <si>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</si>
  <si>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</si>
  <si>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</si>
  <si>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</si>
  <si>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</si>
  <si>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</si>
  <si>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</si>
  <si>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</si>
  <si>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</si>
  <si>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</si>
  <si>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</si>
  <si>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</si>
  <si>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</si>
  <si>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</si>
  <si>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</si>
  <si>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</si>
  <si>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</si>
  <si>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</si>
  <si>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</si>
  <si>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</si>
  <si>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</si>
  <si>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</si>
  <si>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</si>
  <si>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</si>
  <si>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</si>
  <si>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</si>
  <si>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</si>
  <si>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</si>
  <si>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</si>
  <si>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</si>
  <si>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</si>
  <si>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</si>
  <si>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</si>
  <si>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</si>
  <si>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</si>
  <si>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</si>
  <si>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</si>
  <si>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</si>
  <si>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</si>
  <si>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</si>
  <si>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</si>
  <si>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</si>
  <si>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</si>
  <si>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</si>
  <si>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</si>
  <si>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</si>
  <si>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</si>
  <si>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</si>
  <si>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</si>
  <si>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</si>
  <si>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</si>
  <si>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</si>
  <si>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</si>
  <si>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</si>
  <si>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</si>
  <si>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</si>
  <si>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</si>
  <si>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</si>
  <si>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</si>
  <si>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</si>
  <si>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</si>
  <si>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</si>
  <si>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</si>
  <si>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</si>
  <si>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</si>
  <si>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</si>
  <si>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</si>
  <si>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</si>
  <si>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</si>
  <si>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</si>
  <si>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</si>
  <si>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</si>
  <si>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</si>
  <si>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</si>
  <si>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</si>
  <si>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</si>
  <si>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</si>
  <si>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</si>
  <si>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</si>
  <si>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</si>
  <si>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</si>
  <si>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</si>
  <si>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</si>
  <si>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</si>
  <si>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</si>
  <si>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</si>
  <si>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</si>
  <si>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</si>
  <si>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</si>
  <si>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</si>
  <si>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</si>
  <si>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</si>
  <si>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</si>
  <si>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</si>
  <si>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</si>
  <si>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</si>
  <si>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</si>
  <si>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</si>
  <si>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</si>
  <si>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</si>
  <si>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</si>
  <si>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</si>
  <si>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</si>
  <si>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</si>
  <si>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</si>
  <si>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</si>
  <si>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</si>
  <si>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</si>
  <si>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</si>
  <si>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</si>
  <si>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</si>
  <si>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</si>
  <si>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</si>
  <si>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</si>
  <si>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</si>
  <si>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</si>
  <si>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</si>
  <si>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</si>
  <si>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</si>
  <si>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</si>
  <si>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</si>
  <si>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</si>
  <si>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</si>
  <si>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</si>
  <si>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</si>
  <si>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</si>
  <si>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</si>
  <si>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</si>
  <si>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</si>
  <si>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</si>
  <si>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</si>
  <si>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</si>
  <si>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</si>
  <si>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</si>
  <si>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</si>
  <si>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</si>
  <si>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</si>
  <si>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</si>
  <si>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</si>
  <si>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</si>
  <si>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</si>
  <si>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</si>
  <si>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</si>
  <si>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</si>
  <si>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</si>
  <si>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</si>
  <si>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</si>
  <si>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</si>
  <si>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</si>
  <si>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</si>
  <si>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</si>
  <si>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</si>
  <si>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</si>
  <si>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</si>
  <si>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</si>
  <si>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</si>
  <si>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</si>
  <si>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</si>
  <si>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</si>
  <si>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</si>
  <si>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</si>
  <si>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</si>
  <si>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</si>
  <si>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</si>
  <si>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</si>
  <si>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</si>
  <si>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</si>
  <si>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</si>
  <si>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</si>
  <si>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</si>
  <si>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</si>
  <si>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</si>
  <si>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</si>
  <si>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</si>
  <si>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</si>
  <si>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</si>
  <si>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</si>
  <si>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</si>
  <si>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</si>
  <si>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</si>
  <si>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</si>
  <si>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</si>
  <si>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</si>
  <si>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</si>
  <si>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</si>
  <si>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</si>
  <si>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</si>
  <si>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</si>
  <si>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</si>
  <si>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</si>
  <si>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</si>
  <si>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</si>
  <si>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</si>
  <si>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</si>
  <si>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</si>
  <si>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</si>
  <si>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</si>
  <si>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</si>
  <si>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</si>
  <si>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</si>
  <si>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</si>
  <si>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</si>
  <si>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</si>
  <si>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</si>
  <si>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</si>
  <si>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</si>
  <si>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</si>
  <si>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</si>
  <si>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</si>
  <si>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</si>
  <si>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</si>
  <si>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</si>
  <si>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</si>
  <si>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</si>
  <si>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</si>
  <si>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</si>
  <si>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</si>
  <si>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</si>
  <si>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</si>
  <si>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</si>
  <si>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</si>
  <si>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</si>
  <si>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</si>
  <si>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</si>
  <si>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</si>
  <si>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</si>
  <si>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</si>
  <si>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</si>
  <si>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</si>
  <si>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</si>
  <si>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</si>
  <si>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</si>
  <si>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</si>
  <si>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</si>
  <si>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</si>
  <si>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</si>
  <si>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</si>
  <si>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</si>
  <si>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</si>
  <si>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</si>
  <si>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</si>
  <si>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</si>
  <si>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</si>
  <si>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</si>
  <si>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</si>
  <si>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</si>
  <si>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</si>
  <si>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</si>
  <si>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</si>
  <si>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</si>
  <si>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</si>
  <si>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</si>
  <si>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</si>
  <si>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</si>
  <si>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</si>
  <si>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</si>
  <si>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</si>
  <si>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</si>
  <si>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</si>
  <si>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</si>
  <si>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</si>
  <si>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</si>
  <si>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</si>
  <si>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</si>
  <si>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</si>
  <si>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</si>
  <si>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</si>
  <si>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</si>
  <si>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</si>
  <si>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</si>
  <si>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</si>
  <si>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</si>
  <si>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</si>
  <si>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</si>
  <si>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</si>
  <si>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</si>
  <si>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</si>
  <si>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</si>
  <si>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</si>
  <si>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</si>
  <si>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</si>
  <si>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</si>
  <si>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</si>
  <si>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</si>
  <si>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</si>
  <si>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</si>
  <si>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</si>
  <si>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</si>
  <si>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</si>
  <si>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</si>
  <si>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</si>
  <si>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</si>
  <si>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</si>
  <si>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</si>
  <si>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</si>
  <si>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</si>
  <si>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</si>
  <si>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</si>
  <si>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</si>
  <si>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</si>
  <si>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</si>
  <si>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</si>
  <si>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</si>
  <si>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</si>
  <si>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</si>
  <si>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</si>
  <si>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</si>
  <si>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</si>
  <si>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</si>
  <si>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</si>
  <si>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</si>
  <si>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</si>
  <si>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</si>
  <si>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</si>
  <si>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</si>
  <si>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</si>
  <si>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</si>
  <si>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</si>
  <si>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</si>
  <si>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</si>
  <si>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</si>
  <si>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</si>
  <si>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</si>
  <si>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</si>
  <si>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</si>
  <si>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</si>
  <si>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</si>
  <si>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</si>
  <si>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</si>
  <si>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</si>
  <si>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</si>
  <si>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</si>
  <si>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</si>
  <si>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</si>
  <si>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</si>
  <si>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</si>
  <si>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</si>
  <si>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</si>
  <si>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</si>
  <si>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</si>
  <si>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</si>
  <si>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</si>
  <si>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</si>
  <si>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</si>
  <si>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</si>
  <si>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</si>
  <si>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</si>
  <si>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</si>
  <si>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</si>
  <si>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</si>
  <si>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</si>
  <si>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</si>
  <si>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</si>
  <si>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</si>
  <si>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</si>
  <si>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</si>
  <si>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</si>
  <si>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</si>
  <si>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</si>
  <si>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</si>
  <si>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</si>
  <si>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</si>
  <si>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</si>
  <si>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</si>
  <si>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</si>
  <si>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</si>
  <si>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</si>
  <si>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</si>
  <si>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</si>
  <si>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</si>
  <si>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</si>
  <si>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</si>
  <si>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</si>
  <si>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</si>
  <si>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</si>
  <si>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</si>
  <si>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</si>
  <si>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</si>
  <si>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</si>
  <si>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</si>
  <si>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</si>
  <si>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</si>
  <si>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</si>
  <si>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</si>
  <si>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</si>
  <si>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</si>
  <si>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</si>
  <si>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</si>
  <si>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</si>
  <si>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</si>
  <si>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</si>
  <si>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</si>
  <si>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</si>
  <si>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</si>
  <si>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</si>
  <si>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</si>
  <si>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</si>
  <si>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</si>
  <si>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</si>
  <si>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</si>
  <si>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</si>
  <si>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</si>
  <si>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</si>
  <si>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</si>
  <si>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</si>
  <si>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</si>
  <si>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</si>
  <si>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</si>
  <si>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</si>
  <si>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</si>
  <si>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</si>
  <si>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</si>
  <si>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</si>
  <si>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</si>
  <si>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</si>
  <si>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</si>
  <si>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</si>
  <si>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</si>
  <si>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</si>
  <si>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</si>
  <si>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</si>
  <si>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</si>
  <si>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</si>
  <si>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</si>
  <si>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</si>
  <si>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</si>
  <si>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</si>
  <si>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</si>
  <si>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</si>
  <si>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</si>
  <si>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</si>
  <si>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</si>
  <si>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</si>
  <si>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</si>
  <si>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</si>
  <si>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</si>
  <si>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</si>
  <si>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</si>
  <si>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</si>
  <si>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</si>
  <si>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</si>
  <si>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</si>
  <si>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</si>
  <si>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</si>
  <si>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</si>
  <si>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</si>
  <si>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</si>
  <si>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</si>
  <si>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</si>
  <si>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</si>
  <si>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</si>
  <si>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</si>
  <si>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</si>
  <si>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</si>
  <si>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</si>
  <si>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</si>
  <si>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</si>
  <si>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</si>
  <si>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</si>
  <si>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</si>
  <si>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</si>
  <si>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</si>
  <si>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</si>
  <si>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</si>
  <si>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</si>
  <si>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</si>
  <si>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</si>
  <si>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</si>
  <si>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</si>
  <si>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</si>
  <si>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</si>
  <si>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</si>
  <si>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</si>
  <si>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</si>
  <si>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</si>
  <si>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</si>
  <si>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</si>
  <si>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</si>
  <si>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</si>
  <si>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</si>
  <si>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</si>
  <si>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</si>
  <si>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</si>
  <si>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</si>
  <si>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</si>
  <si>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</si>
  <si>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</si>
  <si>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</si>
  <si>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</si>
  <si>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</si>
  <si>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</si>
  <si>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</si>
  <si>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</si>
  <si>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</si>
  <si>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</si>
  <si>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</si>
  <si>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</si>
  <si>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</si>
  <si>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</si>
  <si>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</si>
  <si>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</si>
  <si>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</si>
  <si>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</si>
  <si>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</si>
  <si>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</si>
  <si>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</si>
  <si>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</si>
  <si>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</si>
  <si>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</si>
  <si>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</si>
  <si>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</si>
  <si>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</si>
  <si>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</si>
  <si>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</si>
  <si>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</si>
  <si>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</si>
  <si>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</si>
  <si>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</si>
  <si>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</si>
  <si>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</si>
  <si>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</si>
  <si>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</si>
  <si>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</si>
  <si>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</si>
  <si>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</si>
  <si>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</si>
  <si>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</si>
  <si>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</si>
  <si>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</si>
  <si>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</si>
  <si>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</si>
  <si>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</si>
  <si>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</si>
  <si>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</si>
  <si>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</si>
  <si>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</si>
  <si>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</si>
  <si>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</si>
  <si>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</si>
  <si>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</si>
  <si>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</si>
  <si>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</si>
  <si>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</si>
  <si>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</si>
  <si>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</si>
  <si>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</si>
  <si>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</si>
  <si>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</si>
  <si>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</si>
  <si>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</si>
  <si>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</si>
  <si>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</si>
  <si>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</si>
  <si>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</si>
  <si>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</si>
  <si>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</si>
  <si>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</si>
  <si>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</si>
  <si>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</si>
  <si>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</si>
  <si>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</si>
  <si>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</si>
  <si>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</si>
  <si>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</si>
  <si>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</si>
  <si>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</si>
  <si>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</si>
  <si>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</si>
  <si>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</si>
  <si>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</si>
  <si>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</si>
  <si>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</si>
  <si>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</si>
  <si>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</si>
  <si>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</si>
  <si>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</si>
  <si>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</si>
  <si>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</si>
  <si>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</si>
  <si>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</si>
  <si>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</si>
  <si>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</si>
  <si>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</si>
  <si>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</si>
  <si>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</si>
  <si>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</si>
  <si>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</si>
  <si>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</si>
  <si>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</si>
  <si>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</si>
  <si>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</si>
  <si>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</si>
  <si>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</si>
  <si>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</si>
  <si>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</si>
  <si>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</si>
  <si>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</si>
  <si>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</si>
  <si>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</si>
  <si>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</si>
  <si>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</si>
  <si>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</si>
  <si>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</si>
  <si>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</si>
  <si>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</si>
  <si>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</si>
  <si>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</si>
  <si>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</si>
  <si>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</si>
  <si>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</si>
  <si>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</si>
  <si>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</si>
  <si>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</si>
  <si>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</si>
  <si>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</si>
  <si>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</si>
  <si>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</si>
  <si>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</si>
  <si>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</si>
  <si>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</si>
  <si>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</si>
  <si>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</si>
  <si>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</si>
  <si>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</si>
  <si>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</si>
  <si>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</si>
  <si>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</si>
  <si>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</si>
  <si>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</si>
  <si>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</si>
  <si>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</si>
  <si>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</si>
  <si>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</si>
  <si>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</si>
  <si>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</si>
  <si>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</si>
  <si>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</si>
  <si>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</si>
  <si>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</si>
  <si>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</si>
  <si>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</si>
  <si>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</si>
  <si>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</si>
  <si>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</si>
  <si>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</si>
  <si>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</si>
  <si>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</si>
  <si>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</si>
  <si>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</si>
  <si>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</si>
  <si>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</si>
  <si>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</si>
  <si>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</si>
  <si>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</si>
  <si>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</si>
  <si>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</si>
  <si>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</si>
  <si>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</si>
  <si>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</si>
  <si>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</si>
  <si>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</si>
  <si>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</si>
  <si>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</si>
  <si>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</si>
  <si>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</si>
  <si>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</si>
  <si>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</si>
  <si>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</si>
  <si>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</si>
  <si>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</si>
  <si>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</si>
  <si>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</si>
  <si>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</si>
  <si>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</si>
  <si>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</si>
  <si>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</si>
  <si>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</si>
  <si>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</si>
  <si>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</si>
  <si>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</si>
  <si>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</si>
  <si>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</si>
  <si>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</si>
  <si>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</si>
  <si>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</si>
  <si>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</si>
  <si>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</si>
  <si>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</si>
  <si>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</si>
  <si>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</si>
  <si>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</si>
  <si>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</si>
  <si>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</si>
  <si>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</si>
  <si>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</si>
  <si>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</si>
  <si>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</si>
  <si>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</si>
  <si>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</si>
  <si>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</si>
  <si>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</si>
  <si>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</si>
  <si>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</si>
  <si>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</si>
  <si>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</si>
  <si>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</si>
  <si>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</si>
  <si>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</si>
  <si>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</si>
  <si>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</si>
  <si>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</si>
  <si>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</si>
  <si>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</si>
  <si>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</si>
  <si>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</si>
  <si>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</si>
  <si>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</si>
  <si>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</si>
  <si>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</si>
  <si>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</si>
  <si>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</si>
  <si>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</si>
  <si>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</si>
  <si>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</si>
  <si>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</si>
  <si>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</si>
  <si>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</si>
  <si>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</si>
  <si>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</si>
  <si>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</si>
  <si>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</si>
  <si>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</si>
  <si>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</si>
  <si>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</si>
  <si>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</si>
  <si>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</si>
  <si>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</si>
  <si>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</si>
  <si>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</si>
  <si>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</si>
  <si>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</si>
  <si>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</si>
  <si>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</si>
  <si>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</si>
  <si>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</si>
  <si>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</si>
  <si>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</si>
  <si>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</si>
  <si>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</si>
  <si>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</si>
  <si>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</si>
  <si>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</si>
  <si>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</si>
  <si>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</si>
  <si>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</si>
  <si>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</si>
  <si>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</si>
  <si>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</si>
  <si>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</si>
  <si>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</si>
  <si>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</si>
  <si>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</si>
  <si>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</si>
  <si>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</si>
  <si>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</si>
  <si>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</si>
  <si>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</si>
  <si>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</si>
  <si>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</si>
  <si>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</si>
  <si>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</si>
  <si>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</si>
  <si>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</si>
  <si>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</si>
  <si>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</si>
  <si>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</si>
  <si>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</si>
  <si>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</si>
  <si>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</si>
  <si>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</si>
  <si>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</si>
  <si>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</si>
  <si>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</si>
  <si>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</si>
  <si>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</si>
  <si>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</si>
  <si>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</si>
  <si>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</si>
  <si>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</si>
  <si>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</si>
  <si>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</si>
  <si>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</si>
  <si>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</si>
  <si>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</si>
  <si>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</si>
  <si>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</si>
  <si>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</si>
  <si>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</si>
  <si>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</si>
  <si>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</si>
  <si>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</si>
  <si>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</si>
  <si>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</si>
  <si>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</si>
  <si>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</si>
  <si>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</si>
  <si>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</si>
  <si>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</si>
  <si>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</si>
  <si>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</si>
  <si>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</si>
  <si>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</si>
  <si>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</si>
  <si>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</si>
  <si>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</si>
  <si>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</si>
  <si>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</si>
  <si>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</si>
  <si>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</si>
  <si>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</si>
  <si>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</si>
  <si>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</si>
  <si>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</si>
  <si>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</si>
  <si>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</si>
  <si>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</si>
  <si>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</si>
  <si>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</si>
  <si>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</si>
  <si>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</si>
  <si>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</si>
  <si>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</si>
  <si>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</si>
  <si>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</si>
  <si>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</si>
  <si>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</si>
  <si>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</si>
  <si>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</si>
  <si>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</si>
  <si>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</si>
  <si>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</si>
  <si>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</si>
  <si>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</si>
  <si>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</si>
  <si>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</si>
  <si>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</si>
  <si>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</si>
  <si>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</si>
  <si>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</si>
  <si>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</si>
  <si>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</si>
  <si>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</si>
  <si>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</si>
  <si>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</si>
  <si>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</si>
  <si>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</si>
  <si>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</si>
  <si>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</si>
  <si>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</si>
  <si>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</si>
  <si>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</si>
  <si>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</si>
  <si>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</si>
  <si>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</si>
  <si>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</si>
  <si>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</si>
  <si>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</si>
  <si>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</si>
  <si>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</si>
  <si>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</si>
  <si>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</si>
  <si>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</si>
  <si>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</si>
  <si>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</si>
  <si>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</si>
  <si>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</si>
  <si>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</si>
  <si>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</si>
  <si>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</si>
  <si>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</si>
  <si>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</si>
  <si>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</si>
  <si>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</si>
  <si>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</si>
  <si>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</si>
  <si>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</si>
  <si>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</si>
  <si>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</si>
  <si>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</si>
  <si>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</si>
  <si>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</si>
  <si>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</si>
  <si>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</si>
  <si>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</si>
  <si>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</si>
  <si>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</si>
  <si>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</si>
  <si>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</si>
  <si>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</si>
  <si>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</si>
  <si>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</si>
  <si>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</si>
  <si>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</si>
  <si>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</si>
  <si>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</si>
  <si>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</si>
  <si>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</si>
  <si>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</si>
  <si>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</si>
  <si>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</si>
  <si>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</si>
  <si>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</si>
  <si>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</si>
  <si>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</si>
  <si>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</si>
  <si>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</si>
  <si>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</si>
  <si>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</si>
  <si>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</si>
  <si>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</si>
  <si>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</si>
  <si>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</si>
  <si>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</si>
  <si>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</si>
  <si>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</si>
  <si>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</si>
  <si>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</si>
  <si>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</si>
  <si>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</si>
  <si>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</si>
  <si>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</si>
  <si>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</si>
  <si>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</si>
  <si>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</si>
  <si>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</si>
  <si>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</si>
  <si>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</si>
  <si>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</si>
  <si>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</si>
  <si>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</si>
  <si>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</si>
  <si>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</si>
  <si>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</si>
  <si>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</si>
  <si>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</si>
  <si>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</si>
  <si>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</si>
  <si>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</si>
  <si>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</si>
  <si>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</si>
  <si>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</si>
  <si>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</si>
  <si>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</si>
  <si>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</si>
  <si>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</si>
  <si>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</si>
  <si>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</si>
  <si>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</si>
  <si>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</si>
  <si>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</si>
  <si>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</si>
  <si>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</si>
  <si>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</si>
  <si>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</si>
  <si>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</si>
  <si>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</si>
  <si>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</si>
  <si>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</si>
  <si>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</si>
  <si>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</si>
  <si>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</si>
  <si>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</si>
  <si>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</si>
  <si>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</si>
  <si>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</si>
  <si>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</si>
  <si>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</si>
  <si>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</si>
  <si>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</si>
  <si>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</si>
  <si>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</si>
  <si>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</si>
  <si>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</si>
  <si>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</si>
  <si>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</si>
  <si>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</si>
  <si>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</si>
  <si>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</si>
  <si>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</si>
  <si>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</si>
  <si>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</si>
  <si>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</si>
  <si>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</si>
  <si>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</si>
  <si>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</si>
  <si>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</si>
  <si>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</si>
  <si>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</si>
  <si>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</si>
  <si>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</si>
  <si>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</si>
  <si>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</si>
  <si>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</si>
  <si>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</si>
  <si>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</si>
  <si>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</si>
  <si>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</si>
  <si>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</si>
  <si>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</si>
  <si>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</si>
  <si>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</si>
  <si>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</si>
  <si>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</si>
  <si>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</si>
  <si>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</si>
  <si>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</si>
  <si>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</si>
  <si>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</si>
  <si>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</si>
  <si>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</si>
  <si>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</si>
  <si>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</si>
  <si>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</si>
  <si>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</si>
  <si>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</si>
  <si>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</si>
  <si>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</si>
  <si>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</si>
  <si>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</si>
  <si>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</si>
  <si>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</si>
  <si>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</si>
  <si>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</si>
  <si>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</si>
  <si>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</si>
  <si>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</si>
  <si>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</si>
  <si>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</si>
  <si>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</si>
  <si>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</si>
  <si>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</si>
  <si>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</si>
  <si>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</si>
  <si>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</si>
  <si>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</si>
  <si>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</si>
  <si>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</si>
  <si>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</si>
  <si>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</si>
  <si>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</si>
  <si>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</si>
  <si>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</si>
  <si>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</si>
  <si>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</si>
  <si>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</si>
  <si>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</si>
  <si>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</si>
  <si>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</si>
  <si>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</si>
  <si>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</si>
  <si>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</si>
  <si>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</si>
  <si>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</si>
  <si>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</si>
  <si>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</si>
  <si>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</si>
  <si>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</si>
  <si>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</si>
  <si>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</si>
  <si>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</si>
  <si>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</si>
  <si>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</si>
  <si>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</si>
  <si>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</si>
  <si>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</si>
  <si>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</si>
  <si>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</si>
  <si>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</si>
  <si>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</si>
  <si>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</si>
  <si>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</si>
  <si>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</si>
  <si>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</si>
  <si>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</si>
  <si>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</si>
  <si>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</si>
  <si>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</si>
  <si>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</si>
  <si>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</si>
  <si>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</si>
  <si>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</si>
  <si>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</si>
  <si>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</si>
  <si>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</si>
  <si>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</si>
  <si>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</si>
  <si>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</si>
  <si>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</si>
  <si>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</si>
  <si>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</si>
  <si>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</si>
  <si>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</si>
  <si>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</si>
  <si>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</si>
  <si>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</si>
  <si>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</si>
  <si>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</si>
  <si>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</si>
  <si>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</si>
  <si>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</si>
  <si>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</si>
  <si>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</si>
  <si>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</si>
  <si>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</si>
  <si>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</si>
  <si>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</si>
  <si>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</si>
  <si>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</si>
  <si>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</si>
  <si>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</si>
  <si>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</si>
  <si>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</si>
  <si>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</si>
  <si>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</si>
  <si>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</si>
  <si>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</si>
  <si>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</si>
  <si>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</si>
  <si>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</si>
  <si>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</si>
  <si>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</si>
  <si>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</si>
  <si>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</si>
  <si>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</si>
  <si>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</si>
  <si>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</si>
  <si>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</si>
  <si>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</si>
  <si>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</si>
  <si>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</si>
  <si>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</si>
  <si>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</si>
  <si>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</si>
  <si>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</si>
  <si>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</si>
  <si>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</si>
  <si>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</si>
  <si>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</si>
  <si>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</si>
  <si>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</si>
  <si>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</si>
  <si>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</si>
  <si>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</si>
  <si>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</si>
  <si>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</si>
  <si>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</si>
  <si>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</si>
  <si>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</si>
  <si>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</si>
  <si>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</si>
  <si>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</si>
  <si>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</si>
  <si>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</si>
  <si>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</si>
  <si>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</si>
  <si>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</si>
  <si>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</si>
  <si>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</si>
  <si>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</si>
  <si>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</si>
  <si>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</si>
  <si>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</si>
  <si>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</si>
  <si>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</si>
  <si>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</si>
  <si>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</si>
  <si>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</si>
  <si>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</si>
  <si>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</si>
  <si>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</si>
  <si>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</si>
  <si>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</si>
  <si>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</si>
  <si>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</si>
  <si>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</si>
  <si>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</si>
  <si>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</si>
  <si>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</si>
  <si>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</si>
  <si>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</si>
  <si>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</si>
  <si>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</si>
  <si>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</si>
  <si>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</si>
  <si>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</si>
  <si>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</si>
  <si>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</si>
  <si>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</si>
  <si>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</si>
  <si>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</si>
  <si>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</si>
  <si>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</si>
  <si>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</si>
  <si>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</si>
  <si>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</si>
  <si>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</si>
  <si>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</si>
  <si>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</si>
  <si>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</si>
  <si>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</si>
  <si>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</si>
  <si>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</si>
  <si>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</si>
  <si>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</si>
  <si>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</si>
  <si>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</si>
  <si>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</si>
  <si>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</si>
  <si>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</si>
  <si>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</si>
  <si>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</si>
  <si>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</si>
  <si>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</si>
  <si>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</si>
  <si>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</si>
  <si>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</si>
  <si>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</si>
  <si>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</si>
  <si>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</si>
  <si>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</si>
  <si>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</si>
  <si>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</si>
  <si>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</si>
  <si>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</si>
  <si>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</si>
  <si>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</si>
  <si>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</si>
  <si>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</si>
  <si>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</si>
  <si>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</si>
  <si>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</si>
  <si>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</si>
  <si>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</si>
  <si>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</si>
  <si>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</si>
  <si>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</si>
  <si>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</si>
  <si>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</si>
  <si>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</si>
  <si>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</si>
  <si>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</si>
  <si>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</si>
  <si>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</si>
  <si>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</si>
  <si>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</si>
  <si>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</si>
  <si>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</si>
  <si>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</si>
  <si>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</si>
  <si>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</si>
  <si>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</si>
  <si>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</si>
  <si>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</si>
  <si>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</si>
  <si>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</si>
  <si>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</si>
  <si>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</si>
  <si>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</si>
  <si>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</si>
  <si>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</si>
  <si>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</si>
  <si>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</si>
  <si>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</si>
  <si>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</si>
  <si>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</si>
  <si>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</si>
  <si>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</si>
  <si>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</si>
  <si>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</si>
  <si>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</si>
  <si>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</si>
  <si>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</si>
  <si>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</si>
  <si>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</si>
  <si>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</si>
  <si>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</si>
  <si>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</si>
  <si>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</si>
  <si>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</si>
  <si>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</si>
  <si>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</si>
  <si>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</si>
  <si>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</si>
  <si>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</si>
  <si>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</si>
  <si>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</si>
  <si>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</si>
  <si>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</si>
  <si>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</si>
  <si>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</si>
  <si>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</si>
  <si>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</si>
  <si>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</si>
  <si>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</si>
  <si>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</si>
  <si>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</si>
  <si>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</si>
  <si>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</si>
  <si>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</si>
  <si>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</si>
  <si>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</si>
  <si>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</si>
  <si>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</si>
  <si>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</si>
  <si>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</si>
  <si>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</si>
  <si>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</si>
  <si>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</si>
  <si>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</si>
  <si>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</si>
  <si>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</si>
  <si>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</si>
  <si>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</si>
  <si>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</si>
  <si>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</si>
  <si>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</si>
  <si>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</si>
  <si>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</si>
  <si>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</si>
  <si>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</si>
  <si>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</si>
  <si>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</si>
  <si>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</si>
  <si>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</si>
  <si>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</si>
  <si>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</si>
  <si>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</si>
  <si>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</si>
  <si>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</si>
  <si>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</si>
  <si>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</si>
  <si>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</si>
  <si>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</si>
  <si>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</si>
  <si>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</si>
  <si>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</si>
  <si>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</si>
  <si>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</si>
  <si>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</si>
  <si>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</si>
  <si>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</si>
  <si>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</si>
  <si>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</si>
  <si>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</si>
  <si>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</si>
  <si>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</si>
  <si>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</si>
  <si>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</si>
  <si>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</si>
  <si>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</si>
  <si>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</si>
  <si>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</si>
  <si>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</si>
  <si>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</si>
  <si>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</si>
  <si>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</si>
  <si>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</si>
  <si>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</si>
  <si>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</si>
  <si>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</si>
  <si>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</si>
  <si>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</si>
  <si>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</si>
  <si>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</si>
  <si>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</si>
  <si>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</si>
  <si>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</si>
  <si>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</si>
  <si>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</si>
  <si>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</si>
  <si>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</si>
  <si>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</si>
  <si>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</si>
  <si>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</si>
  <si>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</si>
  <si>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</si>
  <si>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</si>
  <si>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</si>
  <si>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</si>
  <si>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</si>
  <si>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</si>
  <si>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</si>
  <si>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</si>
  <si>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</si>
  <si>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</si>
  <si>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</si>
  <si>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</si>
  <si>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</si>
  <si>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</si>
  <si>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</si>
  <si>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</si>
  <si>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</si>
  <si>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</si>
  <si>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</si>
  <si>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</si>
  <si>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</si>
  <si>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</si>
  <si>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</si>
  <si>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</si>
  <si>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</si>
  <si>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</si>
  <si>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</si>
  <si>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</si>
  <si>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</si>
  <si>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</si>
  <si>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</si>
  <si>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</si>
  <si>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</si>
  <si>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</si>
  <si>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</si>
  <si>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</si>
  <si>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</si>
  <si>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</si>
  <si>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</si>
  <si>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</si>
  <si>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</si>
  <si>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</si>
  <si>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</si>
  <si>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</si>
  <si>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</si>
  <si>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</si>
  <si>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</si>
  <si>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</si>
  <si>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</si>
  <si>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</si>
  <si>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</si>
  <si>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</si>
  <si>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</si>
  <si>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</si>
  <si>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</si>
  <si>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</si>
  <si>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</si>
  <si>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</si>
  <si>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</si>
  <si>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</si>
  <si>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</si>
  <si>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</si>
  <si>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</si>
  <si>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</si>
  <si>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</si>
  <si>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</si>
  <si>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</si>
  <si>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</si>
  <si>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</si>
  <si>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</si>
  <si>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</si>
  <si>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</si>
  <si>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</si>
  <si>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</si>
  <si>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</si>
  <si>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</si>
  <si>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</si>
  <si>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</si>
  <si>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</si>
  <si>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</si>
  <si>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</si>
  <si>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</si>
  <si>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</si>
  <si>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</si>
  <si>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</si>
  <si>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</si>
  <si>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</si>
  <si>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</si>
  <si>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</si>
  <si>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</si>
  <si>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</si>
  <si>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</si>
  <si>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</si>
  <si>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</si>
  <si>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</si>
  <si>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</si>
  <si>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</si>
  <si>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</si>
  <si>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</si>
  <si>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</si>
  <si>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</si>
  <si>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</si>
  <si>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</si>
  <si>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</si>
  <si>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</si>
  <si>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</si>
  <si>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</si>
  <si>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</si>
  <si>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</si>
  <si>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</si>
  <si>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</si>
  <si>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</si>
  <si>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</si>
  <si>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</si>
  <si>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</si>
  <si>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</si>
  <si>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</si>
  <si>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</si>
  <si>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</si>
  <si>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</si>
  <si>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</si>
  <si>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</si>
  <si>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</si>
  <si>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</si>
  <si>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</si>
  <si>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</si>
  <si>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</si>
  <si>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</si>
  <si>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</si>
  <si>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</si>
  <si>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</si>
  <si>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</si>
  <si>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</si>
  <si>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</si>
  <si>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</si>
  <si>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</si>
  <si>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</si>
  <si>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</si>
  <si>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</si>
  <si>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</si>
  <si>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</si>
  <si>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</si>
  <si>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</si>
  <si>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</si>
  <si>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</si>
  <si>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</si>
  <si>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</si>
  <si>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</si>
  <si>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</si>
  <si>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</si>
  <si>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</si>
  <si>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</si>
  <si>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</si>
  <si>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</si>
  <si>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</si>
  <si>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</si>
  <si>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</si>
  <si>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</si>
  <si>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</si>
  <si>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</si>
  <si>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</si>
  <si>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</si>
  <si>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</si>
  <si>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</si>
  <si>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</si>
  <si>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</si>
  <si>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</si>
  <si>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</si>
  <si>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</si>
  <si>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</si>
  <si>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</si>
  <si>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</si>
  <si>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</si>
  <si>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</si>
  <si>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</si>
  <si>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</si>
  <si>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</si>
  <si>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</si>
  <si>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</si>
  <si>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</si>
  <si>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</si>
  <si>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</si>
  <si>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</si>
  <si>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</si>
  <si>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</si>
  <si>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</si>
  <si>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</si>
  <si>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</si>
  <si>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</si>
  <si>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</si>
  <si>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</si>
  <si>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</si>
  <si>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</si>
  <si>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</si>
  <si>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</si>
  <si>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</si>
  <si>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</si>
  <si>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</si>
  <si>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</si>
  <si>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</si>
  <si>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</si>
  <si>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</si>
  <si>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</si>
  <si>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</si>
  <si>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</si>
  <si>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</si>
  <si>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</si>
  <si>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</si>
  <si>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</si>
  <si>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</si>
  <si>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</si>
  <si>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</si>
  <si>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</si>
  <si>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</si>
  <si>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</si>
  <si>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</si>
  <si>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</si>
  <si>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</si>
  <si>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</si>
  <si>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</si>
  <si>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</si>
  <si>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</si>
  <si>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</si>
  <si>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</si>
  <si>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</si>
  <si>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</si>
  <si>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</si>
  <si>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</si>
  <si>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</si>
  <si>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</si>
  <si>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</si>
  <si>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</si>
  <si>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</si>
  <si>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</si>
  <si>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</si>
  <si>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</si>
  <si>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</si>
  <si>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</si>
  <si>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</si>
  <si>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</si>
  <si>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</si>
  <si>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</si>
  <si>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</si>
  <si>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</si>
  <si>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</si>
  <si>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</si>
  <si>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</si>
  <si>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</si>
  <si>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</si>
  <si>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</si>
  <si>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</si>
  <si>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</si>
  <si>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</si>
  <si>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</si>
  <si>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</si>
  <si>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</si>
  <si>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</si>
  <si>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</si>
  <si>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</si>
  <si>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</si>
  <si>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</si>
  <si>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</si>
  <si>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</si>
  <si>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</si>
  <si>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</si>
  <si>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</si>
  <si>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</si>
  <si>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</si>
  <si>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</si>
  <si>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</si>
  <si>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</si>
  <si>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</si>
  <si>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</si>
  <si>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</si>
  <si>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</si>
  <si>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</si>
  <si>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</si>
  <si>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</si>
  <si>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</si>
  <si>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</si>
  <si>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</si>
  <si>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</si>
  <si>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</si>
  <si>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</si>
  <si>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</si>
  <si>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</si>
  <si>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</si>
  <si>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</si>
  <si>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</si>
  <si>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</si>
  <si>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</si>
  <si>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</si>
  <si>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</si>
  <si>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</si>
  <si>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</si>
  <si>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</si>
  <si>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</si>
  <si>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</si>
  <si>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</si>
  <si>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</si>
  <si>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</si>
  <si>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</si>
  <si>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</si>
  <si>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</si>
  <si>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</si>
  <si>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</si>
  <si>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</si>
  <si>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</si>
  <si>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</si>
  <si>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</si>
  <si>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</si>
  <si>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</si>
  <si>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</si>
  <si>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</si>
  <si>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</si>
  <si>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</si>
  <si>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</si>
  <si>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</si>
  <si>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</si>
  <si>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</si>
  <si>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</si>
  <si>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</si>
  <si>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</si>
  <si>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</si>
  <si>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</si>
  <si>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</si>
  <si>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</si>
  <si>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</si>
  <si>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</si>
  <si>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</si>
  <si>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</si>
  <si>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</si>
  <si>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</si>
  <si>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</si>
  <si>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</si>
  <si>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</si>
  <si>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</si>
  <si>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</si>
  <si>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</si>
  <si>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</si>
  <si>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</si>
  <si>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</si>
  <si>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</si>
  <si>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</si>
  <si>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</si>
  <si>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</si>
  <si>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</si>
  <si>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</si>
  <si>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</si>
  <si>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</si>
  <si>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</si>
  <si>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</si>
  <si>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</si>
  <si>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</si>
  <si>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</si>
  <si>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</si>
  <si>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</si>
  <si>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</si>
  <si>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</si>
  <si>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</si>
  <si>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</si>
  <si>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</si>
  <si>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</si>
  <si>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</si>
  <si>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</si>
  <si>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</si>
  <si>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</si>
  <si>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</si>
  <si>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</si>
  <si>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</si>
  <si>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</si>
  <si>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</si>
  <si>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</si>
  <si>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</si>
  <si>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</si>
  <si>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</si>
  <si>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</si>
  <si>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</si>
  <si>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</si>
  <si>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</si>
  <si>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</si>
  <si>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</si>
  <si>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</si>
  <si>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</si>
  <si>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</si>
  <si>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</si>
  <si>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</si>
  <si>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</si>
  <si>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</si>
  <si>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</si>
  <si>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</si>
  <si>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</si>
  <si>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</si>
  <si>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</si>
  <si>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</si>
  <si>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</si>
  <si>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</si>
  <si>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</si>
  <si>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</si>
  <si>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</si>
  <si>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</si>
  <si>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</si>
  <si>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</si>
  <si>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</si>
  <si>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</si>
  <si>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</si>
  <si>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</si>
  <si>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</si>
  <si>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</si>
  <si>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</si>
  <si>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</si>
  <si>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</si>
  <si>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</si>
  <si>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</si>
  <si>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</si>
  <si>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</si>
  <si>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</si>
  <si>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</si>
  <si>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</si>
  <si>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</si>
  <si>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</si>
  <si>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</si>
  <si>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</si>
  <si>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</si>
  <si>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</si>
  <si>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</si>
  <si>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</si>
  <si>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</si>
  <si>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</si>
  <si>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</si>
  <si>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</si>
  <si>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</si>
  <si>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</si>
  <si>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</si>
  <si>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</si>
  <si>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</si>
  <si>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</si>
  <si>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</si>
  <si>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</si>
  <si>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</si>
  <si>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</si>
  <si>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</si>
  <si>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</si>
  <si>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</si>
  <si>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</si>
  <si>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</si>
  <si>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</si>
  <si>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</si>
  <si>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</si>
  <si>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</si>
  <si>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</si>
  <si>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</si>
  <si>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</si>
  <si>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</si>
  <si>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</si>
  <si>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</si>
  <si>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</si>
  <si>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</si>
  <si>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</si>
  <si>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</si>
  <si>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</si>
  <si>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</si>
  <si>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</si>
  <si>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</si>
  <si>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</si>
  <si>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</si>
  <si>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</si>
  <si>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</si>
  <si>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</si>
  <si>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</si>
  <si>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</si>
  <si>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</si>
  <si>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</si>
  <si>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</si>
  <si>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</si>
  <si>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</si>
  <si>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</si>
  <si>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</si>
  <si>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</si>
  <si>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</si>
  <si>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</si>
  <si>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</si>
  <si>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</si>
  <si>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</si>
  <si>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</si>
  <si>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</si>
  <si>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</si>
  <si>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</si>
  <si>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</si>
  <si>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</si>
  <si>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</si>
  <si>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</si>
  <si>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</si>
  <si>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</si>
  <si>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</si>
  <si>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</si>
  <si>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</si>
  <si>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</si>
  <si>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</si>
  <si>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</si>
  <si>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</si>
  <si>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</si>
  <si>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</si>
  <si>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</si>
  <si>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</si>
  <si>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</si>
  <si>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</si>
  <si>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</si>
  <si>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</si>
  <si>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</si>
  <si>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</si>
  <si>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</si>
  <si>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</si>
  <si>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</si>
  <si>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</si>
  <si>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</si>
  <si>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</si>
  <si>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</si>
  <si>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</si>
  <si>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</si>
  <si>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</si>
  <si>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</si>
  <si>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</si>
  <si>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</si>
  <si>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</si>
  <si>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</si>
  <si>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</si>
  <si>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</si>
  <si>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</si>
  <si>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</si>
  <si>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</si>
  <si>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</si>
  <si>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</si>
  <si>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</si>
  <si>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</si>
  <si>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</si>
  <si>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</si>
  <si>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</si>
  <si>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</si>
  <si>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</si>
  <si>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</si>
  <si>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</si>
  <si>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</si>
  <si>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</si>
  <si>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</si>
  <si>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</si>
  <si>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</si>
  <si>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</si>
  <si>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</si>
  <si>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</si>
  <si>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</si>
  <si>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</si>
  <si>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</si>
  <si>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</si>
  <si>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</si>
  <si>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</si>
  <si>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</si>
  <si>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</si>
  <si>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</si>
  <si>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</si>
  <si>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</si>
  <si>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</si>
  <si>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</si>
  <si>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</si>
  <si>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</si>
  <si>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</si>
  <si>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</si>
  <si>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</si>
  <si>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</si>
  <si>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</si>
  <si>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</si>
  <si>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</si>
  <si>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</si>
  <si>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</si>
  <si>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</si>
  <si>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</si>
  <si>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</si>
  <si>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</si>
  <si>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</si>
  <si>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</si>
  <si>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</si>
  <si>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</si>
  <si>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</si>
  <si>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</si>
  <si>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</si>
  <si>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</si>
  <si>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</si>
  <si>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</si>
  <si>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</si>
  <si>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</si>
  <si>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</si>
  <si>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</si>
  <si>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</si>
  <si>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</si>
  <si>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</si>
  <si>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</si>
  <si>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</si>
  <si>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</si>
  <si>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</si>
  <si>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</si>
  <si>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</si>
  <si>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</si>
  <si>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</si>
  <si>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</si>
  <si>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</si>
  <si>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</si>
  <si>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</si>
  <si>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</si>
  <si>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</si>
  <si>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</si>
  <si>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</si>
  <si>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</si>
  <si>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</si>
  <si>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</si>
  <si>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</si>
  <si>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</si>
  <si>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</si>
  <si>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</si>
  <si>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</si>
  <si>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</si>
  <si>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</si>
  <si>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</si>
  <si>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</si>
  <si>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</si>
  <si>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</si>
  <si>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</si>
  <si>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</si>
  <si>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</si>
  <si>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</si>
  <si>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</si>
  <si>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</si>
  <si>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</si>
  <si>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</si>
  <si>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</si>
  <si>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</si>
  <si>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</si>
  <si>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</si>
  <si>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</si>
  <si>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</si>
  <si>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</si>
  <si>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</si>
  <si>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</si>
  <si>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</si>
  <si>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</si>
  <si>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</si>
  <si>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</si>
  <si>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</si>
  <si>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</si>
  <si>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</si>
  <si>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</si>
  <si>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</si>
  <si>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</si>
  <si>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</si>
  <si>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</si>
  <si>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</si>
  <si>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</si>
  <si>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</si>
  <si>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</si>
  <si>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</si>
  <si>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</si>
  <si>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</si>
  <si>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</si>
  <si>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</si>
  <si>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</si>
  <si>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</si>
  <si>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</si>
  <si>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</si>
  <si>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</si>
  <si>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</si>
  <si>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</si>
  <si>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</si>
  <si>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</si>
  <si>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</si>
  <si>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</si>
  <si>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</si>
  <si>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</si>
  <si>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</si>
  <si>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</si>
  <si>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</si>
  <si>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</si>
  <si>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</si>
  <si>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</si>
  <si>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</si>
  <si>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</si>
  <si>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</si>
  <si>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</si>
  <si>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</si>
  <si>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</si>
  <si>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</si>
  <si>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</si>
  <si>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</si>
  <si>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</si>
  <si>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</si>
  <si>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</si>
  <si>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</si>
  <si>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</si>
  <si>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</si>
  <si>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</si>
  <si>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</si>
  <si>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</si>
  <si>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</si>
  <si>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</si>
  <si>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</si>
  <si>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</si>
  <si>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</si>
  <si>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</si>
  <si>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</si>
  <si>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</si>
  <si>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</si>
  <si>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</si>
  <si>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</si>
  <si>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</si>
  <si>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</si>
  <si>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</si>
  <si>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</si>
  <si>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</si>
  <si>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</si>
  <si>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</si>
  <si>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</si>
  <si>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</si>
  <si>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</si>
  <si>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</si>
  <si>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</si>
  <si>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</si>
  <si>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</si>
  <si>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</si>
  <si>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</si>
  <si>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</si>
  <si>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</si>
  <si>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</si>
  <si>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</si>
  <si>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</si>
  <si>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</si>
  <si>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</si>
  <si>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</si>
  <si>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</si>
  <si>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</si>
  <si>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</si>
  <si>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</si>
  <si>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</si>
  <si>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</si>
  <si>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</si>
  <si>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</si>
  <si>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</si>
  <si>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</si>
  <si>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</si>
  <si>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</si>
  <si>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</si>
  <si>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</si>
  <si>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</si>
  <si>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</si>
  <si>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</si>
  <si>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</si>
  <si>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</si>
  <si>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</si>
  <si>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</si>
  <si>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</si>
  <si>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</si>
  <si>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</si>
  <si>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</si>
  <si>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</si>
  <si>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</si>
  <si>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</si>
  <si>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</si>
  <si>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</si>
  <si>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</si>
  <si>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</si>
  <si>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</si>
  <si>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</si>
  <si>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</si>
  <si>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</si>
  <si>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</si>
  <si>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</si>
  <si>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</si>
  <si>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</si>
  <si>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</si>
  <si>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</si>
  <si>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</si>
  <si>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</si>
  <si>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</si>
  <si>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</si>
  <si>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</si>
  <si>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</si>
  <si>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</si>
  <si>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</si>
  <si>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</si>
  <si>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</si>
  <si>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</si>
  <si>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</si>
  <si>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</si>
  <si>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</si>
  <si>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</si>
  <si>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</si>
  <si>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</si>
  <si>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</si>
  <si>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</si>
  <si>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</si>
  <si>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</si>
  <si>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</si>
  <si>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</si>
  <si>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</si>
  <si>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</si>
  <si>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</si>
  <si>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</si>
  <si>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</si>
  <si>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</si>
  <si>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</si>
  <si>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</si>
  <si>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</si>
  <si>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</si>
  <si>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</si>
  <si>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</si>
  <si>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</si>
  <si>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</si>
  <si>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</si>
  <si>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</si>
  <si>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</si>
  <si>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</si>
  <si>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</si>
  <si>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</si>
  <si>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</si>
  <si>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</si>
  <si>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</si>
  <si>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</si>
  <si>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</si>
  <si>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</si>
  <si>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</si>
  <si>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</si>
  <si>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</si>
  <si>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</si>
  <si>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</si>
  <si>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</si>
  <si>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</si>
  <si>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</si>
  <si>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</si>
  <si>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</si>
  <si>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</si>
  <si>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</si>
  <si>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</si>
  <si>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</si>
  <si>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</si>
  <si>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</si>
  <si>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</si>
  <si>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</si>
  <si>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</si>
  <si>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</si>
  <si>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</si>
  <si>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</si>
  <si>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</si>
  <si>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</si>
  <si>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</si>
  <si>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</si>
  <si>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</si>
  <si>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</si>
  <si>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</si>
  <si>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</si>
  <si>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</si>
  <si>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</si>
  <si>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</si>
  <si>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</si>
  <si>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</si>
  <si>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</si>
  <si>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</si>
  <si>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</si>
  <si>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</si>
  <si>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</si>
  <si>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</si>
  <si>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</si>
  <si>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</si>
  <si>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</si>
  <si>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</si>
  <si>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</si>
  <si>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</si>
  <si>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</si>
  <si>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</si>
  <si>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</si>
  <si>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</si>
  <si>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</si>
  <si>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</si>
  <si>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</si>
  <si>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</si>
  <si>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</si>
  <si>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</si>
  <si>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</si>
  <si>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</si>
  <si>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</si>
  <si>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</si>
  <si>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</si>
  <si>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</si>
  <si>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</si>
  <si>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</si>
  <si>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</si>
  <si>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</si>
  <si>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</si>
  <si>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</si>
  <si>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</si>
  <si>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</si>
  <si>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</si>
  <si>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</si>
  <si>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</si>
  <si>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</si>
  <si>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</si>
  <si>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</si>
  <si>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</si>
  <si>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</si>
  <si>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</si>
  <si>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</si>
  <si>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</si>
  <si>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</si>
  <si>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</si>
  <si>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</si>
  <si>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</si>
  <si>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</si>
  <si>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</si>
  <si>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</si>
  <si>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</si>
  <si>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</si>
  <si>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</si>
  <si>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</si>
  <si>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</si>
  <si>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</si>
  <si>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</si>
  <si>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</si>
  <si>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</si>
  <si>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</si>
  <si>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</si>
  <si>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</si>
  <si>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</si>
  <si>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</si>
  <si>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</si>
  <si>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</si>
  <si>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</si>
  <si>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</si>
  <si>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</si>
  <si>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</si>
  <si>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</si>
  <si>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</si>
  <si>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</si>
  <si>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</si>
  <si>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</si>
  <si>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</si>
  <si>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</si>
  <si>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</si>
  <si>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</si>
  <si>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</si>
  <si>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</si>
  <si>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</si>
  <si>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</si>
  <si>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</si>
  <si>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</si>
  <si>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</si>
  <si>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</si>
  <si>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</si>
  <si>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</si>
  <si>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</si>
  <si>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</si>
  <si>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</si>
  <si>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</si>
  <si>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</si>
  <si>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</si>
  <si>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</si>
  <si>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</si>
  <si>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</si>
  <si>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</si>
  <si>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</si>
  <si>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</si>
  <si>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</si>
  <si>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</si>
  <si>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</si>
  <si>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</si>
  <si>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</si>
  <si>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</si>
  <si>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</si>
  <si>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</si>
  <si>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</si>
  <si>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</si>
  <si>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</si>
  <si>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</si>
  <si>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</si>
  <si>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</si>
  <si>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</si>
  <si>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</si>
  <si>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</si>
  <si>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</si>
  <si>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</si>
  <si>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</si>
  <si>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</si>
  <si>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</si>
  <si>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</si>
  <si>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</si>
  <si>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</si>
  <si>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</si>
  <si>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</si>
  <si>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</si>
  <si>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</si>
  <si>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</si>
  <si>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</si>
  <si>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</si>
  <si>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</si>
  <si>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</si>
  <si>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</si>
  <si>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</si>
  <si>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</si>
  <si>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</si>
  <si>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</si>
  <si>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</si>
  <si>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</si>
  <si>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</si>
  <si>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</si>
  <si>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</si>
  <si>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</si>
  <si>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</si>
  <si>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</si>
  <si>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</si>
  <si>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</si>
  <si>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</si>
  <si>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</si>
  <si>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</si>
  <si>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</si>
  <si>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</si>
  <si>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</si>
  <si>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</si>
  <si>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</si>
  <si>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</si>
  <si>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</si>
  <si>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</si>
  <si>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</si>
  <si>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</si>
  <si>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</si>
  <si>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</si>
  <si>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</si>
  <si>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</si>
  <si>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</si>
  <si>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</si>
  <si>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</si>
  <si>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</si>
  <si>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</si>
  <si>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</si>
  <si>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</si>
  <si>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</si>
  <si>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</si>
  <si>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</si>
  <si>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</si>
  <si>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</si>
  <si>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</si>
  <si>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</si>
  <si>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</si>
  <si>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</si>
  <si>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</si>
  <si>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</si>
  <si>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</si>
  <si>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</si>
  <si>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</si>
  <si>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</si>
  <si>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</si>
  <si>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</si>
  <si>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</si>
  <si>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</si>
  <si>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</si>
  <si>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</si>
  <si>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</si>
  <si>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</si>
  <si>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</si>
  <si>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</si>
  <si>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</si>
  <si>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</si>
  <si>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</si>
  <si>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</si>
  <si>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</si>
  <si>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</si>
  <si>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</si>
  <si>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</si>
  <si>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</si>
  <si>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</si>
  <si>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</si>
  <si>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</si>
  <si>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</si>
  <si>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</si>
  <si>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</si>
  <si>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</si>
  <si>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</si>
  <si>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</si>
  <si>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</si>
  <si>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</si>
  <si>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</si>
  <si>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</si>
  <si>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</si>
  <si>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</si>
  <si>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</si>
  <si>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</si>
  <si>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</si>
  <si>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</si>
  <si>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</si>
  <si>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</si>
  <si>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</si>
  <si>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</si>
  <si>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</si>
  <si>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</si>
  <si>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</si>
  <si>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</si>
  <si>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</si>
  <si>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</si>
  <si>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</si>
  <si>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</si>
  <si>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</si>
  <si>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</si>
  <si>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</si>
  <si>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</si>
  <si>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</si>
  <si>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</si>
  <si>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</si>
  <si>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</si>
  <si>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</si>
  <si>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</si>
  <si>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</si>
  <si>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</si>
  <si>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</si>
  <si>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</si>
  <si>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</si>
  <si>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</si>
  <si>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</si>
  <si>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</si>
  <si>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</si>
  <si>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</si>
  <si>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</si>
  <si>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</si>
  <si>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</si>
  <si>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</si>
  <si>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</si>
  <si>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</si>
  <si>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</si>
  <si>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</si>
  <si>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</si>
  <si>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</si>
  <si>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</si>
  <si>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</si>
  <si>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</si>
  <si>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</si>
  <si>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</si>
  <si>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</si>
  <si>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</si>
  <si>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</si>
  <si>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</si>
  <si>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</si>
  <si>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</si>
  <si>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</si>
  <si>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</si>
  <si>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</si>
  <si>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</si>
  <si>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</si>
  <si>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</si>
  <si>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</si>
  <si>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</si>
  <si>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</si>
  <si>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</si>
  <si>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</si>
  <si>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</si>
  <si>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</si>
  <si>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</si>
  <si>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</si>
  <si>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</si>
  <si>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</si>
  <si>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</si>
  <si>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</si>
  <si>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</si>
  <si>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</si>
  <si>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</si>
  <si>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</si>
  <si>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</si>
  <si>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</si>
  <si>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</si>
  <si>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</si>
  <si>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</si>
  <si>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</si>
  <si>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</si>
  <si>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</si>
  <si>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</si>
  <si>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</si>
  <si>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</si>
  <si>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</si>
  <si>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</si>
  <si>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</si>
  <si>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</si>
  <si>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</si>
  <si>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</si>
  <si>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</si>
  <si>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</si>
  <si>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</si>
  <si>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</si>
  <si>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</si>
  <si>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</si>
  <si>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</si>
  <si>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</si>
  <si>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</si>
  <si>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</si>
  <si>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</si>
  <si>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</si>
  <si>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</si>
  <si>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</si>
  <si>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</si>
  <si>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</si>
  <si>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</si>
  <si>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</si>
  <si>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</si>
  <si>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</si>
  <si>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</si>
  <si>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</si>
  <si>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</si>
  <si>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</si>
  <si>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</si>
  <si>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</si>
  <si>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</si>
  <si>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</si>
  <si>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</si>
  <si>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</si>
  <si>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</si>
  <si>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</si>
  <si>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</si>
  <si>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</si>
  <si>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</si>
  <si>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</si>
  <si>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</si>
  <si>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</si>
  <si>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</si>
  <si>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</si>
  <si>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</si>
  <si>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</si>
  <si>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</si>
  <si>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</si>
  <si>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</si>
  <si>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</si>
  <si>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</si>
  <si>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</si>
  <si>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</si>
  <si>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</si>
  <si>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</si>
  <si>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</si>
  <si>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</si>
  <si>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</si>
  <si>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</si>
  <si>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</si>
  <si>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</si>
  <si>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</si>
  <si>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</si>
  <si>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</si>
  <si>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</si>
  <si>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</si>
  <si>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</si>
  <si>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</si>
  <si>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</si>
  <si>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</si>
  <si>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</si>
  <si>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</si>
  <si>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</si>
  <si>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</si>
  <si>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</si>
  <si>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</si>
  <si>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</si>
  <si>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</si>
  <si>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</si>
  <si>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</si>
  <si>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</si>
  <si>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</si>
  <si>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</si>
  <si>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</si>
  <si>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</si>
  <si>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</si>
  <si>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</si>
  <si>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</si>
  <si>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</si>
  <si>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</si>
  <si>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</si>
  <si>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</si>
  <si>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</si>
  <si>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</si>
  <si>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</si>
  <si>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</si>
  <si>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</si>
  <si>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</si>
  <si>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</si>
  <si>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</si>
  <si>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</si>
  <si>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</si>
  <si>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</si>
  <si>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</si>
  <si>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</si>
  <si>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</si>
  <si>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</si>
  <si>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</si>
  <si>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</si>
  <si>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</si>
  <si>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</si>
  <si>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</si>
  <si>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</si>
  <si>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</si>
  <si>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</si>
  <si>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</si>
  <si>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</si>
  <si>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</si>
  <si>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</si>
  <si>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</si>
  <si>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</si>
  <si>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</si>
  <si>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</si>
  <si>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</si>
  <si>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</si>
  <si>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</si>
  <si>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</si>
  <si>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</si>
  <si>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</si>
  <si>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</si>
  <si>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</si>
  <si>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</si>
  <si>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</si>
  <si>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</si>
  <si>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</si>
  <si>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</si>
  <si>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</si>
  <si>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</si>
  <si>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</si>
  <si>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</si>
  <si>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</si>
  <si>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</si>
  <si>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</si>
  <si>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</si>
  <si>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</si>
  <si>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</si>
  <si>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</si>
  <si>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</si>
  <si>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</si>
  <si>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</si>
  <si>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</si>
  <si>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</si>
  <si>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</si>
  <si>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</si>
  <si>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</si>
  <si>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</si>
  <si>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</si>
  <si>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</si>
  <si>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</si>
  <si>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</si>
  <si>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</si>
  <si>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</si>
  <si>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</si>
  <si>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</si>
  <si>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</si>
  <si>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</si>
  <si>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</si>
  <si>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</si>
  <si>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</si>
  <si>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</si>
  <si>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</si>
  <si>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</si>
  <si>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</si>
  <si>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</si>
  <si>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</si>
  <si>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</si>
  <si>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</si>
  <si>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</si>
  <si>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</si>
  <si>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</si>
  <si>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</si>
  <si>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</si>
  <si>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</si>
  <si>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</si>
  <si>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</si>
  <si>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</si>
  <si>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</si>
  <si>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</si>
  <si>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</si>
  <si>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</si>
  <si>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</si>
  <si>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</si>
  <si>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</si>
  <si>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</si>
  <si>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</si>
  <si>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</si>
  <si>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</si>
  <si>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</si>
  <si>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</si>
  <si>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</si>
  <si>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</si>
  <si>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</si>
  <si>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</si>
  <si>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</si>
  <si>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</si>
  <si>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</si>
  <si>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</si>
  <si>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</si>
  <si>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</si>
  <si>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</si>
  <si>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</si>
  <si>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</si>
  <si>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</si>
  <si>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</si>
  <si>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</si>
  <si>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</si>
  <si>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</si>
  <si>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</si>
  <si>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</si>
  <si>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</si>
  <si>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</si>
  <si>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</si>
  <si>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</si>
  <si>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</si>
  <si>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</si>
  <si>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</si>
  <si>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</si>
  <si>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</si>
  <si>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</si>
  <si>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</si>
  <si>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</si>
  <si>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</si>
  <si>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</si>
  <si>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</si>
  <si>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</si>
  <si>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</si>
  <si>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</si>
  <si>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</si>
  <si>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</si>
  <si>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</si>
  <si>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</si>
  <si>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</si>
  <si>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</si>
  <si>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</si>
  <si>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</si>
  <si>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</si>
  <si>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</si>
  <si>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</si>
  <si>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</si>
  <si>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</si>
  <si>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</si>
  <si>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</si>
  <si>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</si>
  <si>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</si>
  <si>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</si>
  <si>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</si>
  <si>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</si>
  <si>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</si>
  <si>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</si>
  <si>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</si>
  <si>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</si>
  <si>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</si>
  <si>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</si>
  <si>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</si>
  <si>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</si>
  <si>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</si>
  <si>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</si>
  <si>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</si>
  <si>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</si>
  <si>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</si>
  <si>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</si>
  <si>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</si>
  <si>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</si>
  <si>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</si>
  <si>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</si>
  <si>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</si>
  <si>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</si>
  <si>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</si>
  <si>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</si>
  <si>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</si>
  <si>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</si>
  <si>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</si>
  <si>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</si>
  <si>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</si>
  <si>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</si>
  <si>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</si>
  <si>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</si>
  <si>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</si>
  <si>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</si>
  <si>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</si>
  <si>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</si>
  <si>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</si>
  <si>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</si>
  <si>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</si>
  <si>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</si>
  <si>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</si>
  <si>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</si>
  <si>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</si>
  <si>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</si>
  <si>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</si>
  <si>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</si>
  <si>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</si>
  <si>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</si>
  <si>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</si>
  <si>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</si>
  <si>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</si>
  <si>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</si>
  <si>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</si>
  <si>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</si>
  <si>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</si>
  <si>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</si>
  <si>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</si>
  <si>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</si>
  <si>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</si>
  <si>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</si>
  <si>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</si>
  <si>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</si>
  <si>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</si>
  <si>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</si>
  <si>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</si>
  <si>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</si>
  <si>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</si>
  <si>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</si>
  <si>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</si>
  <si>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</si>
  <si>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</si>
  <si>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</si>
  <si>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</si>
  <si>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</si>
  <si>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</si>
  <si>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</si>
  <si>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</si>
  <si>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</si>
  <si>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</si>
  <si>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</si>
  <si>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</si>
  <si>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</si>
  <si>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</si>
  <si>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</si>
  <si>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</si>
  <si>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</si>
  <si>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</si>
  <si>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</si>
  <si>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</si>
  <si>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</si>
  <si>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</si>
  <si>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</si>
  <si>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</si>
  <si>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</si>
  <si>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</si>
  <si>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</si>
  <si>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</si>
  <si>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</si>
  <si>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</si>
  <si>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</si>
  <si>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</si>
  <si>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</si>
  <si>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</si>
  <si>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</si>
  <si>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</si>
  <si>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</si>
  <si>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</si>
  <si>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</si>
  <si>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</si>
  <si>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</si>
  <si>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</si>
  <si>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</si>
  <si>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</si>
  <si>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</si>
  <si>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</si>
  <si>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</si>
  <si>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</si>
  <si>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</si>
  <si>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</si>
  <si>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</si>
  <si>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</si>
  <si>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</si>
  <si>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</si>
  <si>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</si>
  <si>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</si>
  <si>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</si>
  <si>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</si>
  <si>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</si>
  <si>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</si>
  <si>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</si>
  <si>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</si>
  <si>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</si>
  <si>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</si>
  <si>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</si>
  <si>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</si>
  <si>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</si>
  <si>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</si>
  <si>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</si>
  <si>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</si>
  <si>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</si>
  <si>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</si>
  <si>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</si>
  <si>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</si>
  <si>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</si>
  <si>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</si>
  <si>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</si>
  <si>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</si>
  <si>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</si>
  <si>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</si>
  <si>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</si>
  <si>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</si>
  <si>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</si>
  <si>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</si>
  <si>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</si>
  <si>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</si>
  <si>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</si>
  <si>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</si>
  <si>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</si>
  <si>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</si>
  <si>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</si>
  <si>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</si>
  <si>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</si>
  <si>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</si>
  <si>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</si>
  <si>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</si>
  <si>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</si>
  <si>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</si>
  <si>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</si>
  <si>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</si>
  <si>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</si>
  <si>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</si>
  <si>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</si>
  <si>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</si>
  <si>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</si>
  <si>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</si>
  <si>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</si>
  <si>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</si>
  <si>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</si>
  <si>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</si>
  <si>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</si>
  <si>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</si>
  <si>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</si>
  <si>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</si>
  <si>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</si>
  <si>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</si>
  <si>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</si>
  <si>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</si>
  <si>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</si>
  <si>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</si>
  <si>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</si>
  <si>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</si>
  <si>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</si>
  <si>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</si>
  <si>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</si>
  <si>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</si>
  <si>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</si>
  <si>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</si>
  <si>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</si>
  <si>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</si>
  <si>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</si>
  <si>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</si>
  <si>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</si>
  <si>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</si>
  <si>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</si>
  <si>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</si>
  <si>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</si>
  <si>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</si>
  <si>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</si>
  <si>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</si>
  <si>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</si>
  <si>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</si>
  <si>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</si>
  <si>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</si>
  <si>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</si>
  <si>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</si>
  <si>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</si>
  <si>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</si>
  <si>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</si>
  <si>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</si>
  <si>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</si>
  <si>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</si>
  <si>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</si>
  <si>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</si>
  <si>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</si>
  <si>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</si>
  <si>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</si>
  <si>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</si>
  <si>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</si>
  <si>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</si>
  <si>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</si>
  <si>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</si>
  <si>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</si>
  <si>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</si>
  <si>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</si>
  <si>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</si>
  <si>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</si>
  <si>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</si>
  <si>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</si>
  <si>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</si>
  <si>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</si>
  <si>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</si>
  <si>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</si>
  <si>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</si>
  <si>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</si>
  <si>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</si>
  <si>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</si>
  <si>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</si>
  <si>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</si>
  <si>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</si>
  <si>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</si>
  <si>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</si>
  <si>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</si>
  <si>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</si>
  <si>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</si>
  <si>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</si>
  <si>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</si>
  <si>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</si>
  <si>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</si>
  <si>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</si>
  <si>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</si>
  <si>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</si>
  <si>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</si>
  <si>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</si>
  <si>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</si>
  <si>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</si>
  <si>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</si>
  <si>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</si>
  <si>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</si>
  <si>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</si>
  <si>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</si>
  <si>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</si>
  <si>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</si>
  <si>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</si>
  <si>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</si>
  <si>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</si>
  <si>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</si>
  <si>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</si>
  <si>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</si>
  <si>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</si>
  <si>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</si>
  <si>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</si>
  <si>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</si>
  <si>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</si>
  <si>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</si>
  <si>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</si>
  <si>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</si>
  <si>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</si>
  <si>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</si>
  <si>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</si>
  <si>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</si>
  <si>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</si>
  <si>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</si>
  <si>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</si>
  <si>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</si>
  <si>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</si>
  <si>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</si>
  <si>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</si>
  <si>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</si>
  <si>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</si>
  <si>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</si>
  <si>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</si>
  <si>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</si>
  <si>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</si>
  <si>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</si>
  <si>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</si>
  <si>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</si>
  <si>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</si>
  <si>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</si>
  <si>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</si>
  <si>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</si>
  <si>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</si>
  <si>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</si>
  <si>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</si>
  <si>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</si>
  <si>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</si>
  <si>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</si>
  <si>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</si>
  <si>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</si>
  <si>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</si>
  <si>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</si>
  <si>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</si>
  <si>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</si>
  <si>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</si>
  <si>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</si>
  <si>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</si>
  <si>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</si>
  <si>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</si>
  <si>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</si>
  <si>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</si>
  <si>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</si>
  <si>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</si>
  <si>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</si>
  <si>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</si>
  <si>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</si>
  <si>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</si>
  <si>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</si>
  <si>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</si>
  <si>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</si>
  <si>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</si>
  <si>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</si>
  <si>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</si>
  <si>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</si>
  <si>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</si>
  <si>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</si>
  <si>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</si>
  <si>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</si>
  <si>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</si>
  <si>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</si>
  <si>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</si>
  <si>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</si>
  <si>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</si>
  <si>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</si>
  <si>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</si>
  <si>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</si>
  <si>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</si>
  <si>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</si>
  <si>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</si>
  <si>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</si>
  <si>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</si>
  <si>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</si>
  <si>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</si>
  <si>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</si>
  <si>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</si>
  <si>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</si>
  <si>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</si>
  <si>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</si>
  <si>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</si>
  <si>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</si>
  <si>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</si>
  <si>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</si>
  <si>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</si>
  <si>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</si>
  <si>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</si>
  <si>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</si>
  <si>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</si>
  <si>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</si>
  <si>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</si>
  <si>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</si>
  <si>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</si>
  <si>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</si>
  <si>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</si>
  <si>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</si>
  <si>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</si>
  <si>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</si>
  <si>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</si>
  <si>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</si>
  <si>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</si>
  <si>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</si>
  <si>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</si>
  <si>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</si>
  <si>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</si>
  <si>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</si>
  <si>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</si>
  <si>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</si>
  <si>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</si>
  <si>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</si>
  <si>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</si>
  <si>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</si>
  <si>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</si>
  <si>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</si>
  <si>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</si>
  <si>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</si>
  <si>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</si>
  <si>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</si>
  <si>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</si>
  <si>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</si>
  <si>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</si>
  <si>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</si>
  <si>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</si>
  <si>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</si>
  <si>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</si>
  <si>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</si>
  <si>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</si>
  <si>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</si>
  <si>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</si>
  <si>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</si>
  <si>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</si>
  <si>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</si>
  <si>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</si>
  <si>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</si>
  <si>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</si>
  <si>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</si>
  <si>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</si>
  <si>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</si>
  <si>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</si>
  <si>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</si>
  <si>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</si>
  <si>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</si>
  <si>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</si>
  <si>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</si>
  <si>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</si>
  <si>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</si>
  <si>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</si>
  <si>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</si>
  <si>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</si>
  <si>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</si>
  <si>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</si>
  <si>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</si>
  <si>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</si>
  <si>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</si>
  <si>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</si>
  <si>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</si>
  <si>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</si>
  <si>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</si>
  <si>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</si>
  <si>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</si>
  <si>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</si>
  <si>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</si>
  <si>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</si>
  <si>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</si>
  <si>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</si>
  <si>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</si>
  <si>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</si>
  <si>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</si>
  <si>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</si>
  <si>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</si>
  <si>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</si>
  <si>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</si>
  <si>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</si>
  <si>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</si>
  <si>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</si>
  <si>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</si>
  <si>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</si>
  <si>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</si>
  <si>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</si>
  <si>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</si>
  <si>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</si>
  <si>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</si>
  <si>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</si>
  <si>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</si>
  <si>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</si>
  <si>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</si>
  <si>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</si>
  <si>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</si>
  <si>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</si>
  <si>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</si>
  <si>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</si>
  <si>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</si>
  <si>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</si>
  <si>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</si>
  <si>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</si>
  <si>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</si>
  <si>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</si>
  <si>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</si>
  <si>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</si>
  <si>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</si>
  <si>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</si>
  <si>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</si>
  <si>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</si>
  <si>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</si>
  <si>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</si>
  <si>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</si>
  <si>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</si>
  <si>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</si>
  <si>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</si>
  <si>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</si>
  <si>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</si>
  <si>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</si>
  <si>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</si>
  <si>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</si>
  <si>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</si>
  <si>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</si>
  <si>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</si>
  <si>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</si>
  <si>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</si>
  <si>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</si>
  <si>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</si>
  <si>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</si>
  <si>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</si>
  <si>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</si>
  <si>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</si>
  <si>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</si>
  <si>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</si>
  <si>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</si>
  <si>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</si>
  <si>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</si>
  <si>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</si>
  <si>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</si>
  <si>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</si>
  <si>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</si>
  <si>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</si>
  <si>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</si>
  <si>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</si>
  <si>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</si>
  <si>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</si>
  <si>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</si>
  <si>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</si>
  <si>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</si>
  <si>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</si>
  <si>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</si>
  <si>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</si>
  <si>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</si>
  <si>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</si>
  <si>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</si>
  <si>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</si>
  <si>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</si>
  <si>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</si>
  <si>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</si>
  <si>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</si>
  <si>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</si>
  <si>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</si>
  <si>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</si>
  <si>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</si>
  <si>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</si>
  <si>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</si>
  <si>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</si>
  <si>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</si>
  <si>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</si>
  <si>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</si>
  <si>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</si>
  <si>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</si>
  <si>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</si>
  <si>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</si>
  <si>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</si>
  <si>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</si>
  <si>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</si>
  <si>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</si>
  <si>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</si>
  <si>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</si>
  <si>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</si>
  <si>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</si>
  <si>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</si>
  <si>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</si>
  <si>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</si>
  <si>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</si>
  <si>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</si>
  <si>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</si>
  <si>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</si>
  <si>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</si>
  <si>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</si>
  <si>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</si>
  <si>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</si>
  <si>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</si>
  <si>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</si>
  <si>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</si>
  <si>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</si>
  <si>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</si>
  <si>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</si>
  <si>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</si>
  <si>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</si>
  <si>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</si>
  <si>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</si>
  <si>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</si>
  <si>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</si>
  <si>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</si>
  <si>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</si>
  <si>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</si>
  <si>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</si>
  <si>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</si>
  <si>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</si>
  <si>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</si>
  <si>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</si>
  <si>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</si>
  <si>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</si>
  <si>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</si>
  <si>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</si>
  <si>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</si>
  <si>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</si>
  <si>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</si>
  <si>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</si>
  <si>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</si>
  <si>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</si>
  <si>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</si>
  <si>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</si>
  <si>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</si>
  <si>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</si>
  <si>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</si>
  <si>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</si>
  <si>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</si>
  <si>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</si>
  <si>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</si>
  <si>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</si>
  <si>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</si>
  <si>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</si>
  <si>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</si>
  <si>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</si>
  <si>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</si>
  <si>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</si>
  <si>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</si>
  <si>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</si>
  <si>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</si>
  <si>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</si>
  <si>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</si>
  <si>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</si>
  <si>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</si>
  <si>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</si>
  <si>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</si>
  <si>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</si>
  <si>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</si>
  <si>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</si>
  <si>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</si>
  <si>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</si>
  <si>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</si>
  <si>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</si>
  <si>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</si>
  <si>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</si>
  <si>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</si>
  <si>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</si>
  <si>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</si>
  <si>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</si>
  <si>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</si>
  <si>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</si>
  <si>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</si>
  <si>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</si>
  <si>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</si>
  <si>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</si>
  <si>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</si>
  <si>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</si>
  <si>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</si>
  <si>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</si>
  <si>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</si>
  <si>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</si>
  <si>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</si>
  <si>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</si>
  <si>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</si>
  <si>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</si>
  <si>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</si>
  <si>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</si>
  <si>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</si>
  <si>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</si>
  <si>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</si>
  <si>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</si>
  <si>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</si>
  <si>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</si>
  <si>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</si>
  <si>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</si>
  <si>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</si>
  <si>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</si>
  <si>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</si>
  <si>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</si>
  <si>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</si>
  <si>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</si>
  <si>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</si>
  <si>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</si>
  <si>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</si>
  <si>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</si>
  <si>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</si>
  <si>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</si>
  <si>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</si>
  <si>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</si>
  <si>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</si>
  <si>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</si>
  <si>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</si>
  <si>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</si>
  <si>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</si>
  <si>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</si>
  <si>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</si>
  <si>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</si>
  <si>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</si>
  <si>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</si>
  <si>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</si>
  <si>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</si>
  <si>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</si>
  <si>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</si>
  <si>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</si>
  <si>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</si>
  <si>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</si>
  <si>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</si>
  <si>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</si>
  <si>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</si>
  <si>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</si>
  <si>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</si>
  <si>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</si>
  <si>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</si>
  <si>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</si>
  <si>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</si>
  <si>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</si>
  <si>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</si>
  <si>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</si>
  <si>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</si>
  <si>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</si>
  <si>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</si>
  <si>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</si>
  <si>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</si>
  <si>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</si>
  <si>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</si>
  <si>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</si>
  <si>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</si>
  <si>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</si>
  <si>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</si>
  <si>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</si>
  <si>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</si>
  <si>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</si>
  <si>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</si>
  <si>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</si>
  <si>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</si>
  <si>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</si>
  <si>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</si>
  <si>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</si>
  <si>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</si>
  <si>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</si>
  <si>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</si>
  <si>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</si>
  <si>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</si>
  <si>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</si>
  <si>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</si>
  <si>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</si>
  <si>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</si>
  <si>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</si>
  <si>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</si>
  <si>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</si>
  <si>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</si>
  <si>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</si>
  <si>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</si>
  <si>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</si>
  <si>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</si>
  <si>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</si>
  <si>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</si>
  <si>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</si>
  <si>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</si>
  <si>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</si>
  <si>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</si>
  <si>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</si>
  <si>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</si>
  <si>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</si>
  <si>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</si>
  <si>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</si>
  <si>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</si>
  <si>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</si>
  <si>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</si>
  <si>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</si>
  <si>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</si>
  <si>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</si>
  <si>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</si>
  <si>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</si>
  <si>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</si>
  <si>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</si>
  <si>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</si>
  <si>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</si>
  <si>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</si>
  <si>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</si>
  <si>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</si>
  <si>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</si>
  <si>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</si>
  <si>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</si>
  <si>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</si>
  <si>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</si>
  <si>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</si>
  <si>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</si>
  <si>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</si>
  <si>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</si>
  <si>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</si>
  <si>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</si>
  <si>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</si>
  <si>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</si>
  <si>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</si>
  <si>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</si>
  <si>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</si>
  <si>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</si>
  <si>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</si>
  <si>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</si>
  <si>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</si>
  <si>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</si>
  <si>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</si>
  <si>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</si>
  <si>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</si>
  <si>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</si>
  <si>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</si>
  <si>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</si>
  <si>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</si>
  <si>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</si>
  <si>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</si>
  <si>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</si>
  <si>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</si>
  <si>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</si>
  <si>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</si>
  <si>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</si>
  <si>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</si>
  <si>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</si>
  <si>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</si>
  <si>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</si>
  <si>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</si>
  <si>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</si>
  <si>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</si>
  <si>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</si>
  <si>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</si>
  <si>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</si>
  <si>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</si>
  <si>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</si>
  <si>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</si>
  <si>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</si>
  <si>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</si>
  <si>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</si>
  <si>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</si>
  <si>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</si>
  <si>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</si>
  <si>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</si>
  <si>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</si>
  <si>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</si>
  <si>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</si>
  <si>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</si>
  <si>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</si>
  <si>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</si>
  <si>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</si>
  <si>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</si>
  <si>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</si>
  <si>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</si>
  <si>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</si>
  <si>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</si>
  <si>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</si>
  <si>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</si>
  <si>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</si>
  <si>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</si>
  <si>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</si>
  <si>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</si>
  <si>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</si>
  <si>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</si>
  <si>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</si>
  <si>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</si>
  <si>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</si>
  <si>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</si>
  <si>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</si>
  <si>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</si>
  <si>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</si>
  <si>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</si>
  <si>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</si>
  <si>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</si>
  <si>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</si>
  <si>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</si>
  <si>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</si>
  <si>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</si>
  <si>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</si>
  <si>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</si>
  <si>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</si>
  <si>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</si>
  <si>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</si>
  <si>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</si>
  <si>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</si>
  <si>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</si>
  <si>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</si>
  <si>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</si>
  <si>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</si>
  <si>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</si>
  <si>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</si>
  <si>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</si>
  <si>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</si>
  <si>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</si>
  <si>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</si>
  <si>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</si>
  <si>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</si>
  <si>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</si>
  <si>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</si>
  <si>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</si>
  <si>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</si>
  <si>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</si>
  <si>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</si>
  <si>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</si>
  <si>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</si>
  <si>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</si>
  <si>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</si>
  <si>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</si>
  <si>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</si>
  <si>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</si>
  <si>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</si>
  <si>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</si>
  <si>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</si>
  <si>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</si>
  <si>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</si>
  <si>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</si>
  <si>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</si>
  <si>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</si>
  <si>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</si>
  <si>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</si>
  <si>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</si>
  <si>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</si>
  <si>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</si>
  <si>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</si>
  <si>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</si>
  <si>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</si>
  <si>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</si>
  <si>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</si>
  <si>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</si>
  <si>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</si>
  <si>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</si>
  <si>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</si>
  <si>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</si>
  <si>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</si>
  <si>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</si>
  <si>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</si>
  <si>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</si>
  <si>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</si>
  <si>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</si>
  <si>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</si>
  <si>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</si>
  <si>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</si>
  <si>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</si>
  <si>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</si>
  <si>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</si>
  <si>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</si>
  <si>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</si>
  <si>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</si>
  <si>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</si>
  <si>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</si>
  <si>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</si>
  <si>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</si>
  <si>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</si>
  <si>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</si>
  <si>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</si>
  <si>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</si>
  <si>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</si>
  <si>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</si>
  <si>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</si>
  <si>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</si>
  <si>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</si>
  <si>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</si>
  <si>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</si>
  <si>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</si>
  <si>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</si>
  <si>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</si>
  <si>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</si>
  <si>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</si>
  <si>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</si>
  <si>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</si>
  <si>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</si>
  <si>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</si>
  <si>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</si>
  <si>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</si>
  <si>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</si>
  <si>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</si>
  <si>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</si>
  <si>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</si>
  <si>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</si>
  <si>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</si>
  <si>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</si>
  <si>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</si>
  <si>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</si>
  <si>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</si>
  <si>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</si>
  <si>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</si>
  <si>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</si>
  <si>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</si>
  <si>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</si>
  <si>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</si>
  <si>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</si>
  <si>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</si>
  <si>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</si>
  <si>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</si>
  <si>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</si>
  <si>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</si>
  <si>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</si>
  <si>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</si>
  <si>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</si>
  <si>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</si>
  <si>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</si>
  <si>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</si>
  <si>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</si>
  <si>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</si>
  <si>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</si>
  <si>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</si>
  <si>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</si>
  <si>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</si>
  <si>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</si>
  <si>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</si>
  <si>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</si>
  <si>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</si>
  <si>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</si>
  <si>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</si>
  <si>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</si>
  <si>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</si>
  <si>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</si>
  <si>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</si>
  <si>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</si>
  <si>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</si>
  <si>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</si>
  <si>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</si>
  <si>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</si>
  <si>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</si>
  <si>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</si>
  <si>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</si>
  <si>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</si>
  <si>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</si>
  <si>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</si>
  <si>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</si>
  <si>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</si>
  <si>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</si>
  <si>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</si>
  <si>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</si>
  <si>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</si>
  <si>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</si>
  <si>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</si>
  <si>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</si>
  <si>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</si>
  <si>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</si>
  <si>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</si>
  <si>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</si>
  <si>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</si>
  <si>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</si>
  <si>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</si>
  <si>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</si>
  <si>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</si>
  <si>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</si>
  <si>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</si>
  <si>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</si>
  <si>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</si>
  <si>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</si>
  <si>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</si>
  <si>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</si>
  <si>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</si>
  <si>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</si>
  <si>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</si>
  <si>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</si>
  <si>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</si>
  <si>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</si>
  <si>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</si>
  <si>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</si>
  <si>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</si>
  <si>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</si>
  <si>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</si>
  <si>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</si>
  <si>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</si>
  <si>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</si>
  <si>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</si>
  <si>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</si>
  <si>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</si>
  <si>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</si>
  <si>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</si>
  <si>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</si>
  <si>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</si>
  <si>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</si>
  <si>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</si>
  <si>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</si>
  <si>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</si>
  <si>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</si>
  <si>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</si>
  <si>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</si>
  <si>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</si>
  <si>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</si>
  <si>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</si>
  <si>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</si>
  <si>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</si>
  <si>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</si>
  <si>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</si>
  <si>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</si>
  <si>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</si>
  <si>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</si>
  <si>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</si>
  <si>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</si>
  <si>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</si>
  <si>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</si>
  <si>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</si>
  <si>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</si>
  <si>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</si>
  <si>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</si>
  <si>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</si>
  <si>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</si>
  <si>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</si>
  <si>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</si>
  <si>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</si>
  <si>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</si>
  <si>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</si>
  <si>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</si>
  <si>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</si>
  <si>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</si>
  <si>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</si>
  <si>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</si>
  <si>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</si>
  <si>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</si>
  <si>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</si>
  <si>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</si>
  <si>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</si>
  <si>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</si>
  <si>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</si>
  <si>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</si>
  <si>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</si>
  <si>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</si>
  <si>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</si>
  <si>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</si>
  <si>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</si>
  <si>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</si>
  <si>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</si>
  <si>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</si>
  <si>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</si>
  <si>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</si>
  <si>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</si>
  <si>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</si>
  <si>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</si>
  <si>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</si>
  <si>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</si>
  <si>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</si>
  <si>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</si>
  <si>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</si>
  <si>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</si>
  <si>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</si>
  <si>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</si>
  <si>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</si>
  <si>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</si>
  <si>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</si>
  <si>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</si>
  <si>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</si>
  <si>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</si>
  <si>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</si>
  <si>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</si>
  <si>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</si>
  <si>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</si>
  <si>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</si>
  <si>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</si>
  <si>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</si>
  <si>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</si>
  <si>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</si>
  <si>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</si>
  <si>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</si>
  <si>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</si>
  <si>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</si>
  <si>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</si>
  <si>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</si>
  <si>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</si>
  <si>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</si>
  <si>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</si>
  <si>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</si>
  <si>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</si>
  <si>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</si>
  <si>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</si>
  <si>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</si>
  <si>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</si>
  <si>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</si>
  <si>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</si>
  <si>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</si>
  <si>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</si>
  <si>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</si>
  <si>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</si>
  <si>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</si>
  <si>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</si>
  <si>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</si>
  <si>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</si>
  <si>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</si>
  <si>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</si>
  <si>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</si>
  <si>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</si>
  <si>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</si>
  <si>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</si>
  <si>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</si>
  <si>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</si>
  <si>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</si>
  <si>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</si>
  <si>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</si>
  <si>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</si>
  <si>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</si>
  <si>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</si>
  <si>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</si>
  <si>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</si>
  <si>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</si>
  <si>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</si>
  <si>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</si>
  <si>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</si>
  <si>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</si>
  <si>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</si>
  <si>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</si>
  <si>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</si>
  <si>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</si>
  <si>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</si>
  <si>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</si>
  <si>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</si>
  <si>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</si>
  <si>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</si>
  <si>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</si>
  <si>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</si>
  <si>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</si>
  <si>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</si>
  <si>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</si>
  <si>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</si>
  <si>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</si>
  <si>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</si>
  <si>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</si>
  <si>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</si>
  <si>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</si>
  <si>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</si>
  <si>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</si>
  <si>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</si>
  <si>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</si>
  <si>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</si>
  <si>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</si>
  <si>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</si>
  <si>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</si>
  <si>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</si>
  <si>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</si>
  <si>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</si>
  <si>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</si>
  <si>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</si>
  <si>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</si>
  <si>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</si>
  <si>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</si>
  <si>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</si>
  <si>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</si>
  <si>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</si>
  <si>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</si>
  <si>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</si>
  <si>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</si>
  <si>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</si>
  <si>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</si>
  <si>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</si>
  <si>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</si>
  <si>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</si>
  <si>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</si>
  <si>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</si>
  <si>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</si>
  <si>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</si>
  <si>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</si>
  <si>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</si>
  <si>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</si>
  <si>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</si>
  <si>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</si>
  <si>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</si>
  <si>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</si>
  <si>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</si>
  <si>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</si>
  <si>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</si>
  <si>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</si>
  <si>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</si>
  <si>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</si>
  <si>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</si>
  <si>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</si>
  <si>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</si>
  <si>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</si>
  <si>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</si>
  <si>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</si>
  <si>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</si>
  <si>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</si>
  <si>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</si>
  <si>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</si>
  <si>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</si>
  <si>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</si>
  <si>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</si>
  <si>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</si>
  <si>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</si>
  <si>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</si>
  <si>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</si>
  <si>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</si>
  <si>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</si>
  <si>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</si>
  <si>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</si>
  <si>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</si>
  <si>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</si>
  <si>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</si>
  <si>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</si>
  <si>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</si>
  <si>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</si>
  <si>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</si>
  <si>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</si>
  <si>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</si>
  <si>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</si>
  <si>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</si>
  <si>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</si>
  <si>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</si>
  <si>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</si>
  <si>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</si>
  <si>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</si>
  <si>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</si>
  <si>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</si>
  <si>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</si>
  <si>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</si>
  <si>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</si>
  <si>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</si>
  <si>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</si>
  <si>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</si>
  <si>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</si>
  <si>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</si>
  <si>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</si>
  <si>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</si>
  <si>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</si>
  <si>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</si>
  <si>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</si>
  <si>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</si>
  <si>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</si>
  <si>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</si>
  <si>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</si>
  <si>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</si>
  <si>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</si>
  <si>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</si>
  <si>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</si>
  <si>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</si>
  <si>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</si>
  <si>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</si>
  <si>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</si>
  <si>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</si>
  <si>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</si>
  <si>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</si>
  <si>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</si>
  <si>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</si>
  <si>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</si>
  <si>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</si>
  <si>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</si>
  <si>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</si>
  <si>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</si>
  <si>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</si>
  <si>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</si>
  <si>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</si>
  <si>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</si>
  <si>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</si>
  <si>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</si>
  <si>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</si>
  <si>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</si>
  <si>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</si>
  <si>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</si>
  <si>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</si>
  <si>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</si>
  <si>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</si>
  <si>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</si>
  <si>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</si>
  <si>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</si>
  <si>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</si>
  <si>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</si>
  <si>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</si>
  <si>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</si>
  <si>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</si>
  <si>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</si>
  <si>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</si>
  <si>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</si>
  <si>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</si>
  <si>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</si>
  <si>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</si>
  <si>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</si>
  <si>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</si>
  <si>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</si>
  <si>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</si>
  <si>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</si>
  <si>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</si>
  <si>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</si>
  <si>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</si>
  <si>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</si>
  <si>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</si>
  <si>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</si>
  <si>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</si>
  <si>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</si>
  <si>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</si>
  <si>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</si>
  <si>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</si>
  <si>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</si>
  <si>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</si>
  <si>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</si>
  <si>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</si>
  <si>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</si>
  <si>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</si>
  <si>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</si>
  <si>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</si>
  <si>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</si>
  <si>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</si>
  <si>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</si>
  <si>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</si>
  <si>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</si>
  <si>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</si>
  <si>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</si>
  <si>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</si>
  <si>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</si>
  <si>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</si>
  <si>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</si>
  <si>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</si>
  <si>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</si>
  <si>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</si>
  <si>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</si>
  <si>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</si>
  <si>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</si>
  <si>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</si>
  <si>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</si>
  <si>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</si>
  <si>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</si>
  <si>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</si>
  <si>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</si>
  <si>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</si>
  <si>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</si>
  <si>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</si>
  <si>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</si>
  <si>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</si>
  <si>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</si>
  <si>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</si>
  <si>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</si>
  <si>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</si>
  <si>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</si>
  <si>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</si>
  <si>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</si>
  <si>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</si>
  <si>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</si>
  <si>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</si>
  <si>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</si>
  <si>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</si>
  <si>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</si>
  <si>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</si>
  <si>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</si>
  <si>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</si>
  <si>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</si>
  <si>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</si>
  <si>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</si>
  <si>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</si>
  <si>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</si>
  <si>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</si>
  <si>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</si>
  <si>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</si>
  <si>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</si>
  <si>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</si>
  <si>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</si>
  <si>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</si>
  <si>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</si>
  <si>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</si>
  <si>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</si>
  <si>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</si>
  <si>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</si>
  <si>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</si>
  <si>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</si>
  <si>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</si>
  <si>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</si>
  <si>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</si>
  <si>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</si>
  <si>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</si>
  <si>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</si>
  <si>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</si>
  <si>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</si>
  <si>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</si>
  <si>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</si>
  <si>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</si>
  <si>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</si>
  <si>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</si>
  <si>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</si>
  <si>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</si>
  <si>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</si>
  <si>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</si>
  <si>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</si>
  <si>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</si>
  <si>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</si>
  <si>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</si>
  <si>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</si>
  <si>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</si>
  <si>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</si>
  <si>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</si>
  <si>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</si>
  <si>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</si>
  <si>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</si>
  <si>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</si>
  <si>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</si>
  <si>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</si>
  <si>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</si>
  <si>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</si>
  <si>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</si>
  <si>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</si>
  <si>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</si>
  <si>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</si>
  <si>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</si>
  <si>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</si>
  <si>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</si>
  <si>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</si>
  <si>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</si>
  <si>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</si>
  <si>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</si>
  <si>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</si>
  <si>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</si>
  <si>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</si>
  <si>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</si>
  <si>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</si>
  <si>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</si>
  <si>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</si>
  <si>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</si>
  <si>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</si>
  <si>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</si>
  <si>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</si>
  <si>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</si>
  <si>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</si>
  <si>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</si>
  <si>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</si>
  <si>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</si>
  <si>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</si>
  <si>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</si>
  <si>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</si>
  <si>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</si>
  <si>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</si>
  <si>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</si>
  <si>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</si>
  <si>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</si>
  <si>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</si>
  <si>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</si>
  <si>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</si>
  <si>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</si>
  <si>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</si>
  <si>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</si>
  <si>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</si>
  <si>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</si>
  <si>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</si>
  <si>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</si>
  <si>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</si>
  <si>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</si>
  <si>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</si>
  <si>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</si>
  <si>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</si>
  <si>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</si>
  <si>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</si>
  <si>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</si>
  <si>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</si>
  <si>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</si>
  <si>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</si>
  <si>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</si>
  <si>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</si>
  <si>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</si>
  <si>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</si>
  <si>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</si>
  <si>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</si>
  <si>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</si>
  <si>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</si>
  <si>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</si>
  <si>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</si>
  <si>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</si>
  <si>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</si>
  <si>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</si>
  <si>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</si>
  <si>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</si>
  <si>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</si>
  <si>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</si>
  <si>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</si>
  <si>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</si>
  <si>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</si>
  <si>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</si>
  <si>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</si>
  <si>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</si>
  <si>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</si>
  <si>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</si>
  <si>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</si>
  <si>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</si>
  <si>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</si>
  <si>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</si>
  <si>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</si>
  <si>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</si>
  <si>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</si>
  <si>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</si>
  <si>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</si>
  <si>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</si>
  <si>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</si>
  <si>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</si>
  <si>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</si>
  <si>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</si>
  <si>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</si>
  <si>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</si>
  <si>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</si>
  <si>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</si>
  <si>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</si>
  <si>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</si>
  <si>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</si>
  <si>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</si>
  <si>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</si>
  <si>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</si>
  <si>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</si>
  <si>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</si>
  <si>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</si>
  <si>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</si>
  <si>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</si>
  <si>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</si>
  <si>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</si>
  <si>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</si>
  <si>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</si>
  <si>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</si>
  <si>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</si>
  <si>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</si>
  <si>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</si>
  <si>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</si>
  <si>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</si>
  <si>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</si>
  <si>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</si>
  <si>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</si>
  <si>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</si>
  <si>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</si>
  <si>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</si>
  <si>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</si>
  <si>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</si>
  <si>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</si>
  <si>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</si>
  <si>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</si>
  <si>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</si>
  <si>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</si>
  <si>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</si>
  <si>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</si>
  <si>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</si>
  <si>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</si>
  <si>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</si>
  <si>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</si>
  <si>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</si>
  <si>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</si>
  <si>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</si>
  <si>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</si>
  <si>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</si>
  <si>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</si>
  <si>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</si>
  <si>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</si>
  <si>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</si>
  <si>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</si>
  <si>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</si>
  <si>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</si>
  <si>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</si>
  <si>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</si>
  <si>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</si>
  <si>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</si>
  <si>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</si>
  <si>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</si>
  <si>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</si>
  <si>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</si>
  <si>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</si>
  <si>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</si>
  <si>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</si>
  <si>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</si>
  <si>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</si>
  <si>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</si>
  <si>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</si>
  <si>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</si>
  <si>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</si>
  <si>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</si>
  <si>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</si>
  <si>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</si>
  <si>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</si>
  <si>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</si>
  <si>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</si>
  <si>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</si>
  <si>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</si>
  <si>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</si>
  <si>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</si>
  <si>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</si>
  <si>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</si>
  <si>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</si>
  <si>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</si>
  <si>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</si>
  <si>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</si>
  <si>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</si>
  <si>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</si>
  <si>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</si>
  <si>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</si>
  <si>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</si>
  <si>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</si>
  <si>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</si>
  <si>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</si>
  <si>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</si>
  <si>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</si>
  <si>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</si>
  <si>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</si>
  <si>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</si>
  <si>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</si>
  <si>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</si>
  <si>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</si>
  <si>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</si>
  <si>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</si>
  <si>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</si>
  <si>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</si>
  <si>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</si>
  <si>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</si>
  <si>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</si>
  <si>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</si>
  <si>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</si>
  <si>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</si>
  <si>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</si>
  <si>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</si>
  <si>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</si>
  <si>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</si>
  <si>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</si>
  <si>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</si>
  <si>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</si>
  <si>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</si>
  <si>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</si>
  <si>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</si>
  <si>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</si>
  <si>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</si>
  <si>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</si>
  <si>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</si>
  <si>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</si>
  <si>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</si>
  <si>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</si>
  <si>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</si>
  <si>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</si>
  <si>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</si>
  <si>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</si>
  <si>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</si>
  <si>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</si>
  <si>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</si>
  <si>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</si>
  <si>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</si>
  <si>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</si>
  <si>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</si>
  <si>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</si>
  <si>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</si>
  <si>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</si>
  <si>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</si>
  <si>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</si>
  <si>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</si>
  <si>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</si>
  <si>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</si>
  <si>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</si>
  <si>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</si>
  <si>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</si>
  <si>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</si>
  <si>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</si>
  <si>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</si>
  <si>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</si>
  <si>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</si>
  <si>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</si>
  <si>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</si>
  <si>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</si>
  <si>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</si>
  <si>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</si>
  <si>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</si>
  <si>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</si>
  <si>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</si>
  <si>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</si>
  <si>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</si>
  <si>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</si>
  <si>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</si>
  <si>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</si>
  <si>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</si>
  <si>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</si>
  <si>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</si>
  <si>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</si>
  <si>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</si>
  <si>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</si>
  <si>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</si>
  <si>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</si>
  <si>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</si>
  <si>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</si>
  <si>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</si>
  <si>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</si>
  <si>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</si>
  <si>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</si>
  <si>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</si>
  <si>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</si>
  <si>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</si>
  <si>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</si>
  <si>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</si>
  <si>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</si>
  <si>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</si>
  <si>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</si>
  <si>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</si>
  <si>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</si>
  <si>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</si>
  <si>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</si>
  <si>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</si>
  <si>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</si>
  <si>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</si>
  <si>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</si>
  <si>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</si>
  <si>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</si>
  <si>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</si>
  <si>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</si>
  <si>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</si>
  <si>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</si>
  <si>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</si>
  <si>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</si>
  <si>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</si>
  <si>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</si>
  <si>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</si>
  <si>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</si>
  <si>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</si>
  <si>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</si>
  <si>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</si>
  <si>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</si>
  <si>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</si>
  <si>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</si>
  <si>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</si>
  <si>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</si>
  <si>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</si>
  <si>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</si>
  <si>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</si>
  <si>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</si>
  <si>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</si>
  <si>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</si>
  <si>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</si>
  <si>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</si>
  <si>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</si>
  <si>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</si>
  <si>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</si>
  <si>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</si>
  <si>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</si>
  <si>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</si>
  <si>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</si>
  <si>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</si>
  <si>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</si>
  <si>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</si>
  <si>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</si>
  <si>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</si>
  <si>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</si>
  <si>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</si>
  <si>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</si>
  <si>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</si>
  <si>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</si>
  <si>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</si>
  <si>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</si>
  <si>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</si>
  <si>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</si>
  <si>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</si>
  <si>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</si>
  <si>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</si>
  <si>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</si>
  <si>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</si>
  <si>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</si>
  <si>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</si>
  <si>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</si>
  <si>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</si>
  <si>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</si>
  <si>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</si>
  <si>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</si>
  <si>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</si>
  <si>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</si>
  <si>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</si>
  <si>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</si>
  <si>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</si>
  <si>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</si>
  <si>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</si>
  <si>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</si>
  <si>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</si>
  <si>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</si>
  <si>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</si>
  <si>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</si>
  <si>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</si>
  <si>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</si>
  <si>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</si>
  <si>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</si>
  <si>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</si>
  <si>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</si>
  <si>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</si>
  <si>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</si>
  <si>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</si>
  <si>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</si>
  <si>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</si>
  <si>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</si>
  <si>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</si>
  <si>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</si>
  <si>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</si>
  <si>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</si>
  <si>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</si>
  <si>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</si>
  <si>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</si>
  <si>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</si>
  <si>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</si>
  <si>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</si>
  <si>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</si>
  <si>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</si>
  <si>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</si>
  <si>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</si>
  <si>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</si>
  <si>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</si>
  <si>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</si>
  <si>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</si>
  <si>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</si>
  <si>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</si>
  <si>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</si>
  <si>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</si>
  <si>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</si>
  <si>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</si>
  <si>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</si>
  <si>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</si>
  <si>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</si>
  <si>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</si>
  <si>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</si>
  <si>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</si>
  <si>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</si>
  <si>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</si>
  <si>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</si>
  <si>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</si>
  <si>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</si>
  <si>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</si>
  <si>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</si>
  <si>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</si>
  <si>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</si>
  <si>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</si>
  <si>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</si>
  <si>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</si>
  <si>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</si>
  <si>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</si>
  <si>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</si>
  <si>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</si>
  <si>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</si>
  <si>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</si>
  <si>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</si>
  <si>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</si>
  <si>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</si>
  <si>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</si>
  <si>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</si>
  <si>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</si>
  <si>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</si>
  <si>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</si>
  <si>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</si>
  <si>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</si>
  <si>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</si>
  <si>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</si>
  <si>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</si>
  <si>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</si>
  <si>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</si>
  <si>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</si>
  <si>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</si>
  <si>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</si>
  <si>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</si>
  <si>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</si>
  <si>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</si>
  <si>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</si>
  <si>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</si>
  <si>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</si>
  <si>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</si>
  <si>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</si>
  <si>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</si>
  <si>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</si>
  <si>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</si>
  <si>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</si>
  <si>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</si>
  <si>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</si>
  <si>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</si>
  <si>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</si>
  <si>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</si>
  <si>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</si>
  <si>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</si>
  <si>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</si>
  <si>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</si>
  <si>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</si>
  <si>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</si>
  <si>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</si>
  <si>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</si>
  <si>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</si>
  <si>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</si>
  <si>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</si>
  <si>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</si>
  <si>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</si>
  <si>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</si>
  <si>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</si>
  <si>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</si>
  <si>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</si>
  <si>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</si>
  <si>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</si>
  <si>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</si>
  <si>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</si>
  <si>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</si>
  <si>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</si>
  <si>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</si>
  <si>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</si>
  <si>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</si>
  <si>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</si>
  <si>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</si>
  <si>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</si>
  <si>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</si>
  <si>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</si>
  <si>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</si>
  <si>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</si>
  <si>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</si>
  <si>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</si>
  <si>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</si>
  <si>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</si>
  <si>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</si>
  <si>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</si>
  <si>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</si>
  <si>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</si>
  <si>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</si>
  <si>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</si>
  <si>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</si>
  <si>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</si>
  <si>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</si>
  <si>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</si>
  <si>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</si>
  <si>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</si>
  <si>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</si>
  <si>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</si>
  <si>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</si>
  <si>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</si>
  <si>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</si>
  <si>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</si>
  <si>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</si>
  <si>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</si>
  <si>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</si>
  <si>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</si>
  <si>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</si>
  <si>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</si>
  <si>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</si>
  <si>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</si>
  <si>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</si>
  <si>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</si>
  <si>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</si>
  <si>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</si>
  <si>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</si>
  <si>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</si>
  <si>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</si>
  <si>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</si>
  <si>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</si>
  <si>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</si>
  <si>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</si>
  <si>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</si>
  <si>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</si>
  <si>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</si>
  <si>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</si>
  <si>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</si>
  <si>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</si>
  <si>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</si>
  <si>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</si>
  <si>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</si>
  <si>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</si>
  <si>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</si>
  <si>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</si>
  <si>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</si>
  <si>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</si>
  <si>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</si>
  <si>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</si>
  <si>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</si>
  <si>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</si>
  <si>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</si>
  <si>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</si>
  <si>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</si>
  <si>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</si>
  <si>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</si>
  <si>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</si>
  <si>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</si>
  <si>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</si>
  <si>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</si>
  <si>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</si>
  <si>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</si>
  <si>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</si>
  <si>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</si>
  <si>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</si>
  <si>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</si>
  <si>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</si>
  <si>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</si>
  <si>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</si>
  <si>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</si>
  <si>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</si>
  <si>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</si>
  <si>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</si>
  <si>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</si>
  <si>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</si>
  <si>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</si>
  <si>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</si>
  <si>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</si>
  <si>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</si>
  <si>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</si>
  <si>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</si>
  <si>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</si>
  <si>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</si>
  <si>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</si>
  <si>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</si>
  <si>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</si>
  <si>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</si>
  <si>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</si>
  <si>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</si>
  <si>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</si>
  <si>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</si>
  <si>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</si>
  <si>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</si>
  <si>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</si>
  <si>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</si>
  <si>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</si>
  <si>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</si>
  <si>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</si>
  <si>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</si>
  <si>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</si>
  <si>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</si>
  <si>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</si>
  <si>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</si>
  <si>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</si>
  <si>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</si>
  <si>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</si>
  <si>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</si>
  <si>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</si>
  <si>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</si>
  <si>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</si>
  <si>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</si>
  <si>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</si>
  <si>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</si>
  <si>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</si>
  <si>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</si>
  <si>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</si>
  <si>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</si>
  <si>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</si>
  <si>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</si>
  <si>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</si>
  <si>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</si>
  <si>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</si>
  <si>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</si>
  <si>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</si>
  <si>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</si>
  <si>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</si>
  <si>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</si>
  <si>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</si>
  <si>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</si>
  <si>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</si>
  <si>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</si>
  <si>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</si>
  <si>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</si>
  <si>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</si>
  <si>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</si>
  <si>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</si>
  <si>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</si>
  <si>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</si>
  <si>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</si>
  <si>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</si>
  <si>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</si>
  <si>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</si>
  <si>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</si>
  <si>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</si>
  <si>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</si>
  <si>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</si>
  <si>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</si>
  <si>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</si>
  <si>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</si>
  <si>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</si>
  <si>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</si>
  <si>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</si>
  <si>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</si>
  <si>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</si>
  <si>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</si>
  <si>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</si>
  <si>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</si>
  <si>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</si>
  <si>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</si>
  <si>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</si>
  <si>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</si>
  <si>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</si>
  <si>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</si>
  <si>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</si>
  <si>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</si>
  <si>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</si>
  <si>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</si>
  <si>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</si>
  <si>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</si>
  <si>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</si>
  <si>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</si>
  <si>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</si>
  <si>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</si>
  <si>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</si>
  <si>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</si>
  <si>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</si>
  <si>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</si>
  <si>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</si>
  <si>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</si>
  <si>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</si>
  <si>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</si>
  <si>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</si>
  <si>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</si>
  <si>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</si>
  <si>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</si>
  <si>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</si>
  <si>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</si>
  <si>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</si>
  <si>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</si>
  <si>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</si>
  <si>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</si>
  <si>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</si>
  <si>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</si>
  <si>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</si>
  <si>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</si>
  <si>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</si>
  <si>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</si>
  <si>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</si>
  <si>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</si>
  <si>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</si>
  <si>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</si>
  <si>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</si>
  <si>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</si>
  <si>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</si>
  <si>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</si>
  <si>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</si>
  <si>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</si>
  <si>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</si>
  <si>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</si>
  <si>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</si>
  <si>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</si>
  <si>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</si>
  <si>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</si>
  <si>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</si>
  <si>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</si>
  <si>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</si>
  <si>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</si>
  <si>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</si>
  <si>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</si>
  <si>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</si>
  <si>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</si>
  <si>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</si>
  <si>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</si>
  <si>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</si>
  <si>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</si>
  <si>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</si>
  <si>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</si>
  <si>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</si>
  <si>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</si>
  <si>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</si>
  <si>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</si>
  <si>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</si>
  <si>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</si>
  <si>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</si>
  <si>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</si>
  <si>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</si>
  <si>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</si>
  <si>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</si>
  <si>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</si>
  <si>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</si>
  <si>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</si>
  <si>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</si>
  <si>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</si>
  <si>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</si>
  <si>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</si>
  <si>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</si>
  <si>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</si>
  <si>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</si>
  <si>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</si>
  <si>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</si>
  <si>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</si>
  <si>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</si>
  <si>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</si>
  <si>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</si>
  <si>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</si>
  <si>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</si>
  <si>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</si>
  <si>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</si>
  <si>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</si>
  <si>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</si>
  <si>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</si>
  <si>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</si>
  <si>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</si>
  <si>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</si>
  <si>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</si>
  <si>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</si>
  <si>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</si>
  <si>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</si>
  <si>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</si>
  <si>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</si>
  <si>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</si>
  <si>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</si>
  <si>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</si>
  <si>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</si>
  <si>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</si>
  <si>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</si>
  <si>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</si>
  <si>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</si>
  <si>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</si>
  <si>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</si>
  <si>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</si>
  <si>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</si>
  <si>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</si>
  <si>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</si>
  <si>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</si>
  <si>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</si>
  <si>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</si>
  <si>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</si>
  <si>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</si>
  <si>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</si>
  <si>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</si>
  <si>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</si>
  <si>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</si>
  <si>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</si>
  <si>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</si>
  <si>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</si>
  <si>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</si>
  <si>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</si>
  <si>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</si>
  <si>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</si>
  <si>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</si>
  <si>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</si>
  <si>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</si>
  <si>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</si>
  <si>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</si>
  <si>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</si>
  <si>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</si>
  <si>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</si>
  <si>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</si>
  <si>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</si>
  <si>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</si>
  <si>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</si>
  <si>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</si>
  <si>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</si>
  <si>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</si>
  <si>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</si>
  <si>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</si>
  <si>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</si>
  <si>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</si>
  <si>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</si>
  <si>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</si>
  <si>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</si>
  <si>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</si>
  <si>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</si>
  <si>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</si>
  <si>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</si>
  <si>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</si>
  <si>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</si>
  <si>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</si>
  <si>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</si>
  <si>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</si>
  <si>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</si>
  <si>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</si>
  <si>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</si>
  <si>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</si>
  <si>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</si>
  <si>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</si>
  <si>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</si>
  <si>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</si>
  <si>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</si>
  <si>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</si>
  <si>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</si>
  <si>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</si>
  <si>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</si>
  <si>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</si>
  <si>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</si>
  <si>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</si>
  <si>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</si>
  <si>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</si>
  <si>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</si>
  <si>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</si>
  <si>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</si>
  <si>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</si>
  <si>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</si>
  <si>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</si>
  <si>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</si>
  <si>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</si>
  <si>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</si>
  <si>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</si>
  <si>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</si>
  <si>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</si>
  <si>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</si>
  <si>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</si>
  <si>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</si>
  <si>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</si>
  <si>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</si>
  <si>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</si>
  <si>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</si>
  <si>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</si>
  <si>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</si>
  <si>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</si>
  <si>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</si>
  <si>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</si>
  <si>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</si>
  <si>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</si>
  <si>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</si>
  <si>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</si>
  <si>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</si>
  <si>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</si>
  <si>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</si>
  <si>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</si>
  <si>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</si>
  <si>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</si>
  <si>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</si>
  <si>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</si>
  <si>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</si>
  <si>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</si>
  <si>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</si>
  <si>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</si>
  <si>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</si>
  <si>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</si>
  <si>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</si>
  <si>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</si>
  <si>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</si>
  <si>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</si>
  <si>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</si>
  <si>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</si>
  <si>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</si>
  <si>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</si>
  <si>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</si>
  <si>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</si>
  <si>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</si>
  <si>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</si>
  <si>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</si>
  <si>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</si>
  <si>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</si>
  <si>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</si>
  <si>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</si>
  <si>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</si>
  <si>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</si>
  <si>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</si>
  <si>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</si>
  <si>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</si>
  <si>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</si>
  <si>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</si>
  <si>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</si>
  <si>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</si>
  <si>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</si>
  <si>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</si>
  <si>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</si>
  <si>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</si>
  <si>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</si>
  <si>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</si>
  <si>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</si>
  <si>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</si>
  <si>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</si>
  <si>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</si>
  <si>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</si>
  <si>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</si>
  <si>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</si>
  <si>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</si>
  <si>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</si>
  <si>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</si>
  <si>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</si>
  <si>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</si>
  <si>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</si>
  <si>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</si>
  <si>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</si>
  <si>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</si>
  <si>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</si>
  <si>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</si>
  <si>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</si>
  <si>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</si>
  <si>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</si>
  <si>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</si>
  <si>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</si>
  <si>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</si>
  <si>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</si>
  <si>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</si>
  <si>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</si>
  <si>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</si>
  <si>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</si>
  <si>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</si>
  <si>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</si>
  <si>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</si>
  <si>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</si>
  <si>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</si>
  <si>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</si>
  <si>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</si>
  <si>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</si>
  <si>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</si>
  <si>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</si>
  <si>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</si>
  <si>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</si>
  <si>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</si>
  <si>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</si>
  <si>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</si>
  <si>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</si>
  <si>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</si>
  <si>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</si>
  <si>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</si>
  <si>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</si>
  <si>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</si>
  <si>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</si>
  <si>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</si>
  <si>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</si>
  <si>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</si>
  <si>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</si>
  <si>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</si>
  <si>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</si>
  <si>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</si>
  <si>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</si>
  <si>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</si>
  <si>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</si>
  <si>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</si>
  <si>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</si>
  <si>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</si>
  <si>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</si>
  <si>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</si>
  <si>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</si>
  <si>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</si>
  <si>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</si>
  <si>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</si>
  <si>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</si>
  <si>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</si>
  <si>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</si>
  <si>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</si>
  <si>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</si>
  <si>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</si>
  <si>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</si>
  <si>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</si>
  <si>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</si>
  <si>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</si>
  <si>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</si>
  <si>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</si>
  <si>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</si>
  <si>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</si>
  <si>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</si>
  <si>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</si>
  <si>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</si>
  <si>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</si>
  <si>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</si>
  <si>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</si>
  <si>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</si>
  <si>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</si>
  <si>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</si>
  <si>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</si>
  <si>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</si>
  <si>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</si>
  <si>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</si>
  <si>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</si>
  <si>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</si>
  <si>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</si>
  <si>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</si>
  <si>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</si>
  <si>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</si>
  <si>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</si>
  <si>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</si>
  <si>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</si>
  <si>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</si>
  <si>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</si>
  <si>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</si>
  <si>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</si>
  <si>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</si>
  <si>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</si>
  <si>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</si>
  <si>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</si>
  <si>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</si>
  <si>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</si>
  <si>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</si>
  <si>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</si>
  <si>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</si>
  <si>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</si>
  <si>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</si>
  <si>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</si>
  <si>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</si>
  <si>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</si>
  <si>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</si>
  <si>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</si>
  <si>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</si>
  <si>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</si>
  <si>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</si>
  <si>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</si>
  <si>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</si>
  <si>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</si>
  <si>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</si>
  <si>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</si>
  <si>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</si>
  <si>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</si>
  <si>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</si>
  <si>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</si>
  <si>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</si>
  <si>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</si>
  <si>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</si>
  <si>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</si>
  <si>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</si>
  <si>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</si>
  <si>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</si>
  <si>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</si>
  <si>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</si>
  <si>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</si>
  <si>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</si>
  <si>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</si>
  <si>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</si>
  <si>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</si>
  <si>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</si>
  <si>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</si>
  <si>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</si>
  <si>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</si>
  <si>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</si>
  <si>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</si>
  <si>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</si>
  <si>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</si>
  <si>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</si>
  <si>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</si>
  <si>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</si>
  <si>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</si>
  <si>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</si>
  <si>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</si>
  <si>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</si>
  <si>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</si>
  <si>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</si>
  <si>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</si>
  <si>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</si>
  <si>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</si>
  <si>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</si>
  <si>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</si>
  <si>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</si>
  <si>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</si>
  <si>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</si>
  <si>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</si>
  <si>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</si>
  <si>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</si>
  <si>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</si>
  <si>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</si>
  <si>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</si>
  <si>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</si>
  <si>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</si>
  <si>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</si>
  <si>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</si>
  <si>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</si>
  <si>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</si>
  <si>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</si>
  <si>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</si>
  <si>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</si>
  <si>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</si>
  <si>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</si>
  <si>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</si>
  <si>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</si>
  <si>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</si>
  <si>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</si>
  <si>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</si>
  <si>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</si>
  <si>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</si>
  <si>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</si>
  <si>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</si>
  <si>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</si>
  <si>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</si>
  <si>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</si>
  <si>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</si>
  <si>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</si>
  <si>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</si>
  <si>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</si>
  <si>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</si>
  <si>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</si>
  <si>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</si>
  <si>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</si>
  <si>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</si>
  <si>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</si>
  <si>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</si>
  <si>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</si>
  <si>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</si>
  <si>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</si>
  <si>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</si>
  <si>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</si>
  <si>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</si>
  <si>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</si>
  <si>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</si>
  <si>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</si>
  <si>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</si>
  <si>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</si>
  <si>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</si>
  <si>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</si>
  <si>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</si>
  <si>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</si>
  <si>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</si>
  <si>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</si>
  <si>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</si>
  <si>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</si>
  <si>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</si>
  <si>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</si>
  <si>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</si>
  <si>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</si>
  <si>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</si>
  <si>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</si>
  <si>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</si>
  <si>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</si>
  <si>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</si>
  <si>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</si>
  <si>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</si>
  <si>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</si>
  <si>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</si>
  <si>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</si>
  <si>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</si>
  <si>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</si>
  <si>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</si>
  <si>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</si>
  <si>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</si>
  <si>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</si>
  <si>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</si>
  <si>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</si>
  <si>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</si>
  <si>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</si>
  <si>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</si>
  <si>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</si>
  <si>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</si>
  <si>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</si>
  <si>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</si>
  <si>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</si>
  <si>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</si>
  <si>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</si>
  <si>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</si>
  <si>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</si>
  <si>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</si>
  <si>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</si>
  <si>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</si>
  <si>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</si>
  <si>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</si>
  <si>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</si>
  <si>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</si>
  <si>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</si>
  <si>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</si>
  <si>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</si>
  <si>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</si>
  <si>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</si>
  <si>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</si>
  <si>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</si>
  <si>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</si>
  <si>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</si>
  <si>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</si>
  <si>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</si>
  <si>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</si>
  <si>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</si>
  <si>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</si>
  <si>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</si>
  <si>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</si>
  <si>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</si>
  <si>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</si>
  <si>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</si>
  <si>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</si>
  <si>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</si>
  <si>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</si>
  <si>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</si>
  <si>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</si>
  <si>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</si>
  <si>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</si>
  <si>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</si>
  <si>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</si>
  <si>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</si>
  <si>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</si>
  <si>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</si>
  <si>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</si>
  <si>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</si>
  <si>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</si>
  <si>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</si>
  <si>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</si>
  <si>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</si>
  <si>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</si>
  <si>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</si>
  <si>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</si>
  <si>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</si>
  <si>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</si>
  <si>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</si>
  <si>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</si>
  <si>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</si>
  <si>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</si>
  <si>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</si>
  <si>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</si>
  <si>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</si>
  <si>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</si>
  <si>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</si>
  <si>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</si>
  <si>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</si>
  <si>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</si>
  <si>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</si>
  <si>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</si>
  <si>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</si>
  <si>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</si>
  <si>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</si>
  <si>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</si>
  <si>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</si>
  <si>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</si>
  <si>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</si>
  <si>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</si>
  <si>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</si>
  <si>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</si>
  <si>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</si>
  <si>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</si>
  <si>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</si>
  <si>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</si>
  <si>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</si>
  <si>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</si>
  <si>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</si>
  <si>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</si>
  <si>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</si>
  <si>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</si>
  <si>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</si>
  <si>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</si>
  <si>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</si>
  <si>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</si>
  <si>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</si>
  <si>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</si>
  <si>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</si>
  <si>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</si>
  <si>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</si>
  <si>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</si>
  <si>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</si>
  <si>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</si>
  <si>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</si>
  <si>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</si>
  <si>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</si>
  <si>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</si>
  <si>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</si>
  <si>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</si>
  <si>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</si>
  <si>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</si>
  <si>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</si>
  <si>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</si>
  <si>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</si>
  <si>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</si>
  <si>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</si>
  <si>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</si>
  <si>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</si>
  <si>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</si>
  <si>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</si>
  <si>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</si>
  <si>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</si>
  <si>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</si>
  <si>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</si>
  <si>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</si>
  <si>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</si>
  <si>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</si>
  <si>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</si>
  <si>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</si>
  <si>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</si>
  <si>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</si>
  <si>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</si>
  <si>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</si>
  <si>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</si>
  <si>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</si>
  <si>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</si>
  <si>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</si>
  <si>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</si>
  <si>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</si>
  <si>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</si>
  <si>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</si>
  <si>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</si>
  <si>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</si>
  <si>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</si>
  <si>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</si>
  <si>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</si>
  <si>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</si>
  <si>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</si>
  <si>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</si>
  <si>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</si>
  <si>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</si>
  <si>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</si>
  <si>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</si>
  <si>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</si>
  <si>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</si>
  <si>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</si>
  <si>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</si>
  <si>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</si>
  <si>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</si>
  <si>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</si>
  <si>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</si>
  <si>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</si>
  <si>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</si>
  <si>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</si>
  <si>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</si>
  <si>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</si>
  <si>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</si>
  <si>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</si>
  <si>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</si>
  <si>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</si>
  <si>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</si>
  <si>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</si>
  <si>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</si>
  <si>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</si>
  <si>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</si>
  <si>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</si>
  <si>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</si>
  <si>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</si>
  <si>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</si>
  <si>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</si>
  <si>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</si>
  <si>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</si>
  <si>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</si>
  <si>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</si>
  <si>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</si>
  <si>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</si>
  <si>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</si>
  <si>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</si>
  <si>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</si>
  <si>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</si>
  <si>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</si>
  <si>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</si>
  <si>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</si>
  <si>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</si>
  <si>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</si>
  <si>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</si>
  <si>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</si>
  <si>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</si>
  <si>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</si>
  <si>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</si>
  <si>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</si>
  <si>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</si>
  <si>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</si>
  <si>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</si>
  <si>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</si>
  <si>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</si>
  <si>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</si>
  <si>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</si>
  <si>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</si>
  <si>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</si>
  <si>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</si>
  <si>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</si>
  <si>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</si>
  <si>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</si>
  <si>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</si>
  <si>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</si>
  <si>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</si>
  <si>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</si>
  <si>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</si>
  <si>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</si>
  <si>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</si>
  <si>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</si>
  <si>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</si>
  <si>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</si>
  <si>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</si>
  <si>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</si>
  <si>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</si>
  <si>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</si>
  <si>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</si>
  <si>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</si>
  <si>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</si>
  <si>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</si>
  <si>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</si>
  <si>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</si>
  <si>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</si>
  <si>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</si>
  <si>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</si>
  <si>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</si>
  <si>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</si>
  <si>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</si>
  <si>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</si>
  <si>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</si>
  <si>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</si>
  <si>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</si>
  <si>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</si>
  <si>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</si>
  <si>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</si>
  <si>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</si>
  <si>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</si>
  <si>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</si>
  <si>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</si>
  <si>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</si>
  <si>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</si>
  <si>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</si>
  <si>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</si>
  <si>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</si>
  <si>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</si>
  <si>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</si>
  <si>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</si>
  <si>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</si>
  <si>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</si>
  <si>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</si>
  <si>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</si>
  <si>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</si>
  <si>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</si>
  <si>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</si>
  <si>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</si>
  <si>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</si>
  <si>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</si>
  <si>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</si>
  <si>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</si>
  <si>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</si>
  <si>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</si>
  <si>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</si>
  <si>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</si>
  <si>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</si>
  <si>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</si>
  <si>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</si>
  <si>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</si>
  <si>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</si>
  <si>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</si>
  <si>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</si>
  <si>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</si>
  <si>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</si>
  <si>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</si>
  <si>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</si>
  <si>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</si>
  <si>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</si>
  <si>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</si>
  <si>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</si>
  <si>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</si>
  <si>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</si>
  <si>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</si>
  <si>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</si>
  <si>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</si>
  <si>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</si>
  <si>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</si>
  <si>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</si>
  <si>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</si>
  <si>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</si>
  <si>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</si>
  <si>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</si>
  <si>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</si>
  <si>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</si>
  <si>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</si>
  <si>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</si>
  <si>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</si>
  <si>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</si>
  <si>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</si>
  <si>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</si>
  <si>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</si>
  <si>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</si>
  <si>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</si>
  <si>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</si>
  <si>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</si>
  <si>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</si>
  <si>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</si>
  <si>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</si>
  <si>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</si>
  <si>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</si>
  <si>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</si>
  <si>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</si>
  <si>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</si>
  <si>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</si>
  <si>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</si>
  <si>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</si>
  <si>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</si>
  <si>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</si>
  <si>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</si>
  <si>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</si>
  <si>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</si>
  <si>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</si>
  <si>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</si>
  <si>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</si>
  <si>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</si>
  <si>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</si>
  <si>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</si>
  <si>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</si>
  <si>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</si>
  <si>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</si>
  <si>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</si>
  <si>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</si>
  <si>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</si>
  <si>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</si>
  <si>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</si>
  <si>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</si>
  <si>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</si>
  <si>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</si>
  <si>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</si>
  <si>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</si>
  <si>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</si>
  <si>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</si>
  <si>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</si>
  <si>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</si>
  <si>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</si>
  <si>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</si>
  <si>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</si>
  <si>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</si>
  <si>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</si>
  <si>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</si>
  <si>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</si>
  <si>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</si>
  <si>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</si>
  <si>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</si>
  <si>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</si>
  <si>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</si>
  <si>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</si>
  <si>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</si>
  <si>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</si>
  <si>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</si>
  <si>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</si>
  <si>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</si>
  <si>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</si>
  <si>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</si>
  <si>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</si>
  <si>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</si>
  <si>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</si>
  <si>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</si>
  <si>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</si>
  <si>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</si>
  <si>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</si>
  <si>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</si>
  <si>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</si>
  <si>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</si>
  <si>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</si>
  <si>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</si>
  <si>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</si>
  <si>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</si>
  <si>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</si>
  <si>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</si>
  <si>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</si>
  <si>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</si>
  <si>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</si>
  <si>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</si>
  <si>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</si>
  <si>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</si>
  <si>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</si>
  <si>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</si>
  <si>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</si>
  <si>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</si>
  <si>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</si>
  <si>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</si>
  <si>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</si>
  <si>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</si>
  <si>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</si>
  <si>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</si>
  <si>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</si>
  <si>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</si>
  <si>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</si>
  <si>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</si>
  <si>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</si>
  <si>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</si>
  <si>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</si>
  <si>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</si>
  <si>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</si>
  <si>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</si>
  <si>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</si>
  <si>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</si>
  <si>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</si>
  <si>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</si>
  <si>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</si>
  <si>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</si>
  <si>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</si>
  <si>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</si>
  <si>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</si>
  <si>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</si>
  <si>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</si>
  <si>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</si>
  <si>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</si>
  <si>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</si>
  <si>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</si>
  <si>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</si>
  <si>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</si>
  <si>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</si>
  <si>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</si>
  <si>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</si>
  <si>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</si>
  <si>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</si>
  <si>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</si>
  <si>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</si>
  <si>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</si>
  <si>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</si>
  <si>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</si>
  <si>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</si>
  <si>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</si>
  <si>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</si>
  <si>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</si>
  <si>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</si>
  <si>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</si>
  <si>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</si>
  <si>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</si>
  <si>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</si>
  <si>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</si>
  <si>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</si>
  <si>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</si>
  <si>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</si>
  <si>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</si>
  <si>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</si>
  <si>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</si>
  <si>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</si>
  <si>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</si>
  <si>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</si>
  <si>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</si>
  <si>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</si>
  <si>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</si>
  <si>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</si>
  <si>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</si>
  <si>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</si>
  <si>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</si>
  <si>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</si>
  <si>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</si>
  <si>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</si>
  <si>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</si>
  <si>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</si>
  <si>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</si>
  <si>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</si>
  <si>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</si>
  <si>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</si>
  <si>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</si>
  <si>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</si>
  <si>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</si>
  <si>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</si>
  <si>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</si>
  <si>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</si>
  <si>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</si>
  <si>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</si>
  <si>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</si>
  <si>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</si>
  <si>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</si>
  <si>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</si>
  <si>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</si>
  <si>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</si>
  <si>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</si>
  <si>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</si>
  <si>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</si>
  <si>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</si>
  <si>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</si>
  <si>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</si>
  <si>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</si>
  <si>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</si>
  <si>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</si>
  <si>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</si>
  <si>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</si>
  <si>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</si>
  <si>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</si>
  <si>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</si>
  <si>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</si>
  <si>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</si>
  <si>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</si>
  <si>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</si>
  <si>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</si>
  <si>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</si>
  <si>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</si>
  <si>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</si>
  <si>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</si>
  <si>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</si>
  <si>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</si>
  <si>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</si>
  <si>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</si>
  <si>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</si>
  <si>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</si>
  <si>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</si>
  <si>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</si>
  <si>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</si>
  <si>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</si>
  <si>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</si>
  <si>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</si>
  <si>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</si>
  <si>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</si>
  <si>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</si>
  <si>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</si>
  <si>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</si>
  <si>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</si>
  <si>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</si>
  <si>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</si>
  <si>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</si>
  <si>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</si>
  <si>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</si>
  <si>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</si>
  <si>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</si>
  <si>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</si>
  <si>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</si>
  <si>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</si>
  <si>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</si>
  <si>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</si>
  <si>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</si>
  <si>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</si>
  <si>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</si>
  <si>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</si>
  <si>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</si>
  <si>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</si>
  <si>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</si>
  <si>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</si>
  <si>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</si>
  <si>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</si>
  <si>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</si>
  <si>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</si>
  <si>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</si>
  <si>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</si>
  <si>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</si>
  <si>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</si>
  <si>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</si>
  <si>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</si>
  <si>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</si>
  <si>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</si>
  <si>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</si>
  <si>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</si>
  <si>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</si>
  <si>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</si>
  <si>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</si>
  <si>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</si>
  <si>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</si>
  <si>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</si>
  <si>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</si>
  <si>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</si>
  <si>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</si>
  <si>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</si>
  <si>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</si>
  <si>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</si>
  <si>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</si>
  <si>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</si>
  <si>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</si>
  <si>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</si>
  <si>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</si>
  <si>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</si>
  <si>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</si>
  <si>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</si>
  <si>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</si>
  <si>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</si>
  <si>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</si>
  <si>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</si>
  <si>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</si>
  <si>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</si>
  <si>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</si>
  <si>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</si>
  <si>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</si>
  <si>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</si>
  <si>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</si>
  <si>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</si>
  <si>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</si>
  <si>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</si>
  <si>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</si>
  <si>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</si>
  <si>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</si>
  <si>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</si>
  <si>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</si>
  <si>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</si>
  <si>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</si>
  <si>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</si>
  <si>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</si>
  <si>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</si>
  <si>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</si>
  <si>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</si>
  <si>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</si>
  <si>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</si>
  <si>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</si>
  <si>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</si>
  <si>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</si>
  <si>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</si>
  <si>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</si>
  <si>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</si>
  <si>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</si>
  <si>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</si>
  <si>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</si>
  <si>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</si>
  <si>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</si>
  <si>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</si>
  <si>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</si>
  <si>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</si>
  <si>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</si>
  <si>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</si>
  <si>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</si>
  <si>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</si>
  <si>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</si>
  <si>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</si>
  <si>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</si>
  <si>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</si>
  <si>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</si>
  <si>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</si>
  <si>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</si>
  <si>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</si>
  <si>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</si>
  <si>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</si>
  <si>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</si>
  <si>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</si>
  <si>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</si>
  <si>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</si>
  <si>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</si>
  <si>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</si>
  <si>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</si>
  <si>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</si>
  <si>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</si>
  <si>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</si>
  <si>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</si>
  <si>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</si>
  <si>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</si>
  <si>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</si>
  <si>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</si>
  <si>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</si>
  <si>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</si>
  <si>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</si>
  <si>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</si>
  <si>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</si>
  <si>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</si>
  <si>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</si>
  <si>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</si>
  <si>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</si>
  <si>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</si>
  <si>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</si>
  <si>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</si>
  <si>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</si>
  <si>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</si>
  <si>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</si>
  <si>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</si>
  <si>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</si>
  <si>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</si>
  <si>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</si>
  <si>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</si>
  <si>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</si>
  <si>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</si>
  <si>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</si>
  <si>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</si>
  <si>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</si>
  <si>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</si>
  <si>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</si>
  <si>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</si>
  <si>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</si>
  <si>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</si>
  <si>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</si>
  <si>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</si>
  <si>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</si>
  <si>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</si>
  <si>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</si>
  <si>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</si>
  <si>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</si>
  <si>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</si>
  <si>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</si>
  <si>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</si>
  <si>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</si>
  <si>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</si>
  <si>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</si>
  <si>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</si>
  <si>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</si>
  <si>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</si>
  <si>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</si>
  <si>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</si>
  <si>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</si>
  <si>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</si>
  <si>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</si>
  <si>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</si>
  <si>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</si>
  <si>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</si>
  <si>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</si>
  <si>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</si>
  <si>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</si>
  <si>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</si>
  <si>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</si>
  <si>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</si>
  <si>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</si>
  <si>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</si>
  <si>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</si>
  <si>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</si>
  <si>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</si>
  <si>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</si>
  <si>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</si>
  <si>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</si>
  <si>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</si>
  <si>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</si>
  <si>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</si>
  <si>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</si>
  <si>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</si>
  <si>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</si>
  <si>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</si>
  <si>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</si>
  <si>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</si>
  <si>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</si>
  <si>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</si>
  <si>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</si>
  <si>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</si>
  <si>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</si>
  <si>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</si>
  <si>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</si>
  <si>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</si>
  <si>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</si>
  <si>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</si>
  <si>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</si>
  <si>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</si>
  <si>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</si>
  <si>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</si>
  <si>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</si>
  <si>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</si>
  <si>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</si>
  <si>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</si>
  <si>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</si>
  <si>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</si>
  <si>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</si>
  <si>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</si>
  <si>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</si>
  <si>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</si>
  <si>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</si>
  <si>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</si>
  <si>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</si>
  <si>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</si>
  <si>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</si>
  <si>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</si>
  <si>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</si>
  <si>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</si>
  <si>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</si>
  <si>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</si>
  <si>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</si>
  <si>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</si>
  <si>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</si>
  <si>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</si>
  <si>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</si>
  <si>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</si>
  <si>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</si>
  <si>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</si>
  <si>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</si>
  <si>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</si>
  <si>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</si>
  <si>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</si>
  <si>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</si>
  <si>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</si>
  <si>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</si>
  <si>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</si>
  <si>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</si>
  <si>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</si>
  <si>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</si>
  <si>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</si>
  <si>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</si>
  <si>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</si>
  <si>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</si>
  <si>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</si>
  <si>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</si>
  <si>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</si>
  <si>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</si>
  <si>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</si>
  <si>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</si>
  <si>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</si>
  <si>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</si>
  <si>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</si>
  <si>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</si>
  <si>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</si>
  <si>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</si>
  <si>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</si>
  <si>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</si>
  <si>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</si>
  <si>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</si>
  <si>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</si>
  <si>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</si>
  <si>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</si>
  <si>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</si>
  <si>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</si>
  <si>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</si>
  <si>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</si>
  <si>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</si>
  <si>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</si>
  <si>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</si>
  <si>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</si>
  <si>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</si>
  <si>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</si>
  <si>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</si>
  <si>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</si>
  <si>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</si>
  <si>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</si>
  <si>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</si>
  <si>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</si>
  <si>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</si>
  <si>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</si>
  <si>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</si>
  <si>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</si>
  <si>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</si>
  <si>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</si>
  <si>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</si>
  <si>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</si>
  <si>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</si>
  <si>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</si>
  <si>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</si>
  <si>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</si>
  <si>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</si>
  <si>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</si>
  <si>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</si>
  <si>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</si>
  <si>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</si>
  <si>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</si>
  <si>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</si>
  <si>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</si>
  <si>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</si>
  <si>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</si>
  <si>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</si>
  <si>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</si>
  <si>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</si>
  <si>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</si>
  <si>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</si>
  <si>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</si>
  <si>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</si>
  <si>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</si>
  <si>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</si>
  <si>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</si>
  <si>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</si>
  <si>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</si>
  <si>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</si>
  <si>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</si>
  <si>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</si>
  <si>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</si>
  <si>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</si>
  <si>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</si>
  <si>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</si>
  <si>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</si>
  <si>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</si>
  <si>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</si>
  <si>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</si>
  <si>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</si>
  <si>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</si>
  <si>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</si>
  <si>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</si>
  <si>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</si>
  <si>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</si>
  <si>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</si>
  <si>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</si>
  <si>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</si>
  <si>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</si>
  <si>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</si>
  <si>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</si>
  <si>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</si>
  <si>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</si>
  <si>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</si>
  <si>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</si>
  <si>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</si>
  <si>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</si>
  <si>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</si>
  <si>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</si>
  <si>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</si>
  <si>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</si>
  <si>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</si>
  <si>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</si>
  <si>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</si>
  <si>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</si>
  <si>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</si>
  <si>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</si>
  <si>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</si>
  <si>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</si>
  <si>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</si>
  <si>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</si>
  <si>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</si>
  <si>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</si>
  <si>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</si>
  <si>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</si>
  <si>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</si>
  <si>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</si>
  <si>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</si>
  <si>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</si>
  <si>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</si>
  <si>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</si>
  <si>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</si>
  <si>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</si>
  <si>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</si>
  <si>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</si>
  <si>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</si>
  <si>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</si>
  <si>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</si>
  <si>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</si>
  <si>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</si>
  <si>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</si>
  <si>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</si>
  <si>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</si>
  <si>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</si>
  <si>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</si>
  <si>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</si>
  <si>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</si>
  <si>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</si>
  <si>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</si>
  <si>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</si>
  <si>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</si>
  <si>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</si>
  <si>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</si>
  <si>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</si>
  <si>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</si>
  <si>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</si>
  <si>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</si>
  <si>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</si>
  <si>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</si>
  <si>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</si>
  <si>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</si>
  <si>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</si>
  <si>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</si>
  <si>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</si>
  <si>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</si>
  <si>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</si>
  <si>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</si>
  <si>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</si>
  <si>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</si>
  <si>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</si>
  <si>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</si>
  <si>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</si>
  <si>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</si>
  <si>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</si>
  <si>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</si>
  <si>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</si>
  <si>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</si>
  <si>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</si>
  <si>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</si>
  <si>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</si>
  <si>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</si>
  <si>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</si>
  <si>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</si>
  <si>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</si>
  <si>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</si>
  <si>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</si>
  <si>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</si>
  <si>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</si>
  <si>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</si>
  <si>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</si>
  <si>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</si>
  <si>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</si>
  <si>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</si>
  <si>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</si>
  <si>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</si>
  <si>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</si>
  <si>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</si>
  <si>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</si>
  <si>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</si>
  <si>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</si>
  <si>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</si>
  <si>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</si>
  <si>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</si>
  <si>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</si>
  <si>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</si>
  <si>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</si>
  <si>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</si>
  <si>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</si>
  <si>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</si>
  <si>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</si>
  <si>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</si>
  <si>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</si>
  <si>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</si>
  <si>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</si>
  <si>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</si>
  <si>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</si>
  <si>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</si>
  <si>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</si>
  <si>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</si>
  <si>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</si>
  <si>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</si>
  <si>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</si>
  <si>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</si>
  <si>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</si>
  <si>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</si>
  <si>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</si>
  <si>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</si>
  <si>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</si>
  <si>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</si>
  <si>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</si>
  <si>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</si>
  <si>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</si>
  <si>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</si>
  <si>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</si>
  <si>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</si>
  <si>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</si>
  <si>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</si>
  <si>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</si>
  <si>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</si>
  <si>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</si>
  <si>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</si>
  <si>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</si>
  <si>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</si>
  <si>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</si>
  <si>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</si>
  <si>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</si>
  <si>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</si>
  <si>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</si>
  <si>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</si>
  <si>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</si>
  <si>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</si>
  <si>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</si>
  <si>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</si>
  <si>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</si>
  <si>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</si>
  <si>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</si>
  <si>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</si>
  <si>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</si>
  <si>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</si>
  <si>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</si>
  <si>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</si>
  <si>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</si>
  <si>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</si>
  <si>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</si>
  <si>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</si>
  <si>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</si>
  <si>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</si>
  <si>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</si>
  <si>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</si>
  <si>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</si>
  <si>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</si>
  <si>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</si>
  <si>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</si>
  <si>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</si>
  <si>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</si>
  <si>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</si>
  <si>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</si>
  <si>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</si>
  <si>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</si>
  <si>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</si>
  <si>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</si>
  <si>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</si>
  <si>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</si>
  <si>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</si>
  <si>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</si>
  <si>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</si>
  <si>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</si>
  <si>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</si>
  <si>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</si>
  <si>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</si>
  <si>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</si>
  <si>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</si>
  <si>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</si>
  <si>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</si>
  <si>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</si>
  <si>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</si>
  <si>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</si>
  <si>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</si>
  <si>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</si>
  <si>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</si>
  <si>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</si>
  <si>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</si>
  <si>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</si>
  <si>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</si>
  <si>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</si>
  <si>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</si>
  <si>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</si>
  <si>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</si>
  <si>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</si>
  <si>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</si>
  <si>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</si>
  <si>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</si>
  <si>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</si>
  <si>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</si>
  <si>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</si>
  <si>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</si>
  <si>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</si>
  <si>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</si>
  <si>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</si>
  <si>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</si>
  <si>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</si>
  <si>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</si>
  <si>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</si>
  <si>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</si>
  <si>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</si>
  <si>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</si>
  <si>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</si>
  <si>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</si>
  <si>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</si>
  <si>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</si>
  <si>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</si>
  <si>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</si>
  <si>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</si>
  <si>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</si>
  <si>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</si>
  <si>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</si>
  <si>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</si>
  <si>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</si>
  <si>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</si>
  <si>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</si>
  <si>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</si>
  <si>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</si>
  <si>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</si>
  <si>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</si>
  <si>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</si>
  <si>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</si>
  <si>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</si>
  <si>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</si>
  <si>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</si>
  <si>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</si>
  <si>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</si>
  <si>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</si>
  <si>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</si>
  <si>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</si>
  <si>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</si>
  <si>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</si>
  <si>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</si>
  <si>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</si>
  <si>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</si>
  <si>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</si>
  <si>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</si>
  <si>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</si>
  <si>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</si>
  <si>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</si>
  <si>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</si>
  <si>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</si>
  <si>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</si>
  <si>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</si>
  <si>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</si>
  <si>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</si>
  <si>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</si>
  <si>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</si>
  <si>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</si>
  <si>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</si>
  <si>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</si>
  <si>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</si>
  <si>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</si>
  <si>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</si>
  <si>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</si>
  <si>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</si>
  <si>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</si>
  <si>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</si>
  <si>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</si>
  <si>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</si>
  <si>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</si>
  <si>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</si>
  <si>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</si>
  <si>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</si>
  <si>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</si>
  <si>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</si>
  <si>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</si>
  <si>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</si>
  <si>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</si>
  <si>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</si>
  <si>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</si>
  <si>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</si>
  <si>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</si>
  <si>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</si>
  <si>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</si>
  <si>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</si>
  <si>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</si>
  <si>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</si>
  <si>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</si>
  <si>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</si>
  <si>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</si>
  <si>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</si>
  <si>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</si>
  <si>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</si>
  <si>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</si>
  <si>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</si>
  <si>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</si>
  <si>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</si>
  <si>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</si>
  <si>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</si>
  <si>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</si>
  <si>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</si>
  <si>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</si>
  <si>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</si>
  <si>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</si>
  <si>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</si>
  <si>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</si>
  <si>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</si>
  <si>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</si>
  <si>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</si>
  <si>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</si>
  <si>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</si>
  <si>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</si>
  <si>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</si>
  <si>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</si>
  <si>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</si>
  <si>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</si>
  <si>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</si>
  <si>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</si>
  <si>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</si>
  <si>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</si>
  <si>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</si>
  <si>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</si>
  <si>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</si>
  <si>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</si>
  <si>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</si>
  <si>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</si>
  <si>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</si>
  <si>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</si>
  <si>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</si>
  <si>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</si>
  <si>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</si>
  <si>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</si>
  <si>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</si>
  <si>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</si>
  <si>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</si>
  <si>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</si>
  <si>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</si>
  <si>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</si>
  <si>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</si>
  <si>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</si>
  <si>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</si>
  <si>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</si>
  <si>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</si>
  <si>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</si>
  <si>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</si>
  <si>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</si>
  <si>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</si>
  <si>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</si>
  <si>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</si>
  <si>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</si>
  <si>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</si>
  <si>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</si>
  <si>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</si>
  <si>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</si>
  <si>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</si>
  <si>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</si>
  <si>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</si>
  <si>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</si>
  <si>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</si>
  <si>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</si>
  <si>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</si>
  <si>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</si>
  <si>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</si>
  <si>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</si>
  <si>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</si>
  <si>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</si>
  <si>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</si>
  <si>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</si>
  <si>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</si>
  <si>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</si>
  <si>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</si>
  <si>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</si>
  <si>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</si>
  <si>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</si>
  <si>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</si>
  <si>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</si>
  <si>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</si>
  <si>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</si>
  <si>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</si>
  <si>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</si>
  <si>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</si>
  <si>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</si>
  <si>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</si>
  <si>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</si>
  <si>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</si>
  <si>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</si>
  <si>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</si>
  <si>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</si>
  <si>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</si>
  <si>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</si>
  <si>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</si>
  <si>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</si>
  <si>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</si>
  <si>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</si>
  <si>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</si>
  <si>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</si>
  <si>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</si>
  <si>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</si>
  <si>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</si>
  <si>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</si>
  <si>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</si>
  <si>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</si>
  <si>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</si>
  <si>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</si>
  <si>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</si>
  <si>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</si>
  <si>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</si>
  <si>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</si>
  <si>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</si>
  <si>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</si>
  <si>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</si>
  <si>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</si>
  <si>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</si>
  <si>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</si>
  <si>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</si>
  <si>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</si>
  <si>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</si>
  <si>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</si>
  <si>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</si>
  <si>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</si>
  <si>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</si>
  <si>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</si>
  <si>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</si>
  <si>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</si>
  <si>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</si>
  <si>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</si>
  <si>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</si>
  <si>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</si>
  <si>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</si>
  <si>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</si>
  <si>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</si>
  <si>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</si>
  <si>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</si>
  <si>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</si>
  <si>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</si>
  <si>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</si>
  <si>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</si>
  <si>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</si>
  <si>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</si>
  <si>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</si>
  <si>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</si>
  <si>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</si>
  <si>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</si>
  <si>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</si>
  <si>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</si>
  <si>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</si>
  <si>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</si>
  <si>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</si>
  <si>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</si>
  <si>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</si>
  <si>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</si>
  <si>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</si>
  <si>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</si>
  <si>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</si>
  <si>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</si>
  <si>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</si>
  <si>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</si>
  <si>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</si>
  <si>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</si>
  <si>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</si>
  <si>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</si>
  <si>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</si>
  <si>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</si>
  <si>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</si>
  <si>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</si>
  <si>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</si>
  <si>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</si>
  <si>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</si>
  <si>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</si>
  <si>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</si>
  <si>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</si>
  <si>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</si>
  <si>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</si>
  <si>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</si>
  <si>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</si>
  <si>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</si>
  <si>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</si>
  <si>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</si>
  <si>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</si>
  <si>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</si>
  <si>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</si>
  <si>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</si>
  <si>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</si>
  <si>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</si>
  <si>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</si>
  <si>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</si>
  <si>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</si>
  <si>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</si>
  <si>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</si>
  <si>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</si>
  <si>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</si>
  <si>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</si>
  <si>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</si>
  <si>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</si>
  <si>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</si>
  <si>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</si>
  <si>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</si>
  <si>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</si>
  <si>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</si>
  <si>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</si>
  <si>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</si>
  <si>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</si>
  <si>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</si>
  <si>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</si>
  <si>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</si>
  <si>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</si>
  <si>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</si>
  <si>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</si>
  <si>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</si>
  <si>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</si>
  <si>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</si>
  <si>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</si>
  <si>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</si>
  <si>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</si>
  <si>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</si>
  <si>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</si>
  <si>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</si>
  <si>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</si>
  <si>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</si>
  <si>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</si>
  <si>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</si>
  <si>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</si>
  <si>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</si>
  <si>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</si>
  <si>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</si>
  <si>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</si>
  <si>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</si>
  <si>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</si>
  <si>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</si>
  <si>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</si>
  <si>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</si>
  <si>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</si>
  <si>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</si>
  <si>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</si>
  <si>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</si>
  <si>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</si>
  <si>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</si>
  <si>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</si>
  <si>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</si>
  <si>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</si>
  <si>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</si>
  <si>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</si>
  <si>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</si>
  <si>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</si>
  <si>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</si>
  <si>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</si>
  <si>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</si>
  <si>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</si>
  <si>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</si>
  <si>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</si>
  <si>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</si>
  <si>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</si>
  <si>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</si>
  <si>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</si>
  <si>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</si>
  <si>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</si>
  <si>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</si>
  <si>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</si>
  <si>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</si>
  <si>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</si>
  <si>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</si>
  <si>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</si>
  <si>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</si>
  <si>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</si>
  <si>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</si>
  <si>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</si>
  <si>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</si>
  <si>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</si>
  <si>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</si>
  <si>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</si>
  <si>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</si>
  <si>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</si>
  <si>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</si>
  <si>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</si>
  <si>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</si>
  <si>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</si>
  <si>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</si>
  <si>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</si>
  <si>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</si>
  <si>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</si>
  <si>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</si>
  <si>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</si>
  <si>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</si>
  <si>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</si>
  <si>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</si>
  <si>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</si>
  <si>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</si>
  <si>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</si>
  <si>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</si>
  <si>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</si>
  <si>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</si>
  <si>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</si>
  <si>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</si>
  <si>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</si>
  <si>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</si>
  <si>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</si>
  <si>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</si>
  <si>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</si>
  <si>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</si>
  <si>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</si>
  <si>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</si>
  <si>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</si>
  <si>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</si>
  <si>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</si>
  <si>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</si>
  <si>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</si>
  <si>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</si>
  <si>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</si>
  <si>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</si>
  <si>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</si>
  <si>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</si>
  <si>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</si>
  <si>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</si>
  <si>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</si>
  <si>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</si>
  <si>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</si>
  <si>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</si>
  <si>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</si>
  <si>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</si>
  <si>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</si>
  <si>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</si>
  <si>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</si>
  <si>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</si>
  <si>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</si>
  <si>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</si>
  <si>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</si>
  <si>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</si>
  <si>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</si>
  <si>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</si>
  <si>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</si>
  <si>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</si>
  <si>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</si>
  <si>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</si>
  <si>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</si>
  <si>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</si>
  <si>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</si>
  <si>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</si>
  <si>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</si>
  <si>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</si>
  <si>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</si>
  <si>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</si>
  <si>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</si>
  <si>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</si>
  <si>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</si>
  <si>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</si>
  <si>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</si>
  <si>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</si>
  <si>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</si>
  <si>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</si>
  <si>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</si>
  <si>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</si>
  <si>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</si>
  <si>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</si>
  <si>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</si>
  <si>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</si>
  <si>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</si>
  <si>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</si>
  <si>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</si>
  <si>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</si>
  <si>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</si>
  <si>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</si>
  <si>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</si>
  <si>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</si>
  <si>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</si>
  <si>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</si>
  <si>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</si>
  <si>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</si>
  <si>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</si>
  <si>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</si>
  <si>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</si>
  <si>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</si>
  <si>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</si>
  <si>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</si>
  <si>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</si>
  <si>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</si>
  <si>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</si>
  <si>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</si>
  <si>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</si>
  <si>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</si>
  <si>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</si>
  <si>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</si>
  <si>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</si>
  <si>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</si>
  <si>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</si>
  <si>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</si>
  <si>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</si>
  <si>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</si>
  <si>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</si>
  <si>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</si>
  <si>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</si>
  <si>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</si>
  <si>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</si>
  <si>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</si>
  <si>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</si>
  <si>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</si>
  <si>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</si>
  <si>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</si>
  <si>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</si>
  <si>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</si>
  <si>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</si>
  <si>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</si>
  <si>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</si>
  <si>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</si>
  <si>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</si>
  <si>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</si>
  <si>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</si>
  <si>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</si>
  <si>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</si>
  <si>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</si>
  <si>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</si>
  <si>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</si>
  <si>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</si>
  <si>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</si>
  <si>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</si>
  <si>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</si>
  <si>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</si>
  <si>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</si>
  <si>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</si>
  <si>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</si>
  <si>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</si>
  <si>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</si>
  <si>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</si>
  <si>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</si>
  <si>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</si>
  <si>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</si>
  <si>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</si>
  <si>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</si>
  <si>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</si>
  <si>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</si>
  <si>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</si>
  <si>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</si>
  <si>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</si>
  <si>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</si>
  <si>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</si>
  <si>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</si>
  <si>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</si>
  <si>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</si>
  <si>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</si>
  <si>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</si>
  <si>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</si>
  <si>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</si>
  <si>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</si>
  <si>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</si>
  <si>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</si>
  <si>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</si>
  <si>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</si>
  <si>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</si>
  <si>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</si>
  <si>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</si>
  <si>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</si>
  <si>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</si>
  <si>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</si>
  <si>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</si>
  <si>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</si>
  <si>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</si>
  <si>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</si>
  <si>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</si>
  <si>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</si>
  <si>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</si>
  <si>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</si>
  <si>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</si>
  <si>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</si>
  <si>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</si>
  <si>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</si>
  <si>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</si>
  <si>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</si>
  <si>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</si>
  <si>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</si>
  <si>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</si>
  <si>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</si>
  <si>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</si>
  <si>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</si>
  <si>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</si>
  <si>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</si>
  <si>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</si>
  <si>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</si>
  <si>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</si>
  <si>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</si>
  <si>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</si>
  <si>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</si>
  <si>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</si>
  <si>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</si>
  <si>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</si>
  <si>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</si>
  <si>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</si>
  <si>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</si>
  <si>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</si>
  <si>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</si>
  <si>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</si>
  <si>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</si>
  <si>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</si>
  <si>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</si>
  <si>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</si>
  <si>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</si>
  <si>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</si>
  <si>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</si>
  <si>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</si>
  <si>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</si>
  <si>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</si>
  <si>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</si>
  <si>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</si>
  <si>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</si>
  <si>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</si>
  <si>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</si>
  <si>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</si>
  <si>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</si>
  <si>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</si>
  <si>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</si>
  <si>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</si>
  <si>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</si>
  <si>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</si>
  <si>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</si>
  <si>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</si>
  <si>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</si>
  <si>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</si>
  <si>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</si>
  <si>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</si>
  <si>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</si>
  <si>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</si>
  <si>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</si>
  <si>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</si>
  <si>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</si>
  <si>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</si>
  <si>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</si>
  <si>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</si>
  <si>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</si>
  <si>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</si>
  <si>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</si>
  <si>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</si>
  <si>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</si>
  <si>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</si>
  <si>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</si>
  <si>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</si>
  <si>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</si>
  <si>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</si>
  <si>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</si>
  <si>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</si>
  <si>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</si>
  <si>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</si>
  <si>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</si>
  <si>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</si>
  <si>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</si>
  <si>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</si>
  <si>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</si>
  <si>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</si>
  <si>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</si>
  <si>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</si>
  <si>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</si>
  <si>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</si>
  <si>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</si>
  <si>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</si>
  <si>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</si>
  <si>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</si>
  <si>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</si>
  <si>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</si>
  <si>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</si>
  <si>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</si>
  <si>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</si>
  <si>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</si>
  <si>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</si>
  <si>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</si>
  <si>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</si>
  <si>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</si>
  <si>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</si>
  <si>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</si>
  <si>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</si>
  <si>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</si>
  <si>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</si>
  <si>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</si>
  <si>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</si>
  <si>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</si>
  <si>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</si>
  <si>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</si>
  <si>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</si>
  <si>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</si>
  <si>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</si>
  <si>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</si>
  <si>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</si>
  <si>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</si>
  <si>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</si>
  <si>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</si>
  <si>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</si>
  <si>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</si>
  <si>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</si>
  <si>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</si>
  <si>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</si>
  <si>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</si>
  <si>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</si>
  <si>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</si>
  <si>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</si>
  <si>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</si>
  <si>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</si>
  <si>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</si>
  <si>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</si>
  <si>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</si>
  <si>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</si>
  <si>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</si>
  <si>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</si>
  <si>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</si>
  <si>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</si>
  <si>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</si>
  <si>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</si>
  <si>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</si>
  <si>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</si>
  <si>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</si>
  <si>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</si>
  <si>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</si>
  <si>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</si>
  <si>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</si>
  <si>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</si>
  <si>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</si>
  <si>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</si>
  <si>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</si>
  <si>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</si>
  <si>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</si>
  <si>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</si>
  <si>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</si>
  <si>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</si>
  <si>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</si>
  <si>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</si>
  <si>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</si>
  <si>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</si>
  <si>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</si>
  <si>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</si>
  <si>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</si>
  <si>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</si>
  <si>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</si>
  <si>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</si>
  <si>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</si>
  <si>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</si>
  <si>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</si>
  <si>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</si>
  <si>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</si>
  <si>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</si>
  <si>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</si>
  <si>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</si>
  <si>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</si>
  <si>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</si>
  <si>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</si>
  <si>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</si>
  <si>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</si>
  <si>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</si>
  <si>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</si>
  <si>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</si>
  <si>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</si>
  <si>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</si>
  <si>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</si>
  <si>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</si>
  <si>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</si>
  <si>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</si>
  <si>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</si>
  <si>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</si>
  <si>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</si>
  <si>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</si>
  <si>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</si>
  <si>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</si>
  <si>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</si>
  <si>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</si>
  <si>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</si>
  <si>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</si>
  <si>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</si>
  <si>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</si>
  <si>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</si>
  <si>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</si>
  <si>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</si>
  <si>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</si>
  <si>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</si>
  <si>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</si>
  <si>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</si>
  <si>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</si>
  <si>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</si>
  <si>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</si>
  <si>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</si>
  <si>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</si>
  <si>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</si>
  <si>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</si>
  <si>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</si>
  <si>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</si>
  <si>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</si>
  <si>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</si>
  <si>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</si>
  <si>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</si>
  <si>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</si>
  <si>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</si>
  <si>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</si>
  <si>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</si>
  <si>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</si>
  <si>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</si>
  <si>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</si>
  <si>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</si>
  <si>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</si>
  <si>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</si>
  <si>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</si>
  <si>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</si>
  <si>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</si>
  <si>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</si>
  <si>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</si>
  <si>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</si>
  <si>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</si>
  <si>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</si>
  <si>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</si>
  <si>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</si>
  <si>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</si>
  <si>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</si>
  <si>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</si>
  <si>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</si>
  <si>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</si>
  <si>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</si>
  <si>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</si>
  <si>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</si>
  <si>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</si>
  <si>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</si>
  <si>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</si>
  <si>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</si>
  <si>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</si>
  <si>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</si>
  <si>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</si>
  <si>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</si>
  <si>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</si>
  <si>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</si>
  <si>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</si>
  <si>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</si>
  <si>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</si>
  <si>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</si>
  <si>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</si>
  <si>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</si>
  <si>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</si>
  <si>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</si>
  <si>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</si>
  <si>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</si>
  <si>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</si>
  <si>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</si>
  <si>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</si>
  <si>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</si>
  <si>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</si>
  <si>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</si>
  <si>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</si>
  <si>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</si>
  <si>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</si>
  <si>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</si>
  <si>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</si>
  <si>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</si>
  <si>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</si>
  <si>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</si>
  <si>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</si>
  <si>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</si>
  <si>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</si>
  <si>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</si>
  <si>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</si>
  <si>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</si>
  <si>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</si>
  <si>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</si>
  <si>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</si>
  <si>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</si>
  <si>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</si>
  <si>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</si>
  <si>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</si>
  <si>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</si>
  <si>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</si>
  <si>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</si>
  <si>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</si>
  <si>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</si>
  <si>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</si>
  <si>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</si>
  <si>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</si>
  <si>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</si>
  <si>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</si>
  <si>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</si>
  <si>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</si>
  <si>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</si>
  <si>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</si>
  <si>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</si>
  <si>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</si>
  <si>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</si>
  <si>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</si>
  <si>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</si>
  <si>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</si>
  <si>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</si>
  <si>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</si>
  <si>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</si>
  <si>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</si>
  <si>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</si>
  <si>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</si>
  <si>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</si>
  <si>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</si>
  <si>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</si>
  <si>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</si>
  <si>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</si>
  <si>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</si>
  <si>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</si>
  <si>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</si>
  <si>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</si>
  <si>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</si>
  <si>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</si>
  <si>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</si>
  <si>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</si>
  <si>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</si>
  <si>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</si>
  <si>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</si>
  <si>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</si>
  <si>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</si>
  <si>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</si>
  <si>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</si>
  <si>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</si>
  <si>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</si>
  <si>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</si>
  <si>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</si>
  <si>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</si>
  <si>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</si>
  <si>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</si>
  <si>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</si>
  <si>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</si>
  <si>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</si>
  <si>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</si>
  <si>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</si>
  <si>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</si>
  <si>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</si>
  <si>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</si>
  <si>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</si>
  <si>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</si>
  <si>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</si>
  <si>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</si>
  <si>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</si>
  <si>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</si>
  <si>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</si>
  <si>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</si>
  <si>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</si>
  <si>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</si>
  <si>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</si>
  <si>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</si>
  <si>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</si>
  <si>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</si>
  <si>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</si>
  <si>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</si>
  <si>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</si>
  <si>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</si>
  <si>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</si>
  <si>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</si>
  <si>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</si>
  <si>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</si>
  <si>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</si>
  <si>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</si>
  <si>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</si>
  <si>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</si>
  <si>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</si>
  <si>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</si>
  <si>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</si>
  <si>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</si>
  <si>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</si>
  <si>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</si>
  <si>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</si>
  <si>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</si>
  <si>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</si>
  <si>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</si>
  <si>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</si>
  <si>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</si>
  <si>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</si>
  <si>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</si>
  <si>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</si>
  <si>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</si>
  <si>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</si>
  <si>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</si>
  <si>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</si>
  <si>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</si>
  <si>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</si>
  <si>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</si>
  <si>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</si>
  <si>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</si>
  <si>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</si>
  <si>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</si>
  <si>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</si>
  <si>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</si>
  <si>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</si>
  <si>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</si>
  <si>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</si>
  <si>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</si>
  <si>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</si>
  <si>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</si>
  <si>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</si>
  <si>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</si>
  <si>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</si>
  <si>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</si>
  <si>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</si>
  <si>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</si>
  <si>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</si>
  <si>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</si>
  <si>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</si>
  <si>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</si>
  <si>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</si>
  <si>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</si>
  <si>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</si>
  <si>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</si>
  <si>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</si>
  <si>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</si>
  <si>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</si>
  <si>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</si>
  <si>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</si>
  <si>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</si>
  <si>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</si>
  <si>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</si>
  <si>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</si>
  <si>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</si>
  <si>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</si>
  <si>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</si>
  <si>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</si>
  <si>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</si>
  <si>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</si>
  <si>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</si>
  <si>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</si>
  <si>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</si>
  <si>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</si>
  <si>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</si>
  <si>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</si>
  <si>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</si>
  <si>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</si>
  <si>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</si>
  <si>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</si>
  <si>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</si>
  <si>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</si>
  <si>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</si>
  <si>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</si>
  <si>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</si>
  <si>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</si>
  <si>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</si>
  <si>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</si>
  <si>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</si>
  <si>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</si>
  <si>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</si>
  <si>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</si>
  <si>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</si>
  <si>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</si>
  <si>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</si>
  <si>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</si>
  <si>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</si>
  <si>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</si>
  <si>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</si>
  <si>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</si>
  <si>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</si>
  <si>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</si>
  <si>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</si>
  <si>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</si>
  <si>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</si>
  <si>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</si>
  <si>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</si>
  <si>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</si>
  <si>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</si>
  <si>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</si>
  <si>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</si>
  <si>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</si>
  <si>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</si>
  <si>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</si>
  <si>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</si>
  <si>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</si>
  <si>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</si>
  <si>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</si>
  <si>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</si>
  <si>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</si>
  <si>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</si>
  <si>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</si>
  <si>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</si>
  <si>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</si>
  <si>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</si>
  <si>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</si>
  <si>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</si>
  <si>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</si>
  <si>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</si>
  <si>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</si>
  <si>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</si>
  <si>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</si>
  <si>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</si>
  <si>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</si>
  <si>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</si>
  <si>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</si>
  <si>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</si>
  <si>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</si>
  <si>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</si>
  <si>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</si>
  <si>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</si>
  <si>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</si>
  <si>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</si>
  <si>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</si>
  <si>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</si>
  <si>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</si>
  <si>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</si>
  <si>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</si>
  <si>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</si>
  <si>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</si>
  <si>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</si>
  <si>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</si>
  <si>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</si>
  <si>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</si>
  <si>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</si>
  <si>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</si>
  <si>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</si>
  <si>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</si>
  <si>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</si>
  <si>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</si>
  <si>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</si>
  <si>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</si>
  <si>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</si>
  <si>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</si>
  <si>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</si>
  <si>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</si>
  <si>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</si>
  <si>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</si>
  <si>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</si>
  <si>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</si>
  <si>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</si>
  <si>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</si>
  <si>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</si>
  <si>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</si>
  <si>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</si>
  <si>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</si>
  <si>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</si>
  <si>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</si>
  <si>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</si>
  <si>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</si>
  <si>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</si>
  <si>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</si>
  <si>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</si>
  <si>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</si>
  <si>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</si>
  <si>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</si>
  <si>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</si>
  <si>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</si>
  <si>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</si>
  <si>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</si>
  <si>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</si>
  <si>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</si>
  <si>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</si>
  <si>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</si>
  <si>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</si>
  <si>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</si>
  <si>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</si>
  <si>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</si>
  <si>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</si>
  <si>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</si>
  <si>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</si>
  <si>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</si>
  <si>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</si>
  <si>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</si>
  <si>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</si>
  <si>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</si>
  <si>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</si>
  <si>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</si>
  <si>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</si>
  <si>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</si>
  <si>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</si>
  <si>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</si>
  <si>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</si>
  <si>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</si>
  <si>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</si>
  <si>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</si>
  <si>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</si>
  <si>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</si>
  <si>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</si>
  <si>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</si>
  <si>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</si>
  <si>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</si>
  <si>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</si>
  <si>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</si>
  <si>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</si>
  <si>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</si>
  <si>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</si>
  <si>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</si>
  <si>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</si>
  <si>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</si>
  <si>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</si>
  <si>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</si>
  <si>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</si>
  <si>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</si>
  <si>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</si>
  <si>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</si>
  <si>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</si>
  <si>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</si>
  <si>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</si>
  <si>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</si>
  <si>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</si>
  <si>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</si>
  <si>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</si>
  <si>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</si>
  <si>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</si>
  <si>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</si>
  <si>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</si>
  <si>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</si>
  <si>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</si>
  <si>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</si>
  <si>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</si>
  <si>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</si>
  <si>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</si>
  <si>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</si>
  <si>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</si>
  <si>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</si>
  <si>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</si>
  <si>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</si>
  <si>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</si>
  <si>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</si>
  <si>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</si>
  <si>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</si>
  <si>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</si>
  <si>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</si>
  <si>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</si>
  <si>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</si>
  <si>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</si>
  <si>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</si>
  <si>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</si>
  <si>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</si>
  <si>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</si>
  <si>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</si>
  <si>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</si>
  <si>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</si>
  <si>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</si>
  <si>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</si>
  <si>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</si>
  <si>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</si>
  <si>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</si>
  <si>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</si>
  <si>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</si>
  <si>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</si>
  <si>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</si>
  <si>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</si>
  <si>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</si>
  <si>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</si>
  <si>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</si>
  <si>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</si>
  <si>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</si>
  <si>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</si>
  <si>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</si>
  <si>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</si>
  <si>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</si>
  <si>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</si>
  <si>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</si>
  <si>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</si>
  <si>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</si>
  <si>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</si>
  <si>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</si>
  <si>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</si>
  <si>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</si>
  <si>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</si>
  <si>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</si>
  <si>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</si>
  <si>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</si>
  <si>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</si>
  <si>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</si>
  <si>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</si>
  <si>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</si>
  <si>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</si>
  <si>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</si>
  <si>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</si>
  <si>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</si>
  <si>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</si>
  <si>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</si>
  <si>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</si>
  <si>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</si>
  <si>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</si>
  <si>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</si>
  <si>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</si>
  <si>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</si>
  <si>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</si>
  <si>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</si>
  <si>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</si>
  <si>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</si>
  <si>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</si>
  <si>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</si>
  <si>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</si>
  <si>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</si>
  <si>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</si>
  <si>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</si>
  <si>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</si>
  <si>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</si>
  <si>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</si>
  <si>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</si>
  <si>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</si>
  <si>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</si>
  <si>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</si>
  <si>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</si>
  <si>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</si>
  <si>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</si>
  <si>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</si>
  <si>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</si>
  <si>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</si>
  <si>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</si>
  <si>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</si>
  <si>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</si>
  <si>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</si>
  <si>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</si>
  <si>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</si>
  <si>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</si>
  <si>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</si>
  <si>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</si>
  <si>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</si>
  <si>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</si>
  <si>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</si>
  <si>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</si>
  <si>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</si>
  <si>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</si>
  <si>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</si>
  <si>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</si>
  <si>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</si>
  <si>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</si>
  <si>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</si>
  <si>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</si>
  <si>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</si>
  <si>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</si>
  <si>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</si>
  <si>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</si>
  <si>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</si>
  <si>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</si>
  <si>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</si>
  <si>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</si>
  <si>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</si>
  <si>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</si>
  <si>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</si>
  <si>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</si>
  <si>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</si>
  <si>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</si>
  <si>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</si>
  <si>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</si>
  <si>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</si>
  <si>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</si>
  <si>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</si>
  <si>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</si>
  <si>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</si>
  <si>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</si>
  <si>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</si>
  <si>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</si>
  <si>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</si>
  <si>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</si>
  <si>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</si>
  <si>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</si>
  <si>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</si>
  <si>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</si>
  <si>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</si>
  <si>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</si>
  <si>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</si>
  <si>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</si>
  <si>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</si>
  <si>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</si>
  <si>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</si>
  <si>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</si>
  <si>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</si>
  <si>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</si>
  <si>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</si>
  <si>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</si>
  <si>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</si>
  <si>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</si>
  <si>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</si>
  <si>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</si>
  <si>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</si>
  <si>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</si>
  <si>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</si>
  <si>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</si>
  <si>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</si>
  <si>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</si>
  <si>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</si>
  <si>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</si>
  <si>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</si>
  <si>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</si>
  <si>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</si>
  <si>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</si>
  <si>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</si>
  <si>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</si>
  <si>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</si>
  <si>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</si>
  <si>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</si>
  <si>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</si>
  <si>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</si>
  <si>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</si>
  <si>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</si>
  <si>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</si>
  <si>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</si>
  <si>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</si>
  <si>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</si>
  <si>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</si>
  <si>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</si>
  <si>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</si>
  <si>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</si>
  <si>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</si>
  <si>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</si>
  <si>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</si>
  <si>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</si>
  <si>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</si>
  <si>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</si>
  <si>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</si>
  <si>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</si>
  <si>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</si>
  <si>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</si>
  <si>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</si>
  <si>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</si>
  <si>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</si>
  <si>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</si>
  <si>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</si>
  <si>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</si>
  <si>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</si>
  <si>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</si>
  <si>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</si>
  <si>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</si>
  <si>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</si>
  <si>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</si>
  <si>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</si>
  <si>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</si>
  <si>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</si>
  <si>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</si>
  <si>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</si>
  <si>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</si>
  <si>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</si>
  <si>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</si>
  <si>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</si>
  <si>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</si>
  <si>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</si>
  <si>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</si>
  <si>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</si>
  <si>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</si>
  <si>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</si>
  <si>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</si>
  <si>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</si>
  <si>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</si>
  <si>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</si>
  <si>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</si>
  <si>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</si>
  <si>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</si>
  <si>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</si>
  <si>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</si>
  <si>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</si>
  <si>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</si>
  <si>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</si>
  <si>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</si>
  <si>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</si>
  <si>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</si>
  <si>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</si>
  <si>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</si>
  <si>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</si>
  <si>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</si>
  <si>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</si>
  <si>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</si>
  <si>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</si>
  <si>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</si>
  <si>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</si>
  <si>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</si>
  <si>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</si>
  <si>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</si>
  <si>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</si>
  <si>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</si>
  <si>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</si>
  <si>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</si>
  <si>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</si>
  <si>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</si>
  <si>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</si>
  <si>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</si>
  <si>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</si>
  <si>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</si>
  <si>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</si>
  <si>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</si>
  <si>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</si>
  <si>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</si>
  <si>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</si>
  <si>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</si>
  <si>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</si>
  <si>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</si>
  <si>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</si>
  <si>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</si>
  <si>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</si>
  <si>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</si>
  <si>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</si>
  <si>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</si>
  <si>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</si>
  <si>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</si>
  <si>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</si>
  <si>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</si>
  <si>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</si>
  <si>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</si>
  <si>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</si>
  <si>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</si>
  <si>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</si>
  <si>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</si>
  <si>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</si>
  <si>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</si>
  <si>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</si>
  <si>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</si>
  <si>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</si>
  <si>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</si>
  <si>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</si>
  <si>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</si>
  <si>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</si>
  <si>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</si>
  <si>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</si>
  <si>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</si>
  <si>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</si>
  <si>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</si>
  <si>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</si>
  <si>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</si>
  <si>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</si>
  <si>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</si>
  <si>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</si>
  <si>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</si>
  <si>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</si>
  <si>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</si>
  <si>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</si>
  <si>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</si>
  <si>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</si>
  <si>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</si>
  <si>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</si>
  <si>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</si>
  <si>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</si>
  <si>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</si>
  <si>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</si>
  <si>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</si>
  <si>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</si>
  <si>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</si>
  <si>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</si>
  <si>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</si>
  <si>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</si>
  <si>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</si>
  <si>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</si>
  <si>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</si>
  <si>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</si>
  <si>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</si>
  <si>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</si>
  <si>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</si>
  <si>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</si>
  <si>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</si>
  <si>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</si>
  <si>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</si>
  <si>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</si>
  <si>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</si>
  <si>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</si>
  <si>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</si>
  <si>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</si>
  <si>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</si>
  <si>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</si>
  <si>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</si>
  <si>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</si>
  <si>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</si>
  <si>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</si>
  <si>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</si>
  <si>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</si>
  <si>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</si>
  <si>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</si>
  <si>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</si>
  <si>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</si>
  <si>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</si>
  <si>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</si>
  <si>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</si>
  <si>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</si>
  <si>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</si>
  <si>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</si>
  <si>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</si>
  <si>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</si>
  <si>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</si>
  <si>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</si>
  <si>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</si>
  <si>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</si>
  <si>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</si>
  <si>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</si>
  <si>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</si>
  <si>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</si>
  <si>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</si>
  <si>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</si>
  <si>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</si>
  <si>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</si>
  <si>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</si>
  <si>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</si>
  <si>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</si>
  <si>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</si>
  <si>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</si>
  <si>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</si>
  <si>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</si>
  <si>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</si>
  <si>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</si>
  <si>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</si>
  <si>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</si>
  <si>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</si>
  <si>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</si>
  <si>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</si>
  <si>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</si>
  <si>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</si>
  <si>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</si>
  <si>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</si>
  <si>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</si>
  <si>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</si>
  <si>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</si>
  <si>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</si>
  <si>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</si>
  <si>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</si>
  <si>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</si>
  <si>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</si>
  <si>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</si>
  <si>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</si>
  <si>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</si>
  <si>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</si>
  <si>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</si>
  <si>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</si>
  <si>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</si>
  <si>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</si>
  <si>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</si>
  <si>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</si>
  <si>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</si>
  <si>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</si>
  <si>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</si>
  <si>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</si>
  <si>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</si>
  <si>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</si>
  <si>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</si>
  <si>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</si>
  <si>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</si>
  <si>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</si>
  <si>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</si>
  <si>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</si>
  <si>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</si>
  <si>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</si>
  <si>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</si>
  <si>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</si>
  <si>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</si>
  <si>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</si>
  <si>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</si>
  <si>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</si>
  <si>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</si>
  <si>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</si>
  <si>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</si>
  <si>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</si>
  <si>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</si>
  <si>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</si>
  <si>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</si>
  <si>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</si>
  <si>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</si>
  <si>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</si>
  <si>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</si>
  <si>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</si>
  <si>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</si>
  <si>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</si>
  <si>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</si>
  <si>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</si>
  <si>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</si>
  <si>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</si>
  <si>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</si>
  <si>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</si>
  <si>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</si>
  <si>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</si>
  <si>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</si>
  <si>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</si>
  <si>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</si>
  <si>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</si>
  <si>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</si>
  <si>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</si>
  <si>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</si>
  <si>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</si>
  <si>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</si>
  <si>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</si>
  <si>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</si>
  <si>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</si>
  <si>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</si>
  <si>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</si>
  <si>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</si>
  <si>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</si>
  <si>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</si>
  <si>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</si>
  <si>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</si>
  <si>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</si>
  <si>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</si>
  <si>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</si>
  <si>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</si>
  <si>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</si>
  <si>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</si>
  <si>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</si>
  <si>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</si>
  <si>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</si>
  <si>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</si>
  <si>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</si>
  <si>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</si>
  <si>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</si>
  <si>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</si>
  <si>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</si>
  <si>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</si>
  <si>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</si>
  <si>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</si>
  <si>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</si>
  <si>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</si>
  <si>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</si>
  <si>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</si>
  <si>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</si>
  <si>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</si>
  <si>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</si>
  <si>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</si>
  <si>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</si>
  <si>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</si>
  <si>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</si>
  <si>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</si>
  <si>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</si>
  <si>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</si>
  <si>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</si>
  <si>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</si>
  <si>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</si>
  <si>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</si>
  <si>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</si>
  <si>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</si>
  <si>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</si>
  <si>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</si>
  <si>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</si>
  <si>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</si>
  <si>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</si>
  <si>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</si>
  <si>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</si>
  <si>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</si>
  <si>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</si>
  <si>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</si>
  <si>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</si>
  <si>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</si>
  <si>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</si>
  <si>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</si>
  <si>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</si>
  <si>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</si>
  <si>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</si>
  <si>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</si>
  <si>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</si>
  <si>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</si>
  <si>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</si>
  <si>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</si>
  <si>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</si>
  <si>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</si>
  <si>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</si>
  <si>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</si>
  <si>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</si>
  <si>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</si>
  <si>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</si>
  <si>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</si>
  <si>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</si>
  <si>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</si>
  <si>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</si>
  <si>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</si>
  <si>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</si>
  <si>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</si>
  <si>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</si>
  <si>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</si>
  <si>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</si>
  <si>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</si>
  <si>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</si>
  <si>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</si>
  <si>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</si>
  <si>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</si>
  <si>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</si>
  <si>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</si>
  <si>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</si>
  <si>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</si>
  <si>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</si>
  <si>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</si>
  <si>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</si>
  <si>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</si>
  <si>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</si>
  <si>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</si>
  <si>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</si>
  <si>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</si>
  <si>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</si>
  <si>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</si>
  <si>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</si>
  <si>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</si>
  <si>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</si>
  <si>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</si>
  <si>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</si>
  <si>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</si>
  <si>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</si>
  <si>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</si>
  <si>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</si>
  <si>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</si>
  <si>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</si>
  <si>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</si>
  <si>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</si>
  <si>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</si>
  <si>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</si>
  <si>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</si>
  <si>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</si>
  <si>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</si>
  <si>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</si>
  <si>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</si>
  <si>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</si>
  <si>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</si>
  <si>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</si>
  <si>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</si>
  <si>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</si>
  <si>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</si>
  <si>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</si>
  <si>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</si>
  <si>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</si>
  <si>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</si>
  <si>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</si>
  <si>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</si>
  <si>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</si>
  <si>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</si>
  <si>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</si>
  <si>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</si>
  <si>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</si>
  <si>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</si>
  <si>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</si>
  <si>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</si>
  <si>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</si>
  <si>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</si>
  <si>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</si>
  <si>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</si>
  <si>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</si>
  <si>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</si>
  <si>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</si>
  <si>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</si>
  <si>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</si>
  <si>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</si>
  <si>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</si>
  <si>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</si>
  <si>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</si>
  <si>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</si>
  <si>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</si>
  <si>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</si>
  <si>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</si>
  <si>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</si>
  <si>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</si>
  <si>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</si>
  <si>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</si>
  <si>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</si>
  <si>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</si>
  <si>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</si>
  <si>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</si>
  <si>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</si>
  <si>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</si>
  <si>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</si>
  <si>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</si>
  <si>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</si>
  <si>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</si>
  <si>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</si>
  <si>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</si>
  <si>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</si>
  <si>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</si>
  <si>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</si>
  <si>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</si>
  <si>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</si>
  <si>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</si>
  <si>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</si>
  <si>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</si>
  <si>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</si>
  <si>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</si>
  <si>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</si>
  <si>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</si>
  <si>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</si>
  <si>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</si>
  <si>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</si>
  <si>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</si>
  <si>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</si>
  <si>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</si>
  <si>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</si>
  <si>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</si>
  <si>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</si>
  <si>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</si>
  <si>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</si>
  <si>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</si>
  <si>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</si>
  <si>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</si>
  <si>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</si>
  <si>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</si>
  <si>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</si>
  <si>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</si>
  <si>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</si>
  <si>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</si>
  <si>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</si>
  <si>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</si>
  <si>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</si>
  <si>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</si>
  <si>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</si>
  <si>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</si>
  <si>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</si>
  <si>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</si>
  <si>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</si>
  <si>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</si>
  <si>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</si>
  <si>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</si>
  <si>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</si>
  <si>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</si>
  <si>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</si>
  <si>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</si>
  <si>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</si>
  <si>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</si>
  <si>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</si>
  <si>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</si>
  <si>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</si>
  <si>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</si>
  <si>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</si>
  <si>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</si>
  <si>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</si>
  <si>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</si>
  <si>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</si>
  <si>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</si>
  <si>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</si>
  <si>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</si>
  <si>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</si>
  <si>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</si>
  <si>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</si>
  <si>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</si>
  <si>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</si>
  <si>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</si>
  <si>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</si>
  <si>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</si>
  <si>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</si>
  <si>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</si>
  <si>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</si>
  <si>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</si>
  <si>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</si>
  <si>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</si>
  <si>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</si>
  <si>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</si>
  <si>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</si>
  <si>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</si>
  <si>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</si>
  <si>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</si>
  <si>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</si>
  <si>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</si>
  <si>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</si>
  <si>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</si>
  <si>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</si>
  <si>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</si>
  <si>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</si>
  <si>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</si>
  <si>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</si>
  <si>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</si>
  <si>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</si>
  <si>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</si>
  <si>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</si>
  <si>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</si>
  <si>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</si>
  <si>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</si>
  <si>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</si>
  <si>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</si>
  <si>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</si>
  <si>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</si>
  <si>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</si>
  <si>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</si>
  <si>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</si>
  <si>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</si>
  <si>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</si>
  <si>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</si>
  <si>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</si>
  <si>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</si>
  <si>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</si>
  <si>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</si>
  <si>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</si>
  <si>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</si>
  <si>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</si>
  <si>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</si>
  <si>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</si>
  <si>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</si>
  <si>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</si>
  <si>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</si>
  <si>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</si>
  <si>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</si>
  <si>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</si>
  <si>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</si>
  <si>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</si>
  <si>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</si>
  <si>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</si>
  <si>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</si>
  <si>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</si>
  <si>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</si>
  <si>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</si>
  <si>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</si>
  <si>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</si>
  <si>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</si>
  <si>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</si>
  <si>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</si>
  <si>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</si>
  <si>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</si>
  <si>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</si>
  <si>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</si>
  <si>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</si>
  <si>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</si>
  <si>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</si>
  <si>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</si>
  <si>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</si>
  <si>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</si>
  <si>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</si>
  <si>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</si>
  <si>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</si>
  <si>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</si>
  <si>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</si>
  <si>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</si>
  <si>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</si>
  <si>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</si>
  <si>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</si>
  <si>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</si>
  <si>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</si>
  <si>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</si>
  <si>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</si>
  <si>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</si>
  <si>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</si>
  <si>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</si>
  <si>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</si>
  <si>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</si>
  <si>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</si>
  <si>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</si>
  <si>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</si>
  <si>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</si>
  <si>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</si>
  <si>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</si>
  <si>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</si>
  <si>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</si>
  <si>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</si>
  <si>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</si>
  <si>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</si>
  <si>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</si>
  <si>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</si>
  <si>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</si>
  <si>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</si>
  <si>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</si>
  <si>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</si>
  <si>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</si>
  <si>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</si>
  <si>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</si>
  <si>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</si>
  <si>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</si>
  <si>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</si>
  <si>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</si>
  <si>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</si>
  <si>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</si>
  <si>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</si>
  <si>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</si>
  <si>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</si>
  <si>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</si>
  <si>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</si>
  <si>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</si>
  <si>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</si>
  <si>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</si>
  <si>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</si>
  <si>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</si>
  <si>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</si>
  <si>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</si>
  <si>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</si>
  <si>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</si>
  <si>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</si>
  <si>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</si>
  <si>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</si>
  <si>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</si>
  <si>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</si>
  <si>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</si>
  <si>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</si>
  <si>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</si>
  <si>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</si>
  <si>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</si>
  <si>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</si>
  <si>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</si>
  <si>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</si>
  <si>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</si>
  <si>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</si>
  <si>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</si>
  <si>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</si>
  <si>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</si>
  <si>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</si>
  <si>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</si>
  <si>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</si>
  <si>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</si>
  <si>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</si>
  <si>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</si>
  <si>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</si>
  <si>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</si>
  <si>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</si>
  <si>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</si>
  <si>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</si>
  <si>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</si>
  <si>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</si>
  <si>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</si>
  <si>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</si>
  <si>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</si>
  <si>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</si>
  <si>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</si>
  <si>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</si>
  <si>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</si>
  <si>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</si>
  <si>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</si>
  <si>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</si>
  <si>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</si>
  <si>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</si>
  <si>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</si>
  <si>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</si>
  <si>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</si>
  <si>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</si>
  <si>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</si>
  <si>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</si>
  <si>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</si>
  <si>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</si>
  <si>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</si>
  <si>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</si>
  <si>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</si>
  <si>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</si>
  <si>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</si>
  <si>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</si>
  <si>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</si>
  <si>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</si>
  <si>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</si>
  <si>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</si>
  <si>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</si>
  <si>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</si>
  <si>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</si>
  <si>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</si>
  <si>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</si>
  <si>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</si>
  <si>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</si>
  <si>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</si>
  <si>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</si>
  <si>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</si>
  <si>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</si>
  <si>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</si>
  <si>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</si>
  <si>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</si>
  <si>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</si>
  <si>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</si>
  <si>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</si>
  <si>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</si>
  <si>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</si>
  <si>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</si>
  <si>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</si>
  <si>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</si>
  <si>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</si>
  <si>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</si>
  <si>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</si>
  <si>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</si>
  <si>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</si>
  <si>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</si>
  <si>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</si>
  <si>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</si>
  <si>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</si>
  <si>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</si>
  <si>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</si>
  <si>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</si>
  <si>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</si>
  <si>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</si>
  <si>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</si>
  <si>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</si>
  <si>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</si>
  <si>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</si>
  <si>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</si>
  <si>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</si>
  <si>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</si>
  <si>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</si>
  <si>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</si>
  <si>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</si>
  <si>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</si>
  <si>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</si>
  <si>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</si>
  <si>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</si>
  <si>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</si>
  <si>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</si>
  <si>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</si>
  <si>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</si>
  <si>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</si>
  <si>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</si>
  <si>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</si>
  <si>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</si>
  <si>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</si>
  <si>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</si>
  <si>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</si>
  <si>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</si>
  <si>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</si>
  <si>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</si>
  <si>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</si>
  <si>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</si>
  <si>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</si>
  <si>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</si>
  <si>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</si>
  <si>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</si>
  <si>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</si>
  <si>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</si>
  <si>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</si>
  <si>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</si>
  <si>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</si>
  <si>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</si>
  <si>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</si>
  <si>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</si>
  <si>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</si>
  <si>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</si>
  <si>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</si>
  <si>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</si>
  <si>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</si>
  <si>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</si>
  <si>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</si>
  <si>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</si>
  <si>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</si>
  <si>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</si>
  <si>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</si>
  <si>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</si>
  <si>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</si>
  <si>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</si>
  <si>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</si>
  <si>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</si>
  <si>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</si>
  <si>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</si>
  <si>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</si>
  <si>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</si>
  <si>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</si>
  <si>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</si>
  <si>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</si>
  <si>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</si>
  <si>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</si>
  <si>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</si>
  <si>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</si>
  <si>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</si>
  <si>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</si>
  <si>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</si>
  <si>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</si>
  <si>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</si>
  <si>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</si>
  <si>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</si>
  <si>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</si>
  <si>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</si>
  <si>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</si>
  <si>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</si>
  <si>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</si>
  <si>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</si>
  <si>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</si>
  <si>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</si>
  <si>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</si>
  <si>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</si>
  <si>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</si>
  <si>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</si>
  <si>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</si>
  <si>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</si>
  <si>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</si>
  <si>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</si>
  <si>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</si>
  <si>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</si>
  <si>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</si>
  <si>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</si>
  <si>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</si>
  <si>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</si>
  <si>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</si>
  <si>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</si>
  <si>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</si>
  <si>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</si>
  <si>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</si>
  <si>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</si>
  <si>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</si>
  <si>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</si>
  <si>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</si>
  <si>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</si>
  <si>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</si>
  <si>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</si>
  <si>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</si>
  <si>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</si>
  <si>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</si>
  <si>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</si>
  <si>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</si>
  <si>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</si>
  <si>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</si>
  <si>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</si>
  <si>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</si>
  <si>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</si>
  <si>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</si>
  <si>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</si>
  <si>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</si>
  <si>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</si>
  <si>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</si>
  <si>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</si>
  <si>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</si>
  <si>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</si>
  <si>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</si>
  <si>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</si>
  <si>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</si>
  <si>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</si>
  <si>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</si>
  <si>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</si>
  <si>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</si>
  <si>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</si>
  <si>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</si>
  <si>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</si>
  <si>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</si>
  <si>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</si>
  <si>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</si>
  <si>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</si>
  <si>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</si>
  <si>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</si>
  <si>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</si>
  <si>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</si>
  <si>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</si>
  <si>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</si>
  <si>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</si>
  <si>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</si>
  <si>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</si>
  <si>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</si>
  <si>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</si>
  <si>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</si>
  <si>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</si>
  <si>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</si>
  <si>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</si>
  <si>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</si>
  <si>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</si>
  <si>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</si>
  <si>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</si>
  <si>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</si>
  <si>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</si>
  <si>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</si>
  <si>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</si>
  <si>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</si>
  <si>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</si>
  <si>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</si>
  <si>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</si>
  <si>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</si>
  <si>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</si>
  <si>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</si>
  <si>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</si>
  <si>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</si>
  <si>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</si>
  <si>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</si>
  <si>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</si>
  <si>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</si>
  <si>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</si>
  <si>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</si>
  <si>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</si>
  <si>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</si>
  <si>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</si>
  <si>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</si>
  <si>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</si>
  <si>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</si>
  <si>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</si>
  <si>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</si>
  <si>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</si>
  <si>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</si>
  <si>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</si>
  <si>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</si>
  <si>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</si>
  <si>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</si>
  <si>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</si>
  <si>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</si>
  <si>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</si>
  <si>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</si>
  <si>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</si>
  <si>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</si>
  <si>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</si>
  <si>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</si>
  <si>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</si>
  <si>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</si>
  <si>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</si>
  <si>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</si>
  <si>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</si>
  <si>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</si>
  <si>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</si>
  <si>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</si>
  <si>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</si>
  <si>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</si>
  <si>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</si>
  <si>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</si>
  <si>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</si>
  <si>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</si>
  <si>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</si>
  <si>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</si>
  <si>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</si>
  <si>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</si>
  <si>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</si>
  <si>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</si>
  <si>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</si>
  <si>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</si>
  <si>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</si>
  <si>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</si>
  <si>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</si>
  <si>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</si>
  <si>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</si>
  <si>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</si>
  <si>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</si>
  <si>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</si>
  <si>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</si>
  <si>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</si>
  <si>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</si>
  <si>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</si>
  <si>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</si>
  <si>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</si>
  <si>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</si>
  <si>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</si>
  <si>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</si>
  <si>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</si>
  <si>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</si>
  <si>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</si>
  <si>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</si>
  <si>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</si>
  <si>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</si>
  <si>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</si>
  <si>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</si>
  <si>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</si>
  <si>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</si>
  <si>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</si>
  <si>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</si>
  <si>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</si>
  <si>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</si>
  <si>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</si>
  <si>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</si>
  <si>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</si>
  <si>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</si>
  <si>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</si>
  <si>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</si>
  <si>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</si>
  <si>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</si>
  <si>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</si>
  <si>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</si>
  <si>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</si>
  <si>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</si>
  <si>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</si>
  <si>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</si>
  <si>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</si>
  <si>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</si>
  <si>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</si>
  <si>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</si>
  <si>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</si>
  <si>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</si>
  <si>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</si>
  <si>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</si>
  <si>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</si>
  <si>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</si>
  <si>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</si>
  <si>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</si>
  <si>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</si>
  <si>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</si>
  <si>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</si>
  <si>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</si>
  <si>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</si>
  <si>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</si>
  <si>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</si>
  <si>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</si>
  <si>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</si>
  <si>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</si>
  <si>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</si>
  <si>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</si>
  <si>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</si>
  <si>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</si>
  <si>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</si>
  <si>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</si>
  <si>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</si>
  <si>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</si>
  <si>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</si>
  <si>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</si>
  <si>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</si>
  <si>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</si>
  <si>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</si>
  <si>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</si>
  <si>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</si>
  <si>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</si>
  <si>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</si>
  <si>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</si>
  <si>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</si>
  <si>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</si>
  <si>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</si>
  <si>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</si>
  <si>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</si>
  <si>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</si>
  <si>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</si>
  <si>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</si>
  <si>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</si>
  <si>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</si>
  <si>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</si>
  <si>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</si>
  <si>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</si>
  <si>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</si>
  <si>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</si>
  <si>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</si>
  <si>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</si>
  <si>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</si>
  <si>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</si>
  <si>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</si>
  <si>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</si>
  <si>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</si>
  <si>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</si>
  <si>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</si>
  <si>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</si>
  <si>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</si>
  <si>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</si>
  <si>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</si>
  <si>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</si>
  <si>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</si>
  <si>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</si>
  <si>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</si>
  <si>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</si>
  <si>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</si>
  <si>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</si>
  <si>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</si>
  <si>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</si>
  <si>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</si>
  <si>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</si>
  <si>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</si>
  <si>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</si>
  <si>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</si>
  <si>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</si>
  <si>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</si>
  <si>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</si>
  <si>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</si>
  <si>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</si>
  <si>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</si>
  <si>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</si>
  <si>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</si>
  <si>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</si>
  <si>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</si>
  <si>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</si>
  <si>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</si>
  <si>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</si>
  <si>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</si>
  <si>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</si>
  <si>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</si>
  <si>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</si>
  <si>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</si>
  <si>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</si>
  <si>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</si>
  <si>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</si>
  <si>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</si>
  <si>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</si>
  <si>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</si>
  <si>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</si>
  <si>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</si>
  <si>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</si>
  <si>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</si>
  <si>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</si>
  <si>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</si>
  <si>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</si>
  <si>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</si>
  <si>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</si>
  <si>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</si>
  <si>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</si>
  <si>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</si>
  <si>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</si>
  <si>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</si>
  <si>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</si>
  <si>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</si>
  <si>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</si>
  <si>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</si>
  <si>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</si>
  <si>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</si>
  <si>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</si>
  <si>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</si>
  <si>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</si>
  <si>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</si>
  <si>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</si>
  <si>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</si>
  <si>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</si>
  <si>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</si>
  <si>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</si>
  <si>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</si>
  <si>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</si>
  <si>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</si>
  <si>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</si>
  <si>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</si>
  <si>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</si>
  <si>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</si>
  <si>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</si>
  <si>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</si>
  <si>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</si>
  <si>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</si>
  <si>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</si>
  <si>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</si>
  <si>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</si>
  <si>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</si>
  <si>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</si>
  <si>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</si>
  <si>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</si>
  <si>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</si>
  <si>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</si>
  <si>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</si>
  <si>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</si>
  <si>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</si>
  <si>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</si>
  <si>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</si>
  <si>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</si>
  <si>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</si>
  <si>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</si>
  <si>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</si>
  <si>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</si>
  <si>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</si>
  <si>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</si>
  <si>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</si>
  <si>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</si>
  <si>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</si>
  <si>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</si>
  <si>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</si>
  <si>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</si>
  <si>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</si>
  <si>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</si>
  <si>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</si>
  <si>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</si>
  <si>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</si>
  <si>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</si>
  <si>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</si>
  <si>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</si>
  <si>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</si>
  <si>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</si>
  <si>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</si>
  <si>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</si>
  <si>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</si>
  <si>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</si>
  <si>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</si>
  <si>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</si>
  <si>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</si>
  <si>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</si>
  <si>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</si>
  <si>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</si>
  <si>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</si>
  <si>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</si>
  <si>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</si>
  <si>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</si>
  <si>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</si>
  <si>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</si>
  <si>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</si>
  <si>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</si>
  <si>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</si>
  <si>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</si>
  <si>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</si>
  <si>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</si>
  <si>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</si>
  <si>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</si>
  <si>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</si>
  <si>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</si>
  <si>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</si>
  <si>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</si>
  <si>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</si>
  <si>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</si>
  <si>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</si>
  <si>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</si>
  <si>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</si>
  <si>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</si>
  <si>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</si>
  <si>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</si>
  <si>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</si>
  <si>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</si>
  <si>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</si>
  <si>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</si>
  <si>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</si>
  <si>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</si>
  <si>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</si>
  <si>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</si>
  <si>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</si>
  <si>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</si>
  <si>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</si>
  <si>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</si>
  <si>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</si>
  <si>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</si>
  <si>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</si>
  <si>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</si>
  <si>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</si>
  <si>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</si>
  <si>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</si>
  <si>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</si>
  <si>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</si>
  <si>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</si>
  <si>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</si>
  <si>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</si>
  <si>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</si>
  <si>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</si>
  <si>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</si>
  <si>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</si>
  <si>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</si>
  <si>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</si>
  <si>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</si>
  <si>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</si>
  <si>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</si>
  <si>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</si>
  <si>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</si>
  <si>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</si>
  <si>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</si>
  <si>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</si>
  <si>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</si>
  <si>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</si>
  <si>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</si>
  <si>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</si>
  <si>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</si>
  <si>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</si>
  <si>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</si>
  <si>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</si>
  <si>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</si>
  <si>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</si>
  <si>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</si>
  <si>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</si>
  <si>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</si>
  <si>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</si>
  <si>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</si>
  <si>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</si>
  <si>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</si>
  <si>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</si>
  <si>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</si>
  <si>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</si>
  <si>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</si>
  <si>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</si>
  <si>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</si>
  <si>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</si>
  <si>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</si>
  <si>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</si>
  <si>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</si>
  <si>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</si>
  <si>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</si>
  <si>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</si>
  <si>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</si>
  <si>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</si>
  <si>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</si>
  <si>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</si>
  <si>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</si>
  <si>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</si>
  <si>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</si>
  <si>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</si>
  <si>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</si>
  <si>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</si>
  <si>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</si>
  <si>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</si>
  <si>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</si>
  <si>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</si>
  <si>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</si>
  <si>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</si>
  <si>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</si>
  <si>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</si>
  <si>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</si>
  <si>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</si>
  <si>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</si>
  <si>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</si>
  <si>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</si>
  <si>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</si>
  <si>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</si>
  <si>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</si>
  <si>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</si>
  <si>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</si>
  <si>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</si>
  <si>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</si>
  <si>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</si>
  <si>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</si>
  <si>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</si>
  <si>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</si>
  <si>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</si>
  <si>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</si>
  <si>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</si>
  <si>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</si>
  <si>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</si>
  <si>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</si>
  <si>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</si>
  <si>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</si>
  <si>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</si>
  <si>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</si>
  <si>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</si>
  <si>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</si>
  <si>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</si>
  <si>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</si>
  <si>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</si>
  <si>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</si>
  <si>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</si>
  <si>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</si>
  <si>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</si>
  <si>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</si>
  <si>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</si>
  <si>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</si>
  <si>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</si>
  <si>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</si>
  <si>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</si>
  <si>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</si>
  <si>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</si>
  <si>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</si>
  <si>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</si>
  <si>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</si>
  <si>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</si>
  <si>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</si>
  <si>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</si>
  <si>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</si>
  <si>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</si>
  <si>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</si>
  <si>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</si>
  <si>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</si>
  <si>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</si>
  <si>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</si>
  <si>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</si>
  <si>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</si>
  <si>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</si>
  <si>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</si>
  <si>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</si>
  <si>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</si>
  <si>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</si>
  <si>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</si>
  <si>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</si>
  <si>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</si>
  <si>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</si>
  <si>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</si>
  <si>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</si>
  <si>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</si>
  <si>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</si>
  <si>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</si>
  <si>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</si>
  <si>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</si>
  <si>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</si>
  <si>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</si>
  <si>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</si>
  <si>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</si>
  <si>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</si>
  <si>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</si>
  <si>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</si>
  <si>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</si>
  <si>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</si>
  <si>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</si>
  <si>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</si>
  <si>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</si>
  <si>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</si>
  <si>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</si>
  <si>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</si>
  <si>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</si>
  <si>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</si>
  <si>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</si>
  <si>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</si>
  <si>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</si>
  <si>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</si>
  <si>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</si>
  <si>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</si>
  <si>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</si>
  <si>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</si>
  <si>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</si>
  <si>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</si>
  <si>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</si>
  <si>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</si>
  <si>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</si>
  <si>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</si>
  <si>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</si>
  <si>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</si>
  <si>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</si>
  <si>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</si>
  <si>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</si>
  <si>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</si>
  <si>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</si>
  <si>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</si>
  <si>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</si>
  <si>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</si>
  <si>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</si>
  <si>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</si>
  <si>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</si>
  <si>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</si>
  <si>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</si>
  <si>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</si>
  <si>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</si>
  <si>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</si>
  <si>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</si>
  <si>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</si>
  <si>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</si>
  <si>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</si>
  <si>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</si>
  <si>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</si>
  <si>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</si>
  <si>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</si>
  <si>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</si>
  <si>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</si>
  <si>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</si>
  <si>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</si>
  <si>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</si>
  <si>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</si>
  <si>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</si>
  <si>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</si>
  <si>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</si>
  <si>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</si>
  <si>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</si>
  <si>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</si>
  <si>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</si>
  <si>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</si>
  <si>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</si>
  <si>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</si>
  <si>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</si>
  <si>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</si>
  <si>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</si>
  <si>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</si>
  <si>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</si>
  <si>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</si>
  <si>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</si>
  <si>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</si>
  <si>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</si>
  <si>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</si>
  <si>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</si>
  <si>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</si>
  <si>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</si>
  <si>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</si>
  <si>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</si>
  <si>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</si>
  <si>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</si>
  <si>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</si>
  <si>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</si>
  <si>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</si>
  <si>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</si>
  <si>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</si>
  <si>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</si>
  <si>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</si>
  <si>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</si>
  <si>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</si>
  <si>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</si>
  <si>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</si>
  <si>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</si>
  <si>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</si>
  <si>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</si>
  <si>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</si>
  <si>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</si>
  <si>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</si>
  <si>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</si>
  <si>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</si>
  <si>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</si>
  <si>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</si>
  <si>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</si>
  <si>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</si>
  <si>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</si>
  <si>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</si>
  <si>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</si>
  <si>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</si>
  <si>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</si>
  <si>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</si>
  <si>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</si>
  <si>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</si>
  <si>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</si>
  <si>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</si>
  <si>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</si>
  <si>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</si>
  <si>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</si>
  <si>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</si>
  <si>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</si>
  <si>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</si>
  <si>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</si>
  <si>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</si>
  <si>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</si>
  <si>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</si>
  <si>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</si>
  <si>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</si>
  <si>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</si>
  <si>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</si>
  <si>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</si>
  <si>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</si>
  <si>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</si>
  <si>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</si>
  <si>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</si>
  <si>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</si>
  <si>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</si>
  <si>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</si>
  <si>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</si>
  <si>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</si>
  <si>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</si>
  <si>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</si>
  <si>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</si>
  <si>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</si>
  <si>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</si>
  <si>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</si>
  <si>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</si>
  <si>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</si>
  <si>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</si>
  <si>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</si>
  <si>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</si>
  <si>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</si>
  <si>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</si>
  <si>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</si>
  <si>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</si>
  <si>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</si>
  <si>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</si>
  <si>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</si>
  <si>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</si>
  <si>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</si>
  <si>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</si>
  <si>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</si>
  <si>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</si>
  <si>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</si>
  <si>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</si>
  <si>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</si>
  <si>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</si>
  <si>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</si>
  <si>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</si>
  <si>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</si>
  <si>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</si>
  <si>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</si>
  <si>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</si>
  <si>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</si>
  <si>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</si>
  <si>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</si>
  <si>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</si>
  <si>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</si>
  <si>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</si>
  <si>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</si>
  <si>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</si>
  <si>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</si>
  <si>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</si>
  <si>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</si>
  <si>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</si>
  <si>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</si>
  <si>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</si>
  <si>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</si>
  <si>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</si>
  <si>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</si>
  <si>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</si>
  <si>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</si>
  <si>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</si>
  <si>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</si>
  <si>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</si>
  <si>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</si>
  <si>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</si>
  <si>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</si>
  <si>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</si>
  <si>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</si>
  <si>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</si>
  <si>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</si>
  <si>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</si>
  <si>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</si>
  <si>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</si>
  <si>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</si>
  <si>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</si>
  <si>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</si>
  <si>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</si>
  <si>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</si>
  <si>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</si>
  <si>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</si>
  <si>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</si>
  <si>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</si>
  <si>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</si>
  <si>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</si>
  <si>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</si>
  <si>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</si>
  <si>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</si>
  <si>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</si>
  <si>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</si>
  <si>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</si>
  <si>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</si>
  <si>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</si>
  <si>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</si>
  <si>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</si>
  <si>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</si>
  <si>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</si>
  <si>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</si>
  <si>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</si>
  <si>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</si>
  <si>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</si>
  <si>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</si>
  <si>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</si>
  <si>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</si>
  <si>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</si>
  <si>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</si>
  <si>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</si>
  <si>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</si>
  <si>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</si>
  <si>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</si>
  <si>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</si>
  <si>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</si>
  <si>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</si>
  <si>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</si>
  <si>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</si>
  <si>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</si>
  <si>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</si>
  <si>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</si>
  <si>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</si>
  <si>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</si>
  <si>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</si>
  <si>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</si>
  <si>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</si>
  <si>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</si>
  <si>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</si>
  <si>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</si>
  <si>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</si>
  <si>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</si>
  <si>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</si>
  <si>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</si>
  <si>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</si>
  <si>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</si>
  <si>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</si>
  <si>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</si>
  <si>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</si>
  <si>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</si>
  <si>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</si>
  <si>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</si>
  <si>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</si>
  <si>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</si>
  <si>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</si>
  <si>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</si>
  <si>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</si>
  <si>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</si>
  <si>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</si>
  <si>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</si>
  <si>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</si>
  <si>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</si>
  <si>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</si>
  <si>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</si>
  <si>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</si>
  <si>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</si>
  <si>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</si>
  <si>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</si>
  <si>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</si>
  <si>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</si>
  <si>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</si>
  <si>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</si>
  <si>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</si>
  <si>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</si>
  <si>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</si>
  <si>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</si>
  <si>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</si>
  <si>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</si>
  <si>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</si>
  <si>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</si>
  <si>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</si>
  <si>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</si>
  <si>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</si>
  <si>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</si>
  <si>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</si>
  <si>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</si>
  <si>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</si>
  <si>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</si>
  <si>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</si>
  <si>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</si>
  <si>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</si>
  <si>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</si>
  <si>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</si>
  <si>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</si>
  <si>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</si>
  <si>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</si>
  <si>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</si>
  <si>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</si>
  <si>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</si>
  <si>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</si>
  <si>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</si>
  <si>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</si>
  <si>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</si>
  <si>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</si>
  <si>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</si>
  <si>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</si>
  <si>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</si>
  <si>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</si>
  <si>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</si>
  <si>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</si>
  <si>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</si>
  <si>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</si>
  <si>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</si>
  <si>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</si>
  <si>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</si>
  <si>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</si>
  <si>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</si>
  <si>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</si>
  <si>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</si>
  <si>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</si>
  <si>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</si>
  <si>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</si>
  <si>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</si>
  <si>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</si>
  <si>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</si>
  <si>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</si>
  <si>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</si>
  <si>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</si>
  <si>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</si>
  <si>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</si>
  <si>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</si>
  <si>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</si>
  <si>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</si>
  <si>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</si>
  <si>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</si>
  <si>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</si>
  <si>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</si>
  <si>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</si>
  <si>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</si>
  <si>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</si>
  <si>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</si>
  <si>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</si>
  <si>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</si>
  <si>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</si>
  <si>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</si>
  <si>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</si>
  <si>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</si>
  <si>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</si>
  <si>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</si>
  <si>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</si>
  <si>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</si>
  <si>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</si>
  <si>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</si>
  <si>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</si>
  <si>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</si>
  <si>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</si>
  <si>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</si>
  <si>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</si>
  <si>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</si>
  <si>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</si>
  <si>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</si>
  <si>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</si>
  <si>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</si>
  <si>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</si>
  <si>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</si>
  <si>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</si>
  <si>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</si>
  <si>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</si>
  <si>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</si>
  <si>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</si>
  <si>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</si>
  <si>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</si>
  <si>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</si>
  <si>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</si>
  <si>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</si>
  <si>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</si>
  <si>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</si>
  <si>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</si>
  <si>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</si>
  <si>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</si>
  <si>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</si>
  <si>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</si>
  <si>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</si>
  <si>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</si>
  <si>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</si>
  <si>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</si>
  <si>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</si>
  <si>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</si>
  <si>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</si>
  <si>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</si>
  <si>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</si>
  <si>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</si>
  <si>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</si>
  <si>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</si>
  <si>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</si>
  <si>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</si>
  <si>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</si>
  <si>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</si>
  <si>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</si>
  <si>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</si>
  <si>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</si>
  <si>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</si>
  <si>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</si>
  <si>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</si>
  <si>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</si>
  <si>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</si>
  <si>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</si>
  <si>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</si>
  <si>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</si>
  <si>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</si>
  <si>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</si>
  <si>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</si>
  <si>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</si>
  <si>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</si>
  <si>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</si>
  <si>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</si>
  <si>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</si>
  <si>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</si>
  <si>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</si>
  <si>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</si>
  <si>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</si>
  <si>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</si>
  <si>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</si>
  <si>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</si>
  <si>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</si>
  <si>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</si>
  <si>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</si>
  <si>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</si>
  <si>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</si>
  <si>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</si>
  <si>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</si>
  <si>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</si>
  <si>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</si>
  <si>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</si>
  <si>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</si>
  <si>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</si>
  <si>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</si>
  <si>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</si>
  <si>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</si>
  <si>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</si>
  <si>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</si>
  <si>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</si>
  <si>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</si>
  <si>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</si>
  <si>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</si>
  <si>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</si>
  <si>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</si>
  <si>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</si>
  <si>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</si>
  <si>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</si>
  <si>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</si>
  <si>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</si>
  <si>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</si>
  <si>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</si>
  <si>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</si>
  <si>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</si>
  <si>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</si>
  <si>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</si>
  <si>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</si>
  <si>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</si>
  <si>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</si>
  <si>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</si>
  <si>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</si>
  <si>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</si>
  <si>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</si>
  <si>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</si>
  <si>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</si>
  <si>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</si>
  <si>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</si>
  <si>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</si>
  <si>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</si>
  <si>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</si>
  <si>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</si>
  <si>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</si>
  <si>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</si>
  <si>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</si>
  <si>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</si>
  <si>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</si>
  <si>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</si>
  <si>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</si>
  <si>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</si>
  <si>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</si>
  <si>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</si>
  <si>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</si>
  <si>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</si>
  <si>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</si>
  <si>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</si>
  <si>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</si>
  <si>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</si>
  <si>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</si>
  <si>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</si>
  <si>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</si>
  <si>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</si>
  <si>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</si>
  <si>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</si>
  <si>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</si>
  <si>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</si>
  <si>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</si>
  <si>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</si>
  <si>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</si>
  <si>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</si>
  <si>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</si>
  <si>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</si>
  <si>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</si>
  <si>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</si>
  <si>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</si>
  <si>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</si>
  <si>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</si>
  <si>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</si>
  <si>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</si>
  <si>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</si>
  <si>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</si>
  <si>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</si>
  <si>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</si>
  <si>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</si>
  <si>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</si>
  <si>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</si>
  <si>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</si>
  <si>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</si>
  <si>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</si>
  <si>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</si>
  <si>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</si>
  <si>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</si>
  <si>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</si>
  <si>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</si>
  <si>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</si>
  <si>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</si>
  <si>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</si>
  <si>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</si>
  <si>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</si>
  <si>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</si>
  <si>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</si>
  <si>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</si>
  <si>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</si>
  <si>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</si>
  <si>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</si>
  <si>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</si>
  <si>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</si>
  <si>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</si>
  <si>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</si>
  <si>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</si>
  <si>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</si>
  <si>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</si>
  <si>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</si>
  <si>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</si>
  <si>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</si>
  <si>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</si>
  <si>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</si>
  <si>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</si>
  <si>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</si>
  <si>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</si>
  <si>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</si>
  <si>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</si>
  <si>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</si>
  <si>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</si>
  <si>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</si>
  <si>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</si>
  <si>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</si>
  <si>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</si>
  <si>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</si>
  <si>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</si>
  <si>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</si>
  <si>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</si>
  <si>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</si>
  <si>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</si>
  <si>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</si>
  <si>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</si>
  <si>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</si>
  <si>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</si>
  <si>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</si>
  <si>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</si>
  <si>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</si>
  <si>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</si>
  <si>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</si>
  <si>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</si>
  <si>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</si>
  <si>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</si>
  <si>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</si>
  <si>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</si>
  <si>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</si>
  <si>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</si>
  <si>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</si>
  <si>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</si>
  <si>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</si>
  <si>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</si>
  <si>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</si>
  <si>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</si>
  <si>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</si>
  <si>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</si>
  <si>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</si>
  <si>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</si>
  <si>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</si>
  <si>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</si>
  <si>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</si>
  <si>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</si>
  <si>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</si>
  <si>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</si>
  <si>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</si>
  <si>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</si>
  <si>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</si>
  <si>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</si>
  <si>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</si>
  <si>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</si>
  <si>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</si>
  <si>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</si>
  <si>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</si>
  <si>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</si>
  <si>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</si>
  <si>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</si>
  <si>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</si>
  <si>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</si>
  <si>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</si>
  <si>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</si>
  <si>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</si>
  <si>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</si>
  <si>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</si>
  <si>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</si>
  <si>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</si>
  <si>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</si>
  <si>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</si>
  <si>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</si>
  <si>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</si>
  <si>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</si>
  <si>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</si>
  <si>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</si>
  <si>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</si>
  <si>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</si>
  <si>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</si>
  <si>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</si>
  <si>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</si>
  <si>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</si>
  <si>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</si>
  <si>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</si>
  <si>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</si>
  <si>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</si>
  <si>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</si>
  <si>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</si>
  <si>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</si>
  <si>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</si>
  <si>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</si>
  <si>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</si>
  <si>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</si>
  <si>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</si>
  <si>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</si>
  <si>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</si>
  <si>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</si>
  <si>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</si>
  <si>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</si>
  <si>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</si>
  <si>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</si>
  <si>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</si>
  <si>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</si>
  <si>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</si>
  <si>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</si>
  <si>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</si>
  <si>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</si>
  <si>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</si>
  <si>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</si>
  <si>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</si>
  <si>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</si>
  <si>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</si>
  <si>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</si>
  <si>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</si>
  <si>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</si>
  <si>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</si>
  <si>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</si>
  <si>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</si>
  <si>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</si>
  <si>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</si>
  <si>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</si>
  <si>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</si>
  <si>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</si>
  <si>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</si>
  <si>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</si>
  <si>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</si>
  <si>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</si>
  <si>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</si>
  <si>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</si>
  <si>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</si>
  <si>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</si>
  <si>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</si>
  <si>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</si>
  <si>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</si>
  <si>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</si>
  <si>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</si>
  <si>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</si>
  <si>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</si>
  <si>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</si>
  <si>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</si>
  <si>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</si>
  <si>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</si>
  <si>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</si>
  <si>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</si>
  <si>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</si>
  <si>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</si>
  <si>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</si>
  <si>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</si>
  <si>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</si>
  <si>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</si>
  <si>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</si>
  <si>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</si>
  <si>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</si>
  <si>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</si>
  <si>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</si>
  <si>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</si>
  <si>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</si>
  <si>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</si>
  <si>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</si>
  <si>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</si>
  <si>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</si>
  <si>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</si>
  <si>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</si>
  <si>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</si>
  <si>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</si>
  <si>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</si>
  <si>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</si>
  <si>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</si>
  <si>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</si>
  <si>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</si>
  <si>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</si>
  <si>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</si>
  <si>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</si>
  <si>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</si>
  <si>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</si>
  <si>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</si>
  <si>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</si>
  <si>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</si>
  <si>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</si>
  <si>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</si>
  <si>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</si>
  <si>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</si>
  <si>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</si>
  <si>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</si>
  <si>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</si>
  <si>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</si>
  <si>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</si>
  <si>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</si>
  <si>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</si>
  <si>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</si>
  <si>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</si>
  <si>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</si>
  <si>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</si>
  <si>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</si>
  <si>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</si>
  <si>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</si>
  <si>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</si>
  <si>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</si>
  <si>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</si>
  <si>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</si>
  <si>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</si>
  <si>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</si>
  <si>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</si>
  <si>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</si>
  <si>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</si>
  <si>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</si>
  <si>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</si>
  <si>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</si>
  <si>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</si>
  <si>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</si>
  <si>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</si>
  <si>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</si>
  <si>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</si>
  <si>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</si>
  <si>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</si>
  <si>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</si>
  <si>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</si>
  <si>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</si>
  <si>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</si>
  <si>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</si>
  <si>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</si>
  <si>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</si>
  <si>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</si>
  <si>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</si>
  <si>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</si>
  <si>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</si>
  <si>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</si>
  <si>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</si>
  <si>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</si>
  <si>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</si>
  <si>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</si>
  <si>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</si>
  <si>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</si>
  <si>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</si>
  <si>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</si>
  <si>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</si>
  <si>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</si>
  <si>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</si>
  <si>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</si>
  <si>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</si>
  <si>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</si>
  <si>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</si>
  <si>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</si>
  <si>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</si>
  <si>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</si>
  <si>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</si>
  <si>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</si>
  <si>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</si>
  <si>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</si>
  <si>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</si>
  <si>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</si>
  <si>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</si>
  <si>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</si>
  <si>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</si>
  <si>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</si>
  <si>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</si>
  <si>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</si>
  <si>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</si>
  <si>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</si>
  <si>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</si>
  <si>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</si>
  <si>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</si>
  <si>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</si>
  <si>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</si>
  <si>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</si>
  <si>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</si>
  <si>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</si>
  <si>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</si>
  <si>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</si>
  <si>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</si>
  <si>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</si>
  <si>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</si>
  <si>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</si>
  <si>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</si>
  <si>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</si>
  <si>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</si>
  <si>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</si>
  <si>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</si>
  <si>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</si>
  <si>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</si>
  <si>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</si>
  <si>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</si>
  <si>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</si>
  <si>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</si>
  <si>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</si>
  <si>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</si>
  <si>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</si>
  <si>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</si>
  <si>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</si>
  <si>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</si>
  <si>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</si>
  <si>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</si>
  <si>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</si>
  <si>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</si>
  <si>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</si>
  <si>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</si>
  <si>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</si>
  <si>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</si>
  <si>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</si>
  <si>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</si>
  <si>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</si>
  <si>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</si>
  <si>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</si>
  <si>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</si>
  <si>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</si>
  <si>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</si>
  <si>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</si>
  <si>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</si>
  <si>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</si>
  <si>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</si>
  <si>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</si>
  <si>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</si>
  <si>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</si>
  <si>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</si>
  <si>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</si>
  <si>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</si>
  <si>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</si>
  <si>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</si>
  <si>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</si>
  <si>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</si>
  <si>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</si>
  <si>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</si>
  <si>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</si>
  <si>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</si>
  <si>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</si>
  <si>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</si>
  <si>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</si>
  <si>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</si>
  <si>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</si>
  <si>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</si>
  <si>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</si>
  <si>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</si>
  <si>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</si>
  <si>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</si>
  <si>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</si>
  <si>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</si>
  <si>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</si>
  <si>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</si>
  <si>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</si>
  <si>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</si>
  <si>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</si>
  <si>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</si>
  <si>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</si>
  <si>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</si>
  <si>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</si>
  <si>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</si>
  <si>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</si>
  <si>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</si>
  <si>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</si>
  <si>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</si>
  <si>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</si>
  <si>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</si>
  <si>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</si>
  <si>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</si>
  <si>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</si>
  <si>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</si>
  <si>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</si>
  <si>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</si>
  <si>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</si>
  <si>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</si>
  <si>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</si>
  <si>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</si>
  <si>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</si>
  <si>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</si>
  <si>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</si>
  <si>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</si>
  <si>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</si>
  <si>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</si>
  <si>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</si>
  <si>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</si>
  <si>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</si>
  <si>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</si>
  <si>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</si>
  <si>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</si>
  <si>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</si>
  <si>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</si>
  <si>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</si>
  <si>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</si>
  <si>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</si>
  <si>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</si>
  <si>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</si>
  <si>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</si>
  <si>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</si>
  <si>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</si>
  <si>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</si>
  <si>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</si>
  <si>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</si>
  <si>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</si>
  <si>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</si>
  <si>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</si>
  <si>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</si>
  <si>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</si>
  <si>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</si>
  <si>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</si>
  <si>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</si>
  <si>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</si>
  <si>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</si>
  <si>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</si>
  <si>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</si>
  <si>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</si>
  <si>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</si>
  <si>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</si>
  <si>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</si>
  <si>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</si>
  <si>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</si>
  <si>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</si>
  <si>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</si>
  <si>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</si>
  <si>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</si>
  <si>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</si>
  <si>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</si>
  <si>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</si>
  <si>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</si>
  <si>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</si>
  <si>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</si>
  <si>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</si>
  <si>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</si>
  <si>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</si>
  <si>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</si>
  <si>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</si>
  <si>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</si>
  <si>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</si>
  <si>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</si>
  <si>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</si>
  <si>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</si>
  <si>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</si>
  <si>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</si>
  <si>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</si>
  <si>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</si>
  <si>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</si>
  <si>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</si>
  <si>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</si>
  <si>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</si>
  <si>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</si>
  <si>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</si>
  <si>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</si>
  <si>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</si>
  <si>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</si>
  <si>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</si>
  <si>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</si>
  <si>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</si>
  <si>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</si>
  <si>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</si>
  <si>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</si>
  <si>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</si>
  <si>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</si>
  <si>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</si>
  <si>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</si>
  <si>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</si>
  <si>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</si>
  <si>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</si>
  <si>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</si>
  <si>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</si>
  <si>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</si>
  <si>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</si>
  <si>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</si>
  <si>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</si>
  <si>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</si>
  <si>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</si>
  <si>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</si>
  <si>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</si>
  <si>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</si>
  <si>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</si>
  <si>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</si>
  <si>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</si>
  <si>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</si>
  <si>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</si>
  <si>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</si>
  <si>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</si>
  <si>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</si>
  <si>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</si>
  <si>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</si>
  <si>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</si>
  <si>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</si>
  <si>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</si>
  <si>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</si>
  <si>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</si>
  <si>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</si>
  <si>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</si>
  <si>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</si>
  <si>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</si>
  <si>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</si>
  <si>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</si>
  <si>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</si>
  <si>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</si>
  <si>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</si>
  <si>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</si>
  <si>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</si>
  <si>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</si>
  <si>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</si>
  <si>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</si>
  <si>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</si>
  <si>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</si>
  <si>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</si>
  <si>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</si>
  <si>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</si>
  <si>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</si>
  <si>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</si>
  <si>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</si>
  <si>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</si>
  <si>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</si>
  <si>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</si>
  <si>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</si>
  <si>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</si>
  <si>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</si>
  <si>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</si>
  <si>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</si>
  <si>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</si>
  <si>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</si>
  <si>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</si>
  <si>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</si>
  <si>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</si>
  <si>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</si>
  <si>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</si>
  <si>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</si>
  <si>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</si>
  <si>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</si>
  <si>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</si>
  <si>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</si>
  <si>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</si>
  <si>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</si>
  <si>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</si>
  <si>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</si>
  <si>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</si>
  <si>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</si>
  <si>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</si>
  <si>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</si>
  <si>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</si>
  <si>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</si>
  <si>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</si>
  <si>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</si>
  <si>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</si>
  <si>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</si>
  <si>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</si>
  <si>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</si>
  <si>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</si>
  <si>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</si>
  <si>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</si>
  <si>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</si>
  <si>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</si>
  <si>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</si>
  <si>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</si>
  <si>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</si>
  <si>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</si>
  <si>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</si>
  <si>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</si>
  <si>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</si>
  <si>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</si>
  <si>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</si>
  <si>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</si>
  <si>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</si>
  <si>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</si>
  <si>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</si>
  <si>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</si>
  <si>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</si>
  <si>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</si>
  <si>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</si>
  <si>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</si>
  <si>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</si>
  <si>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</si>
  <si>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</si>
  <si>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</si>
  <si>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</si>
  <si>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</si>
  <si>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</si>
  <si>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</si>
  <si>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</si>
  <si>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</si>
  <si>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</si>
  <si>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</si>
  <si>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</si>
  <si>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</si>
  <si>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</si>
  <si>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</si>
  <si>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</si>
  <si>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</si>
  <si>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</si>
  <si>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</si>
  <si>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</si>
  <si>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</si>
  <si>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</si>
  <si>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</si>
  <si>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</si>
  <si>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</si>
  <si>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</si>
  <si>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</si>
  <si>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</si>
  <si>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</si>
  <si>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</si>
  <si>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</si>
  <si>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</si>
  <si>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</si>
  <si>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</si>
  <si>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</si>
  <si>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</si>
  <si>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</si>
  <si>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</si>
  <si>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</si>
  <si>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</si>
  <si>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</si>
  <si>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</si>
  <si>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</si>
  <si>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</si>
  <si>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</si>
  <si>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</si>
  <si>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</si>
  <si>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</si>
  <si>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</si>
  <si>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</si>
  <si>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</si>
  <si>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</si>
  <si>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</si>
  <si>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</si>
  <si>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</si>
  <si>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</si>
  <si>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</si>
  <si>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</si>
  <si>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</si>
  <si>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</si>
  <si>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</si>
  <si>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</si>
  <si>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</si>
  <si>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</si>
  <si>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</si>
  <si>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</si>
  <si>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</si>
  <si>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</si>
  <si>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</si>
  <si>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</si>
  <si>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</si>
  <si>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</si>
  <si>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</si>
  <si>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</si>
  <si>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</si>
  <si>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</si>
  <si>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</si>
  <si>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</si>
  <si>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</si>
  <si>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</si>
  <si>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</si>
  <si>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</si>
  <si>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</si>
  <si>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</si>
  <si>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</si>
  <si>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</si>
  <si>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</si>
  <si>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</si>
  <si>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</si>
  <si>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</si>
  <si>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</si>
  <si>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</si>
  <si>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</si>
  <si>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</si>
  <si>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</si>
  <si>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</si>
  <si>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</si>
  <si>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</si>
  <si>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</si>
  <si>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</si>
  <si>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</si>
  <si>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</si>
  <si>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</si>
  <si>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</si>
  <si>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</si>
  <si>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</si>
  <si>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</si>
  <si>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</si>
  <si>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</si>
  <si>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</si>
  <si>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</si>
  <si>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</si>
  <si>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</si>
  <si>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</si>
  <si>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</si>
  <si>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</si>
  <si>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</si>
  <si>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</si>
  <si>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</si>
  <si>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</si>
  <si>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</si>
  <si>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</si>
  <si>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</si>
  <si>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</si>
  <si>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</si>
  <si>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</si>
  <si>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</si>
  <si>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</si>
  <si>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</si>
  <si>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</si>
  <si>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</si>
  <si>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</si>
  <si>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</si>
  <si>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</si>
  <si>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</si>
  <si>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</si>
  <si>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</si>
  <si>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</si>
  <si>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</si>
  <si>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</si>
  <si>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</si>
  <si>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</si>
  <si>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</si>
  <si>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</si>
  <si>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</si>
  <si>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</si>
  <si>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</si>
  <si>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</si>
  <si>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</si>
  <si>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</si>
  <si>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</si>
  <si>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</si>
  <si>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</si>
  <si>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</si>
  <si>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</si>
  <si>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</si>
  <si>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</si>
  <si>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</si>
  <si>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</si>
  <si>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</si>
  <si>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</si>
  <si>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</si>
  <si>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</si>
  <si>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</si>
  <si>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</si>
  <si>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</si>
  <si>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</si>
  <si>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</si>
  <si>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</si>
  <si>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</si>
  <si>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</si>
  <si>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</si>
  <si>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</si>
  <si>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</si>
  <si>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</si>
  <si>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</si>
  <si>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</si>
  <si>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</si>
  <si>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</si>
  <si>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</si>
  <si>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</si>
  <si>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</si>
  <si>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</si>
  <si>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</si>
  <si>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</si>
  <si>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</si>
  <si>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</si>
  <si>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</si>
  <si>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</si>
  <si>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</si>
  <si>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</si>
  <si>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</si>
  <si>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</si>
  <si>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</si>
  <si>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</si>
  <si>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</si>
  <si>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</si>
  <si>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</si>
  <si>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</si>
  <si>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</si>
  <si>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</si>
  <si>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</si>
  <si>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</si>
  <si>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</si>
  <si>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</si>
  <si>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</si>
  <si>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</si>
  <si>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</si>
  <si>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</si>
  <si>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</si>
  <si>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</si>
  <si>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</si>
  <si>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</si>
  <si>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</si>
  <si>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</si>
  <si>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</si>
  <si>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</si>
  <si>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</si>
  <si>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</si>
  <si>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</si>
  <si>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</si>
  <si>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</si>
  <si>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</si>
  <si>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</si>
  <si>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</si>
  <si>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</si>
  <si>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</si>
  <si>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</si>
  <si>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</si>
  <si>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</si>
  <si>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</si>
  <si>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</si>
  <si>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</si>
  <si>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</si>
  <si>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</si>
  <si>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</si>
  <si>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</si>
  <si>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</si>
  <si>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</si>
  <si>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</si>
  <si>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</si>
  <si>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</si>
  <si>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</si>
  <si>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</si>
  <si>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</si>
  <si>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</si>
  <si>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</si>
  <si>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</si>
  <si>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</si>
  <si>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</si>
  <si>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</si>
  <si>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</si>
  <si>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</si>
  <si>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</si>
  <si>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</si>
  <si>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</si>
  <si>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</si>
  <si>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</si>
  <si>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</si>
  <si>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</si>
  <si>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</si>
  <si>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</si>
  <si>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</si>
  <si>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</si>
  <si>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</si>
  <si>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</si>
  <si>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</si>
  <si>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</si>
  <si>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</si>
  <si>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</si>
  <si>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</si>
  <si>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</si>
  <si>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</si>
  <si>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</si>
  <si>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</si>
  <si>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</si>
  <si>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</si>
  <si>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</si>
  <si>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</si>
  <si>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</si>
  <si>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</si>
  <si>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</si>
  <si>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</si>
  <si>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</si>
  <si>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</si>
  <si>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</si>
  <si>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</si>
  <si>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</si>
  <si>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</si>
  <si>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</si>
  <si>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</si>
  <si>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</si>
  <si>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</si>
  <si>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</si>
  <si>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</si>
  <si>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</si>
  <si>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</si>
  <si>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</si>
  <si>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</si>
  <si>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</si>
  <si>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</si>
  <si>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</si>
  <si>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</si>
  <si>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</si>
  <si>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</si>
  <si>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</si>
  <si>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</si>
  <si>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</si>
  <si>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</si>
  <si>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</si>
  <si>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</si>
  <si>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</si>
  <si>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</si>
  <si>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</si>
  <si>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</si>
  <si>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</si>
  <si>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</si>
  <si>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</si>
  <si>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</si>
  <si>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</si>
  <si>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</si>
  <si>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</si>
  <si>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</si>
  <si>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</si>
  <si>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</si>
  <si>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</si>
  <si>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</si>
  <si>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</si>
  <si>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</si>
  <si>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</si>
  <si>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</si>
  <si>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</si>
  <si>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</si>
  <si>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</si>
  <si>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</si>
  <si>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</si>
  <si>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</si>
  <si>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</si>
  <si>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</si>
  <si>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</si>
  <si>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</si>
  <si>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</si>
  <si>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</si>
  <si>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</si>
  <si>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</si>
  <si>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</si>
  <si>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</si>
  <si>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</si>
  <si>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</si>
  <si>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</si>
  <si>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</si>
  <si>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</si>
  <si>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</si>
  <si>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</si>
  <si>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</si>
  <si>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</si>
  <si>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</si>
  <si>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</si>
  <si>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</si>
  <si>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</si>
  <si>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</si>
  <si>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</si>
  <si>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</si>
  <si>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</si>
  <si>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</si>
  <si>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</si>
  <si>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</si>
  <si>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</si>
  <si>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</si>
  <si>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</si>
  <si>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</si>
  <si>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</si>
  <si>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</si>
  <si>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</si>
  <si>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</si>
  <si>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</si>
  <si>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</si>
  <si>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</si>
  <si>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</si>
  <si>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</si>
  <si>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</si>
  <si>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</si>
  <si>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</si>
  <si>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</si>
  <si>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</si>
  <si>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</si>
  <si>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</si>
  <si>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</si>
  <si>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</si>
  <si>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</si>
  <si>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</si>
  <si>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</si>
  <si>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</si>
  <si>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</si>
  <si>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</si>
  <si>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</si>
  <si>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</si>
  <si>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</si>
  <si>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</si>
  <si>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</si>
  <si>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</si>
  <si>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</si>
  <si>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</si>
  <si>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</si>
  <si>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</si>
  <si>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</si>
  <si>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</si>
  <si>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</si>
  <si>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</si>
  <si>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</si>
  <si>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</si>
  <si>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</si>
  <si>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</si>
  <si>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</si>
  <si>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</si>
  <si>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</si>
  <si>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</si>
  <si>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</si>
  <si>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</si>
  <si>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</si>
  <si>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</si>
  <si>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</si>
  <si>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</si>
  <si>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</si>
  <si>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</si>
  <si>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</si>
  <si>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</si>
  <si>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</si>
  <si>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</si>
  <si>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</si>
  <si>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</si>
  <si>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</si>
  <si>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</si>
  <si>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</si>
  <si>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</si>
  <si>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</si>
  <si>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</si>
  <si>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</si>
  <si>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</si>
  <si>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</si>
  <si>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</si>
  <si>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</si>
  <si>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</si>
  <si>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</si>
  <si>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</si>
  <si>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</si>
  <si>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</si>
  <si>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</si>
  <si>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</si>
  <si>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</si>
  <si>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</si>
  <si>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</si>
  <si>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</si>
  <si>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</si>
  <si>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</si>
  <si>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</si>
  <si>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</si>
  <si>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</si>
  <si>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</si>
  <si>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</si>
  <si>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</si>
  <si>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</si>
  <si>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</si>
  <si>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</si>
  <si>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</si>
  <si>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</si>
  <si>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</si>
  <si>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</si>
  <si>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</si>
  <si>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</si>
  <si>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</si>
  <si>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</si>
  <si>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</si>
  <si>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</si>
  <si>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</si>
  <si>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</si>
  <si>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</si>
  <si>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</si>
  <si>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</si>
  <si>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</si>
  <si>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</si>
  <si>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</si>
  <si>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</si>
  <si>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</si>
  <si>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</si>
  <si>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</si>
  <si>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</si>
  <si>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</si>
  <si>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</si>
  <si>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</si>
  <si>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</si>
  <si>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</si>
  <si>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</si>
  <si>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</si>
  <si>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</si>
  <si>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</si>
  <si>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</si>
  <si>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</si>
  <si>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</si>
  <si>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</si>
  <si>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</si>
  <si>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</si>
  <si>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</si>
  <si>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</si>
  <si>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</si>
  <si>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</si>
  <si>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</si>
  <si>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</si>
  <si>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</si>
  <si>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</si>
  <si>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</si>
  <si>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</si>
  <si>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</si>
  <si>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</si>
  <si>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</si>
  <si>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</si>
  <si>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</si>
  <si>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</si>
  <si>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</si>
  <si>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</si>
  <si>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</si>
  <si>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</si>
  <si>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</si>
  <si>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</si>
  <si>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</si>
  <si>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</si>
  <si>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</si>
  <si>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</si>
  <si>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</si>
  <si>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</si>
  <si>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</si>
  <si>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</si>
  <si>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</si>
  <si>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</si>
  <si>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</si>
  <si>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</si>
  <si>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</si>
  <si>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</si>
  <si>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</si>
  <si>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</si>
  <si>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</si>
  <si>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</si>
  <si>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</si>
  <si>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</si>
  <si>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</si>
  <si>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</si>
  <si>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</si>
  <si>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</si>
  <si>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</si>
  <si>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</si>
  <si>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</si>
  <si>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</si>
  <si>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</si>
  <si>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</si>
  <si>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</si>
  <si>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</si>
  <si>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</si>
  <si>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</si>
  <si>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</si>
  <si>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</si>
  <si>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</si>
  <si>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</si>
  <si>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</si>
  <si>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</si>
  <si>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</si>
  <si>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</si>
  <si>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</si>
  <si>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</si>
  <si>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</si>
  <si>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</si>
  <si>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</si>
  <si>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</si>
  <si>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</si>
  <si>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</si>
  <si>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</si>
  <si>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</si>
  <si>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</si>
  <si>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</si>
  <si>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</si>
  <si>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</si>
  <si>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</si>
  <si>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</si>
  <si>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</si>
  <si>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</si>
  <si>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</si>
  <si>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</si>
  <si>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</si>
  <si>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</si>
  <si>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</si>
  <si>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</si>
  <si>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</si>
  <si>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</si>
  <si>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</si>
  <si>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</si>
  <si>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</si>
  <si>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</si>
  <si>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</si>
  <si>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</si>
  <si>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</si>
  <si>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</si>
  <si>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</si>
  <si>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</si>
  <si>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</si>
  <si>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</si>
  <si>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</si>
  <si>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</si>
  <si>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</si>
  <si>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</si>
  <si>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</si>
  <si>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</si>
  <si>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</si>
  <si>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</si>
  <si>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</si>
  <si>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</si>
  <si>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</si>
  <si>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</si>
  <si>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</si>
  <si>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</si>
  <si>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</si>
  <si>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</si>
  <si>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</si>
  <si>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</si>
  <si>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</si>
  <si>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</si>
  <si>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</si>
  <si>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</si>
  <si>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</si>
  <si>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</si>
  <si>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</si>
  <si>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</si>
  <si>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</si>
  <si>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</si>
  <si>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</si>
  <si>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</si>
  <si>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</si>
  <si>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</si>
  <si>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</si>
  <si>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</si>
  <si>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</si>
  <si>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</si>
  <si>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</si>
  <si>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</si>
  <si>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</si>
  <si>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</si>
  <si>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</si>
  <si>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</si>
  <si>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</si>
  <si>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</si>
  <si>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</si>
  <si>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</si>
  <si>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</si>
  <si>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</si>
  <si>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</si>
  <si>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</si>
  <si>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</si>
  <si>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</si>
  <si>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</si>
  <si>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</si>
  <si>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</si>
  <si>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</si>
  <si>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</si>
  <si>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</si>
  <si>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</si>
  <si>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</si>
  <si>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</si>
  <si>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</si>
  <si>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</si>
  <si>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</si>
  <si>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</si>
  <si>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</si>
  <si>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</si>
  <si>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</si>
  <si>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</si>
  <si>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</si>
  <si>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</si>
  <si>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</si>
  <si>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</si>
  <si>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</si>
  <si>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</si>
  <si>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</si>
  <si>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</si>
  <si>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</si>
  <si>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</si>
  <si>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</si>
  <si>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</si>
  <si>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</si>
  <si>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</si>
  <si>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</si>
  <si>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</si>
  <si>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</si>
  <si>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</si>
  <si>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</si>
  <si>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</si>
  <si>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</si>
  <si>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</si>
  <si>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</si>
  <si>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</si>
  <si>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</si>
  <si>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</si>
  <si>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</si>
  <si>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</si>
  <si>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</si>
  <si>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</si>
  <si>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</si>
  <si>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</si>
  <si>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</si>
  <si>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</si>
  <si>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</si>
  <si>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</si>
  <si>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</si>
  <si>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</si>
  <si>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</si>
  <si>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</si>
  <si>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</si>
  <si>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</si>
  <si>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</si>
  <si>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</si>
  <si>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</si>
  <si>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</si>
  <si>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</si>
  <si>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</si>
  <si>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</si>
  <si>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</si>
  <si>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</si>
  <si>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</si>
  <si>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</si>
  <si>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</si>
  <si>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</si>
  <si>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</si>
  <si>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</si>
  <si>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</si>
  <si>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</si>
  <si>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</si>
  <si>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</si>
  <si>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</si>
  <si>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</si>
  <si>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</si>
  <si>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</si>
  <si>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</si>
  <si>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</si>
  <si>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</si>
  <si>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</si>
  <si>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</si>
  <si>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</si>
  <si>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</si>
  <si>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</si>
  <si>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</si>
  <si>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</si>
  <si>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</si>
  <si>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</si>
  <si>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</si>
  <si>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</si>
  <si>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</si>
  <si>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</si>
  <si>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</si>
  <si>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</si>
  <si>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</si>
  <si>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</si>
  <si>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</si>
  <si>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</si>
  <si>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</si>
  <si>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</si>
  <si>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</si>
  <si>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</si>
  <si>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</si>
  <si>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</si>
  <si>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</si>
  <si>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</si>
  <si>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</si>
  <si>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</si>
  <si>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</si>
  <si>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</si>
  <si>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</si>
  <si>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</si>
  <si>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</si>
  <si>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</si>
  <si>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</si>
  <si>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</si>
  <si>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</si>
  <si>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</si>
  <si>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</si>
  <si>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</si>
  <si>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</si>
  <si>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</si>
  <si>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</si>
  <si>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</si>
  <si>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</si>
  <si>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</si>
  <si>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</si>
  <si>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</si>
  <si>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</si>
  <si>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</si>
  <si>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</si>
  <si>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</si>
  <si>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</si>
  <si>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</si>
  <si>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</si>
  <si>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</si>
  <si>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</si>
  <si>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</si>
  <si>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</si>
  <si>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</si>
  <si>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</si>
  <si>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</si>
  <si>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</si>
  <si>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</si>
  <si>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</si>
  <si>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</si>
  <si>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</si>
  <si>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</si>
  <si>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</si>
  <si>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</si>
  <si>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</si>
  <si>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</si>
  <si>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</si>
  <si>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</si>
  <si>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</si>
  <si>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</si>
  <si>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</si>
  <si>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</si>
  <si>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</si>
  <si>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</si>
  <si>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</si>
  <si>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</si>
  <si>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</si>
  <si>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</si>
  <si>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</si>
  <si>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</si>
  <si>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</si>
  <si>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</si>
  <si>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</si>
  <si>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</si>
  <si>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</si>
  <si>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</si>
  <si>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</si>
  <si>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</si>
  <si>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</si>
  <si>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</si>
  <si>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</si>
  <si>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</si>
  <si>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</si>
  <si>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</si>
  <si>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</si>
  <si>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</si>
  <si>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</si>
  <si>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</si>
  <si>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</si>
  <si>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</si>
  <si>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</si>
  <si>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</si>
  <si>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</si>
  <si>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</si>
  <si>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</si>
  <si>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</si>
  <si>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</si>
  <si>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</si>
  <si>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</si>
  <si>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</si>
  <si>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</si>
  <si>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</si>
  <si>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</si>
  <si>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</si>
  <si>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</si>
  <si>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</si>
  <si>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</si>
  <si>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</si>
  <si>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</si>
  <si>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</si>
  <si>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</si>
  <si>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</si>
  <si>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</si>
  <si>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</si>
  <si>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</si>
  <si>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</si>
  <si>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</si>
  <si>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</si>
  <si>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</si>
  <si>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</si>
  <si>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</si>
  <si>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</si>
  <si>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</si>
  <si>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</si>
  <si>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</si>
  <si>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</si>
  <si>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</si>
  <si>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</si>
  <si>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</si>
  <si>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</si>
  <si>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</si>
  <si>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</si>
  <si>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</si>
  <si>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</si>
  <si>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</si>
  <si>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</si>
  <si>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</si>
  <si>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</si>
  <si>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</si>
  <si>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</si>
  <si>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</si>
  <si>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</si>
  <si>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</si>
  <si>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</si>
  <si>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</si>
  <si>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</si>
  <si>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</si>
  <si>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</si>
  <si>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</si>
  <si>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</si>
  <si>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</si>
  <si>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</si>
  <si>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</si>
  <si>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</si>
  <si>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</si>
  <si>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</si>
  <si>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</si>
  <si>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</si>
  <si>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</si>
  <si>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</si>
  <si>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</si>
  <si>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</si>
  <si>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</si>
  <si>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</si>
  <si>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</si>
  <si>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</si>
  <si>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</si>
  <si>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</si>
  <si>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</si>
  <si>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</si>
  <si>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</si>
  <si>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</si>
  <si>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</si>
  <si>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</si>
  <si>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</si>
  <si>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</si>
  <si>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</si>
  <si>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</si>
  <si>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</si>
  <si>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</si>
  <si>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</si>
  <si>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</si>
  <si>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</si>
  <si>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</si>
  <si>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</si>
  <si>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</si>
  <si>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</si>
  <si>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</si>
  <si>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</si>
  <si>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</si>
  <si>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</si>
  <si>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</si>
  <si>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</si>
  <si>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</si>
  <si>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</si>
  <si>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</si>
  <si>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</si>
  <si>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</si>
  <si>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</si>
  <si>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</si>
  <si>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</si>
  <si>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</si>
  <si>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</si>
  <si>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</si>
  <si>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</si>
  <si>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</si>
  <si>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</si>
  <si>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</si>
  <si>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</si>
  <si>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</si>
  <si>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</si>
  <si>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</si>
  <si>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</si>
  <si>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</si>
  <si>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</si>
  <si>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</si>
  <si>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</si>
  <si>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</si>
  <si>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</si>
  <si>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</si>
  <si>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</si>
  <si>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</si>
  <si>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</si>
  <si>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</si>
  <si>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</si>
  <si>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</si>
  <si>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</si>
  <si>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</si>
  <si>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</si>
  <si>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</si>
  <si>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</si>
  <si>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</si>
  <si>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</si>
  <si>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</si>
  <si>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</si>
  <si>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</si>
  <si>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</si>
  <si>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</si>
  <si>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</si>
  <si>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</si>
  <si>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</si>
  <si>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</si>
  <si>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</si>
  <si>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</si>
  <si>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</si>
  <si>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</si>
  <si>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</si>
  <si>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</si>
  <si>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</si>
  <si>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</si>
  <si>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</si>
  <si>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</si>
  <si>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</si>
  <si>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</si>
  <si>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</si>
  <si>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</si>
  <si>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</si>
  <si>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</si>
  <si>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</si>
  <si>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</si>
  <si>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</si>
  <si>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</si>
  <si>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</si>
  <si>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</si>
  <si>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</si>
  <si>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</si>
  <si>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</si>
  <si>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</si>
  <si>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</si>
  <si>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</si>
  <si>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</si>
  <si>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</si>
  <si>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</si>
  <si>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</si>
  <si>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</si>
  <si>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</si>
  <si>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</si>
  <si>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</si>
  <si>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</si>
  <si>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</si>
  <si>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</si>
  <si>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</si>
  <si>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</si>
  <si>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</si>
  <si>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</si>
  <si>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</si>
  <si>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</si>
  <si>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</si>
  <si>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</si>
  <si>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</si>
  <si>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</si>
  <si>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</si>
  <si>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</si>
  <si>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</si>
  <si>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</si>
  <si>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</si>
  <si>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</si>
  <si>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</si>
  <si>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</si>
  <si>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</si>
  <si>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</si>
  <si>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</si>
  <si>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</si>
  <si>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</si>
  <si>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</si>
  <si>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</si>
  <si>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</si>
  <si>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</si>
  <si>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</si>
  <si>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</si>
  <si>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</si>
  <si>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</si>
  <si>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</si>
  <si>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</si>
  <si>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</si>
  <si>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</si>
  <si>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</si>
  <si>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</si>
  <si>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</si>
  <si>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</si>
  <si>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</si>
  <si>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</si>
  <si>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</si>
  <si>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</si>
  <si>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</si>
  <si>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</si>
  <si>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</si>
  <si>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</si>
  <si>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</si>
  <si>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</si>
  <si>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</si>
  <si>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</si>
  <si>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</si>
  <si>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</si>
  <si>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</si>
  <si>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</si>
  <si>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</si>
  <si>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</si>
  <si>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</si>
  <si>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</si>
  <si>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</si>
  <si>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</si>
  <si>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</si>
  <si>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</si>
  <si>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</si>
  <si>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</si>
  <si>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</si>
  <si>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</si>
  <si>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</si>
  <si>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</si>
  <si>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</si>
  <si>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</si>
  <si>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</si>
  <si>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</si>
  <si>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</si>
  <si>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</si>
  <si>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</si>
  <si>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</si>
  <si>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</si>
  <si>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</si>
  <si>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</si>
  <si>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</si>
  <si>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</si>
  <si>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</si>
  <si>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</si>
  <si>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</si>
  <si>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</si>
  <si>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</si>
  <si>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</si>
  <si>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</si>
  <si>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</si>
  <si>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</si>
  <si>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</si>
  <si>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</si>
  <si>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</si>
  <si>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</si>
  <si>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</si>
  <si>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</si>
  <si>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</si>
  <si>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</si>
  <si>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</si>
  <si>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</si>
  <si>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</si>
  <si>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</si>
  <si>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</si>
  <si>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</si>
  <si>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</si>
  <si>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</si>
  <si>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</si>
  <si>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</si>
  <si>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</si>
  <si>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</si>
  <si>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</si>
  <si>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</si>
  <si>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</si>
  <si>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</si>
  <si>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</si>
  <si>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</si>
  <si>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</si>
  <si>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</si>
  <si>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</si>
  <si>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</si>
  <si>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</si>
  <si>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</si>
  <si>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</si>
  <si>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</si>
  <si>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</si>
  <si>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</si>
  <si>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</si>
  <si>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</si>
  <si>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</si>
  <si>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</si>
  <si>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</si>
  <si>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</si>
  <si>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</si>
  <si>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</si>
  <si>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</si>
  <si>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</si>
  <si>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</si>
  <si>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</si>
  <si>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</si>
  <si>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</si>
  <si>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</si>
  <si>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</si>
  <si>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</si>
  <si>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</si>
  <si>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</si>
  <si>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</si>
  <si>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</si>
  <si>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</si>
  <si>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</si>
  <si>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</si>
  <si>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</si>
  <si>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</si>
  <si>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</si>
  <si>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</si>
  <si>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</si>
  <si>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</si>
  <si>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</si>
  <si>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</si>
  <si>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</si>
  <si>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</si>
  <si>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</si>
  <si>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</si>
  <si>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</si>
  <si>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</si>
  <si>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</si>
  <si>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</si>
  <si>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</si>
  <si>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</si>
  <si>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</si>
  <si>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</si>
  <si>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</si>
  <si>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</si>
  <si>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</si>
  <si>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</si>
  <si>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</si>
  <si>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</si>
  <si>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</si>
  <si>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</si>
  <si>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</si>
  <si>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</si>
  <si>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</si>
  <si>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</si>
  <si>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</si>
  <si>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</si>
  <si>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</si>
  <si>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</si>
  <si>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</si>
  <si>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</si>
  <si>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</si>
  <si>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</si>
  <si>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</si>
  <si>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</si>
  <si>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</si>
  <si>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</si>
  <si>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</si>
  <si>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</si>
  <si>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</si>
  <si>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</si>
  <si>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</si>
  <si>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</si>
  <si>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</si>
  <si>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</si>
  <si>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</si>
  <si>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</si>
  <si>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</si>
  <si>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</si>
  <si>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</si>
  <si>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</si>
  <si>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</si>
  <si>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</si>
  <si>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</si>
  <si>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</si>
  <si>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</si>
  <si>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</si>
  <si>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</si>
  <si>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</si>
  <si>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</si>
  <si>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</si>
  <si>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</si>
  <si>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</si>
  <si>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</si>
  <si>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</si>
  <si>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</si>
  <si>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</si>
  <si>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</si>
  <si>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</si>
  <si>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</si>
  <si>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</si>
  <si>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</si>
  <si>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</si>
  <si>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</si>
  <si>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</si>
  <si>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</si>
  <si>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</si>
  <si>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</si>
  <si>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</si>
  <si>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</si>
  <si>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</si>
  <si>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</si>
  <si>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</si>
  <si>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</si>
  <si>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</si>
  <si>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</si>
  <si>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</si>
  <si>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</si>
  <si>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</si>
  <si>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</si>
  <si>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</si>
  <si>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</si>
  <si>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</si>
  <si>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</si>
  <si>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</si>
  <si>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</si>
  <si>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</si>
  <si>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</si>
  <si>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</si>
  <si>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</si>
  <si>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</si>
  <si>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</si>
  <si>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</si>
  <si>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</si>
  <si>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</si>
  <si>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</si>
  <si>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</si>
  <si>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</si>
  <si>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</si>
  <si>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</si>
  <si>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</si>
  <si>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</si>
  <si>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</si>
  <si>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</si>
  <si>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</si>
  <si>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</si>
  <si>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</si>
  <si>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</si>
  <si>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</si>
  <si>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</si>
  <si>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</si>
  <si>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</si>
  <si>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</si>
  <si>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</si>
  <si>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</si>
  <si>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</si>
  <si>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</si>
  <si>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</si>
  <si>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</si>
  <si>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</si>
  <si>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</si>
  <si>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</si>
  <si>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</si>
  <si>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</si>
  <si>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</si>
  <si>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</si>
  <si>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</si>
  <si>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</si>
  <si>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</si>
  <si>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</si>
  <si>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</si>
  <si>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</si>
  <si>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</si>
  <si>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</si>
  <si>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</si>
  <si>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</si>
  <si>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</si>
  <si>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</si>
  <si>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</si>
  <si>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</si>
  <si>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</si>
  <si>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</si>
  <si>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</si>
  <si>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</si>
  <si>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</si>
  <si>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</si>
  <si>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</si>
  <si>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</si>
  <si>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</si>
  <si>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</si>
  <si>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</si>
  <si>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</si>
  <si>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</si>
  <si>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</si>
  <si>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</si>
  <si>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</si>
  <si>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</si>
  <si>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</si>
  <si>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</si>
  <si>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</si>
  <si>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</si>
  <si>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</si>
  <si>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</si>
  <si>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</si>
  <si>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</si>
  <si>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</si>
  <si>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</si>
  <si>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</si>
  <si>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</si>
  <si>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</si>
  <si>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</si>
  <si>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</si>
  <si>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</si>
  <si>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</si>
  <si>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</si>
  <si>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</si>
  <si>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</si>
  <si>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</si>
  <si>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</si>
  <si>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</si>
  <si>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</si>
  <si>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</si>
  <si>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</si>
  <si>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</si>
  <si>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</si>
  <si>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</si>
  <si>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</si>
  <si>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</si>
  <si>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</si>
  <si>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</si>
  <si>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</si>
  <si>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</si>
  <si>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</si>
  <si>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</si>
  <si>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</si>
  <si>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</si>
  <si>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</si>
  <si>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</si>
  <si>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</si>
  <si>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</si>
  <si>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</si>
  <si>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</si>
  <si>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</si>
  <si>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</si>
  <si>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</si>
  <si>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</si>
  <si>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</si>
  <si>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</si>
  <si>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</si>
  <si>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</si>
  <si>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</si>
  <si>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</si>
  <si>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</si>
  <si>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</si>
  <si>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</si>
  <si>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</si>
  <si>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</si>
  <si>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</si>
  <si>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</si>
  <si>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</si>
  <si>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</si>
  <si>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</si>
  <si>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</si>
  <si>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</si>
  <si>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</si>
  <si>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</si>
  <si>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</si>
  <si>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</si>
  <si>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</si>
  <si>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</si>
  <si>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</si>
  <si>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</si>
  <si>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</si>
  <si>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</si>
  <si>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</si>
  <si>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</si>
  <si>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</si>
  <si>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</si>
  <si>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</si>
  <si>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</si>
  <si>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</si>
  <si>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</si>
  <si>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</si>
  <si>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</si>
  <si>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</si>
  <si>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</si>
  <si>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</si>
  <si>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</si>
  <si>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</si>
  <si>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</si>
  <si>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</si>
  <si>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</si>
  <si>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</si>
  <si>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</si>
  <si>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</si>
  <si>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</si>
  <si>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</si>
  <si>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</si>
  <si>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</si>
  <si>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</si>
  <si>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</si>
  <si>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</si>
  <si>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</si>
  <si>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</si>
  <si>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</si>
  <si>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</si>
  <si>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</si>
  <si>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</si>
  <si>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</si>
  <si>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</si>
  <si>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</si>
  <si>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</si>
  <si>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</si>
  <si>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</si>
  <si>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</si>
  <si>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</si>
  <si>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</si>
  <si>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</si>
  <si>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</si>
  <si>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</si>
  <si>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</si>
  <si>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</si>
  <si>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</si>
  <si>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</si>
  <si>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</si>
  <si>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</si>
  <si>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</si>
  <si>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</si>
  <si>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</si>
  <si>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</si>
  <si>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</si>
  <si>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</si>
  <si>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</si>
  <si>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</si>
  <si>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</si>
  <si>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</si>
  <si>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</si>
  <si>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</si>
  <si>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</si>
  <si>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</si>
  <si>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</si>
  <si>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</si>
  <si>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</si>
  <si>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</si>
  <si>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</si>
  <si>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</si>
  <si>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</si>
  <si>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</si>
  <si>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</si>
  <si>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</si>
  <si>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</si>
  <si>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</si>
  <si>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</si>
  <si>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</si>
  <si>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</si>
  <si>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</si>
  <si>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</si>
  <si>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</si>
  <si>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</si>
  <si>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</si>
  <si>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</si>
  <si>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</si>
  <si>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</si>
  <si>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</si>
  <si>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</si>
  <si>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</si>
  <si>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</si>
  <si>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</si>
  <si>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</si>
  <si>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</si>
  <si>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</si>
  <si>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</si>
  <si>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</si>
  <si>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</si>
  <si>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</si>
  <si>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</si>
  <si>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</si>
  <si>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</si>
  <si>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</si>
  <si>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</si>
  <si>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</si>
  <si>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</si>
  <si>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</si>
  <si>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</si>
  <si>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</si>
  <si>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</si>
  <si>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</si>
  <si>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</si>
  <si>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</si>
  <si>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</si>
  <si>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</si>
  <si>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</si>
  <si>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</si>
  <si>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</si>
  <si>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</si>
  <si>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</si>
  <si>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</si>
  <si>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</si>
  <si>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</si>
  <si>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</si>
  <si>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</si>
  <si>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</si>
  <si>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</si>
  <si>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</si>
  <si>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</si>
  <si>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</si>
  <si>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</si>
  <si>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</si>
  <si>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</si>
  <si>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</si>
  <si>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</si>
  <si>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</si>
  <si>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</si>
  <si>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</si>
  <si>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</si>
  <si>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</si>
  <si>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</si>
  <si>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</si>
  <si>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</si>
  <si>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</si>
  <si>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</si>
  <si>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</si>
  <si>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</si>
  <si>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</si>
  <si>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</si>
  <si>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</si>
  <si>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</si>
  <si>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</si>
  <si>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</si>
  <si>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</si>
  <si>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</si>
  <si>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</si>
  <si>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</si>
  <si>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</si>
  <si>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</si>
  <si>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</si>
  <si>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</si>
  <si>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</si>
  <si>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</si>
  <si>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</si>
  <si>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</si>
  <si>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</si>
  <si>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</si>
  <si>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</si>
  <si>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</si>
  <si>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</si>
  <si>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</si>
  <si>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</si>
  <si>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</si>
  <si>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</si>
  <si>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</si>
  <si>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</si>
  <si>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</si>
  <si>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</si>
  <si>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</si>
  <si>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</si>
  <si>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</si>
  <si>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</si>
  <si>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</si>
  <si>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</si>
  <si>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</si>
  <si>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</si>
  <si>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</si>
  <si>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</si>
  <si>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</si>
  <si>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</si>
  <si>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</si>
  <si>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</si>
  <si>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</si>
  <si>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</si>
  <si>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</si>
  <si>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</si>
  <si>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</si>
  <si>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</si>
  <si>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</si>
  <si>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</si>
  <si>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</si>
  <si>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</si>
  <si>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</si>
  <si>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</si>
  <si>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</si>
  <si>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</si>
  <si>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</si>
  <si>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</si>
  <si>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</si>
  <si>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</si>
  <si>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</si>
  <si>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</si>
  <si>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</si>
  <si>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</si>
  <si>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</si>
  <si>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</si>
  <si>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</si>
  <si>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</si>
  <si>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</si>
  <si>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</si>
  <si>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</si>
  <si>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</si>
  <si>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</si>
  <si>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</si>
  <si>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</si>
  <si>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</si>
  <si>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</si>
  <si>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</si>
  <si>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</si>
  <si>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</si>
  <si>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</si>
  <si>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</si>
  <si>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</si>
  <si>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</si>
  <si>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</si>
  <si>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</si>
  <si>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</si>
  <si>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</si>
  <si>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</si>
  <si>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</si>
  <si>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</si>
  <si>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</si>
  <si>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</si>
  <si>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</si>
  <si>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</si>
  <si>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</si>
  <si>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</si>
  <si>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</si>
  <si>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</si>
  <si>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</si>
  <si>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</si>
  <si>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</si>
  <si>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</si>
  <si>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</si>
  <si>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</si>
  <si>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</si>
  <si>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</si>
  <si>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</si>
  <si>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</si>
  <si>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</si>
  <si>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</si>
  <si>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</si>
  <si>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</si>
  <si>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</si>
  <si>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</si>
  <si>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</si>
  <si>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</si>
  <si>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</si>
  <si>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</si>
  <si>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</si>
  <si>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</si>
  <si>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</si>
  <si>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</si>
  <si>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</si>
  <si>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</si>
  <si>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</si>
  <si>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</si>
  <si>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</si>
  <si>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</si>
  <si>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</si>
  <si>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</si>
  <si>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</si>
  <si>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</si>
  <si>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</si>
  <si>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</si>
  <si>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</si>
  <si>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</si>
  <si>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</si>
  <si>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</si>
  <si>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</si>
  <si>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</si>
  <si>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</si>
  <si>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</si>
  <si>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</si>
  <si>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</si>
  <si>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</si>
  <si>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</si>
  <si>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</si>
  <si>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</si>
  <si>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</si>
  <si>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</si>
  <si>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</si>
  <si>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</si>
  <si>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</si>
  <si>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</si>
  <si>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</si>
  <si>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</si>
  <si>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</si>
  <si>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</si>
  <si>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</si>
  <si>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</si>
  <si>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</si>
  <si>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</si>
  <si>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</si>
  <si>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</si>
  <si>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</si>
  <si>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</si>
  <si>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</si>
  <si>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</si>
  <si>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</si>
  <si>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</si>
  <si>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</si>
  <si>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</si>
  <si>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</si>
  <si>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</si>
  <si>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</si>
  <si>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</si>
  <si>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</si>
  <si>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</si>
  <si>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</si>
  <si>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</si>
  <si>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</si>
  <si>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</si>
  <si>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</si>
  <si>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</si>
  <si>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</si>
  <si>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</si>
  <si>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</si>
  <si>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</si>
  <si>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</si>
  <si>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</si>
  <si>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</si>
  <si>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</si>
  <si>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</si>
  <si>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</si>
  <si>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</si>
  <si>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</si>
  <si>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</si>
  <si>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</si>
  <si>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</si>
  <si>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</si>
  <si>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</si>
  <si>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</si>
  <si>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</si>
  <si>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</si>
  <si>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</si>
  <si>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</si>
  <si>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</si>
  <si>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</si>
  <si>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</si>
  <si>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</si>
  <si>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</si>
  <si>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</si>
  <si>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</si>
  <si>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</si>
  <si>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</si>
  <si>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</si>
  <si>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</si>
  <si>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</si>
  <si>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</si>
  <si>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</si>
  <si>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</si>
  <si>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</si>
  <si>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</si>
  <si>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</si>
  <si>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</si>
  <si>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</si>
  <si>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</si>
  <si>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</si>
  <si>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</si>
  <si>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</si>
  <si>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</si>
  <si>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</si>
  <si>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</si>
  <si>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</si>
  <si>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</si>
  <si>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</si>
  <si>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</si>
  <si>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</si>
  <si>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</si>
  <si>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</si>
  <si>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</si>
  <si>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</si>
  <si>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</si>
  <si>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</si>
  <si>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</si>
  <si>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</si>
  <si>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</si>
  <si>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</si>
  <si>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</si>
  <si>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</si>
  <si>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</si>
  <si>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</si>
  <si>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</si>
  <si>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</si>
  <si>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</si>
  <si>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</si>
  <si>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</si>
  <si>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</si>
  <si>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</si>
  <si>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</si>
  <si>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</si>
  <si>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</si>
  <si>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</si>
  <si>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</si>
  <si>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</si>
  <si>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</si>
  <si>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</si>
  <si>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</si>
  <si>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</si>
  <si>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</si>
  <si>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</si>
  <si>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</si>
  <si>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</si>
  <si>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</si>
  <si>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</si>
  <si>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</si>
  <si>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</si>
  <si>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</si>
  <si>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</si>
  <si>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</si>
  <si>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</si>
  <si>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</si>
  <si>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</si>
  <si>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</si>
  <si>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</si>
  <si>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</si>
  <si>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</si>
  <si>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</si>
  <si>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</si>
  <si>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</si>
  <si>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</si>
  <si>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</si>
  <si>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</si>
  <si>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</si>
  <si>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</si>
  <si>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</si>
  <si>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</si>
  <si>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</si>
  <si>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</si>
  <si>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</si>
  <si>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</si>
  <si>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</si>
  <si>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</si>
  <si>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</si>
  <si>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</si>
  <si>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</si>
  <si>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</si>
  <si>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</si>
  <si>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</si>
  <si>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</si>
  <si>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</si>
  <si>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</si>
  <si>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</si>
  <si>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</si>
  <si>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</si>
  <si>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</si>
  <si>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</si>
  <si>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</si>
  <si>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</si>
  <si>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</si>
  <si>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</si>
  <si>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</si>
  <si>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</si>
  <si>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</si>
  <si>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</si>
  <si>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</si>
  <si>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</si>
  <si>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</si>
  <si>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</si>
  <si>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</si>
  <si>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</si>
  <si>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</si>
  <si>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</si>
  <si>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</si>
  <si>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</si>
  <si>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</si>
  <si>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</si>
  <si>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</si>
  <si>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</si>
  <si>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</si>
  <si>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</si>
  <si>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</si>
  <si>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</si>
  <si>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</si>
  <si>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</si>
  <si>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</si>
  <si>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</si>
  <si>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</si>
  <si>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</si>
  <si>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</si>
  <si>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</si>
  <si>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</si>
  <si>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</si>
  <si>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</si>
  <si>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</si>
  <si>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</si>
  <si>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</si>
  <si>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</si>
  <si>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</si>
  <si>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</si>
  <si>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</si>
  <si>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</si>
  <si>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</si>
  <si>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</si>
  <si>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</si>
  <si>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</si>
  <si>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</si>
  <si>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</si>
  <si>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</si>
  <si>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</si>
  <si>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</si>
  <si>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</si>
  <si>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</si>
  <si>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</si>
  <si>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</si>
  <si>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</si>
  <si>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</si>
  <si>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</si>
  <si>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</si>
  <si>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</si>
  <si>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</si>
  <si>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</si>
  <si>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</si>
  <si>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</si>
  <si>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</si>
  <si>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</si>
  <si>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</si>
  <si>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</si>
  <si>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</si>
  <si>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</si>
  <si>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</si>
  <si>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</si>
  <si>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</si>
  <si>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</si>
  <si>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</si>
  <si>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</si>
  <si>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</si>
  <si>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</si>
  <si>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</si>
  <si>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</si>
  <si>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</si>
  <si>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</si>
  <si>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</si>
  <si>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</si>
  <si>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</si>
  <si>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</si>
  <si>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</si>
  <si>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</si>
  <si>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</si>
  <si>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</si>
  <si>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</si>
  <si>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</si>
  <si>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</si>
  <si>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</si>
  <si>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</si>
  <si>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</si>
  <si>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</si>
  <si>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</si>
  <si>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</si>
  <si>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</si>
  <si>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</si>
  <si>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</si>
  <si>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</si>
  <si>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</si>
  <si>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</si>
  <si>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</si>
  <si>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</si>
  <si>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</si>
  <si>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</si>
  <si>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</si>
  <si>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</si>
  <si>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</si>
  <si>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</si>
  <si>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</si>
  <si>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</si>
  <si>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</si>
  <si>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</si>
  <si>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</si>
  <si>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</si>
  <si>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</si>
  <si>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</si>
  <si>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</si>
  <si>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</si>
  <si>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</si>
  <si>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</si>
  <si>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</si>
  <si>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</si>
  <si>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</si>
  <si>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</si>
  <si>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</si>
  <si>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</si>
  <si>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</si>
  <si>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</si>
  <si>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</si>
  <si>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</si>
  <si>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</si>
  <si>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</si>
  <si>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</si>
  <si>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</si>
  <si>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</si>
  <si>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</si>
  <si>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</si>
  <si>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</si>
  <si>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</si>
  <si>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</si>
  <si>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</si>
  <si>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</si>
  <si>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</si>
  <si>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</si>
  <si>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</si>
  <si>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</si>
  <si>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</si>
  <si>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</si>
  <si>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</si>
  <si>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</si>
  <si>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</si>
  <si>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</si>
  <si>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</si>
  <si>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</si>
  <si>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</si>
  <si>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</si>
  <si>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</si>
  <si>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</si>
  <si>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</si>
  <si>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</si>
  <si>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</si>
  <si>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</si>
  <si>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</si>
  <si>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</si>
  <si>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</si>
  <si>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</si>
  <si>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</si>
  <si>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</si>
  <si>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</si>
  <si>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</si>
  <si>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</si>
  <si>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</si>
  <si>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</si>
  <si>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</si>
  <si>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</si>
  <si>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</si>
  <si>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</si>
  <si>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</si>
  <si>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</si>
  <si>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</si>
  <si>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</si>
  <si>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</si>
  <si>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</si>
  <si>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</si>
  <si>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</si>
  <si>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</si>
  <si>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</si>
  <si>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</si>
  <si>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</si>
  <si>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</si>
  <si>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</si>
  <si>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</si>
  <si>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</si>
  <si>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</si>
  <si>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</si>
  <si>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</si>
  <si>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</si>
  <si>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</si>
  <si>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</si>
  <si>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</si>
  <si>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</si>
  <si>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</si>
  <si>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</si>
  <si>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</si>
  <si>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</si>
  <si>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</si>
  <si>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</si>
  <si>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</si>
  <si>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</si>
  <si>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</si>
  <si>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</si>
  <si>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</si>
  <si>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</si>
  <si>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</si>
  <si>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</si>
  <si>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</si>
  <si>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</si>
  <si>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</si>
  <si>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</si>
  <si>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</si>
  <si>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</si>
  <si>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</si>
  <si>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</si>
  <si>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</si>
  <si>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</si>
  <si>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</si>
  <si>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</si>
  <si>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</si>
  <si>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</si>
  <si>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</si>
  <si>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</si>
  <si>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</si>
  <si>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</si>
  <si>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</si>
  <si>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</si>
  <si>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</si>
  <si>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</si>
  <si>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</si>
  <si>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</si>
  <si>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</si>
  <si>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</si>
  <si>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</si>
  <si>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</si>
  <si>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</si>
  <si>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</si>
  <si>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</si>
  <si>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</si>
  <si>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</si>
  <si>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</si>
  <si>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</si>
  <si>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</si>
  <si>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</si>
  <si>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</si>
  <si>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</si>
  <si>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</si>
  <si>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</si>
  <si>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</si>
  <si>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</si>
  <si>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</si>
  <si>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</si>
  <si>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</si>
  <si>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</si>
  <si>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</si>
  <si>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</si>
  <si>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</si>
  <si>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</si>
  <si>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</si>
  <si>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</si>
  <si>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</si>
  <si>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</si>
  <si>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</si>
  <si>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</si>
  <si>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</si>
  <si>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</si>
  <si>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</si>
  <si>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</si>
  <si>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</si>
  <si>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</si>
  <si>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</si>
  <si>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</si>
  <si>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</si>
  <si>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</si>
  <si>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</si>
  <si>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</si>
  <si>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</si>
  <si>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</si>
  <si>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</si>
  <si>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</si>
  <si>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</si>
  <si>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</si>
  <si>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</si>
  <si>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</si>
  <si>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</si>
  <si>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</si>
  <si>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</si>
  <si>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</si>
  <si>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</si>
  <si>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</si>
  <si>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</si>
  <si>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</si>
  <si>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</si>
  <si>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</si>
  <si>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</si>
  <si>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</si>
  <si>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</si>
  <si>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</si>
  <si>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</si>
  <si>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</si>
  <si>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</si>
  <si>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</si>
  <si>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</si>
  <si>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</si>
  <si>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</si>
  <si>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</si>
  <si>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</si>
  <si>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</si>
  <si>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</si>
  <si>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</si>
  <si>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</si>
  <si>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</si>
  <si>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</si>
  <si>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</si>
  <si>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</si>
  <si>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</si>
  <si>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</si>
  <si>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</si>
  <si>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</si>
  <si>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</si>
  <si>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</si>
  <si>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</si>
  <si>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</si>
  <si>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</si>
  <si>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</si>
  <si>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</si>
  <si>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</si>
  <si>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</si>
  <si>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</si>
  <si>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</si>
  <si>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</si>
  <si>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</si>
  <si>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</si>
  <si>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</si>
  <si>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</si>
  <si>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</si>
  <si>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</si>
  <si>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</si>
  <si>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</si>
  <si>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</si>
  <si>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</si>
  <si>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</si>
  <si>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</si>
  <si>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</si>
  <si>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</si>
  <si>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</si>
  <si>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</si>
  <si>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</si>
  <si>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</si>
  <si>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</si>
  <si>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</si>
  <si>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</si>
  <si>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</si>
  <si>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</si>
  <si>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</si>
  <si>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</si>
  <si>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</si>
  <si>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</si>
  <si>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</si>
  <si>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</si>
  <si>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</si>
  <si>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</si>
  <si>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</si>
  <si>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</si>
  <si>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</si>
  <si>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</si>
  <si>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</si>
  <si>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</si>
  <si>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</si>
  <si>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</si>
  <si>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</si>
  <si>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</si>
  <si>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</si>
  <si>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</si>
  <si>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</si>
  <si>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</si>
  <si>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</si>
  <si>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</si>
  <si>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</si>
  <si>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</si>
  <si>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</si>
  <si>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</si>
  <si>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</si>
  <si>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</si>
  <si>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</si>
  <si>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</si>
  <si>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</si>
  <si>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</si>
  <si>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</si>
  <si>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</si>
  <si>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</si>
  <si>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</si>
  <si>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</si>
  <si>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</si>
  <si>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</si>
  <si>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</si>
  <si>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</si>
  <si>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</si>
  <si>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</si>
  <si>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</si>
  <si>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</si>
  <si>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</si>
  <si>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</si>
  <si>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</si>
  <si>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</si>
  <si>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</si>
  <si>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</si>
  <si>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</si>
  <si>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</si>
  <si>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</si>
  <si>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</si>
  <si>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</si>
  <si>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</si>
  <si>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</si>
  <si>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</si>
  <si>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</si>
  <si>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</si>
  <si>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</si>
  <si>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</si>
  <si>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</si>
  <si>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</si>
  <si>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</si>
  <si>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</si>
  <si>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</si>
  <si>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</si>
  <si>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</si>
  <si>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</si>
  <si>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</si>
  <si>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</si>
  <si>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</si>
  <si>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</si>
  <si>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</si>
  <si>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</si>
  <si>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</si>
  <si>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</si>
  <si>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</si>
  <si>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</si>
  <si>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</si>
  <si>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</si>
  <si>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</si>
  <si>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</si>
  <si>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</si>
  <si>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</si>
  <si>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</si>
  <si>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</si>
  <si>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</si>
  <si>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</si>
  <si>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</si>
  <si>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</si>
  <si>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</si>
  <si>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</si>
  <si>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</si>
  <si>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</si>
  <si>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</si>
  <si>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</si>
  <si>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</si>
  <si>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</si>
  <si>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</si>
  <si>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</si>
  <si>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</si>
  <si>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</si>
  <si>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</si>
  <si>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</si>
  <si>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</si>
  <si>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</si>
  <si>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</si>
  <si>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</si>
  <si>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</si>
  <si>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</si>
  <si>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</si>
  <si>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</si>
  <si>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</si>
  <si>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</si>
  <si>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</si>
  <si>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</si>
  <si>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</si>
  <si>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</si>
  <si>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</si>
  <si>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</si>
  <si>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</si>
  <si>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</si>
  <si>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</si>
  <si>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</si>
  <si>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</si>
  <si>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</si>
  <si>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</si>
  <si>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</si>
  <si>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</si>
  <si>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</si>
  <si>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</si>
  <si>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</si>
  <si>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</si>
  <si>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</si>
  <si>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</si>
  <si>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</si>
  <si>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</si>
  <si>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</si>
  <si>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</si>
  <si>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</si>
  <si>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</si>
  <si>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</si>
  <si>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</si>
  <si>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</si>
  <si>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</si>
  <si>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</si>
  <si>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</si>
  <si>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</si>
  <si>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</si>
  <si>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</si>
  <si>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</si>
  <si>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</si>
  <si>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</si>
  <si>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</si>
  <si>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</si>
  <si>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</si>
  <si>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</si>
  <si>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</si>
  <si>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</si>
  <si>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</si>
  <si>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</si>
  <si>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</si>
  <si>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</si>
  <si>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</si>
  <si>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</si>
  <si>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</si>
  <si>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</si>
  <si>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</si>
  <si>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</si>
  <si>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</si>
  <si>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</si>
  <si>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</si>
  <si>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</si>
  <si>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</si>
  <si>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</si>
  <si>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</si>
  <si>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</si>
  <si>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</si>
  <si>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</si>
  <si>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</si>
  <si>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</si>
  <si>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</si>
  <si>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</si>
  <si>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</si>
  <si>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</si>
  <si>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</si>
  <si>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</si>
  <si>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</si>
  <si>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</si>
  <si>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</si>
  <si>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</si>
  <si>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</si>
  <si>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</si>
  <si>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</si>
  <si>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</si>
  <si>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</si>
  <si>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</si>
  <si>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</si>
  <si>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</si>
  <si>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</si>
  <si>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</si>
  <si>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</si>
  <si>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</si>
  <si>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</si>
  <si>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</si>
  <si>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</si>
  <si>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</si>
  <si>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</si>
  <si>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</si>
  <si>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</si>
  <si>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</si>
  <si>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</si>
  <si>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</si>
  <si>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</si>
  <si>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</si>
  <si>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</si>
  <si>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</si>
  <si>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</si>
  <si>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</si>
  <si>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</si>
  <si>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</si>
  <si>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</si>
  <si>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</si>
  <si>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</si>
  <si>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</si>
  <si>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</si>
  <si>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</si>
  <si>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</si>
  <si>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</si>
  <si>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</si>
  <si>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</si>
  <si>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</si>
  <si>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</si>
  <si>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</si>
  <si>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</si>
  <si>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</si>
  <si>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</si>
  <si>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</si>
  <si>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</si>
  <si>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</si>
  <si>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</si>
  <si>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</si>
  <si>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</si>
  <si>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</si>
  <si>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</si>
  <si>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</si>
  <si>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</si>
  <si>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</si>
  <si>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</si>
  <si>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</si>
  <si>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</si>
  <si>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</si>
  <si>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</si>
  <si>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</si>
  <si>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</si>
  <si>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</si>
  <si>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</si>
  <si>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</si>
  <si>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</si>
  <si>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</si>
  <si>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</si>
  <si>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</si>
  <si>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</si>
  <si>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</si>
  <si>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</si>
  <si>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</si>
  <si>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</si>
  <si>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</si>
  <si>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</si>
  <si>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</si>
  <si>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</si>
  <si>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</si>
  <si>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</si>
  <si>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</si>
  <si>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</si>
  <si>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</si>
  <si>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</si>
  <si>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</si>
  <si>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</si>
  <si>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</si>
  <si>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</si>
  <si>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</si>
  <si>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</si>
  <si>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</si>
  <si>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</si>
  <si>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</si>
  <si>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</si>
  <si>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</si>
  <si>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</si>
  <si>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</si>
  <si>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</si>
  <si>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</si>
  <si>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</si>
  <si>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</si>
  <si>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</si>
  <si>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</si>
  <si>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</si>
  <si>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</si>
  <si>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</si>
  <si>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</si>
  <si>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</si>
  <si>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</si>
  <si>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</si>
  <si>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</si>
  <si>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</si>
  <si>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</si>
  <si>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</si>
  <si>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</si>
  <si>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</si>
  <si>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</si>
  <si>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</si>
  <si>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</si>
  <si>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</si>
  <si>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</si>
  <si>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</si>
  <si>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</si>
  <si>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</si>
  <si>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</si>
  <si>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</si>
  <si>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</si>
  <si>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</si>
  <si>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</si>
  <si>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</si>
  <si>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</si>
  <si>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</si>
  <si>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</si>
  <si>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</si>
  <si>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</si>
  <si>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</si>
  <si>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</si>
  <si>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</si>
  <si>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</si>
  <si>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</si>
  <si>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</si>
  <si>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</si>
  <si>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</si>
  <si>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</si>
  <si>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</si>
  <si>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</si>
  <si>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</si>
  <si>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</si>
  <si>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</si>
  <si>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</si>
  <si>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</si>
  <si>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</si>
  <si>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</si>
  <si>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</si>
  <si>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</si>
  <si>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</si>
  <si>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</si>
  <si>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</si>
  <si>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</si>
  <si>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</si>
  <si>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</si>
  <si>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</si>
  <si>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</si>
  <si>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</si>
  <si>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</si>
  <si>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</si>
  <si>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</si>
  <si>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</si>
  <si>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</si>
  <si>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</si>
  <si>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</si>
  <si>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</si>
  <si>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</si>
  <si>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</si>
  <si>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</si>
  <si>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</si>
  <si>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</si>
  <si>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</si>
  <si>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</si>
  <si>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</si>
  <si>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</si>
  <si>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</si>
  <si>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</si>
  <si>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</si>
  <si>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</si>
  <si>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</si>
  <si>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</si>
  <si>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</si>
  <si>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</si>
  <si>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</si>
  <si>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</si>
  <si>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</si>
  <si>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</si>
  <si>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</si>
  <si>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</si>
  <si>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</si>
  <si>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</si>
  <si>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</si>
  <si>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</si>
  <si>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</si>
  <si>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</si>
  <si>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</si>
  <si>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</si>
  <si>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</si>
  <si>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</si>
  <si>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</si>
  <si>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</si>
  <si>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</si>
  <si>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</si>
  <si>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</si>
  <si>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</si>
  <si>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</si>
  <si>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</si>
  <si>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</si>
  <si>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</si>
  <si>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</si>
  <si>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</si>
  <si>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</si>
  <si>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</si>
  <si>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</si>
  <si>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</si>
  <si>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</si>
  <si>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</si>
  <si>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</si>
  <si>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</si>
  <si>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</si>
  <si>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</si>
  <si>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</si>
  <si>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</si>
  <si>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</si>
  <si>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</si>
  <si>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</si>
  <si>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</si>
  <si>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</si>
  <si>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</si>
  <si>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</si>
  <si>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</si>
  <si>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</si>
  <si>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</si>
  <si>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</si>
  <si>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</si>
  <si>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</si>
  <si>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</si>
  <si>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</si>
  <si>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</si>
  <si>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</si>
  <si>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</si>
  <si>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</si>
  <si>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</si>
  <si>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</si>
  <si>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</si>
  <si>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</si>
  <si>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</si>
  <si>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</si>
  <si>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</si>
  <si>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</si>
  <si>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</si>
  <si>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</si>
  <si>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</si>
  <si>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</si>
  <si>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</si>
  <si>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</si>
  <si>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</si>
  <si>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</si>
  <si>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</si>
  <si>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</si>
  <si>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</si>
  <si>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</si>
  <si>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</si>
  <si>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</si>
  <si>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</si>
  <si>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</si>
  <si>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</si>
  <si>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</si>
  <si>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</si>
  <si>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</si>
  <si>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</si>
  <si>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</si>
  <si>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</si>
  <si>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</si>
  <si>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</si>
  <si>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</si>
  <si>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</si>
  <si>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</si>
  <si>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</si>
  <si>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</si>
  <si>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</si>
  <si>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</si>
  <si>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</si>
  <si>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</si>
  <si>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</si>
  <si>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</si>
  <si>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</si>
  <si>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</si>
  <si>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</si>
  <si>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</si>
  <si>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</si>
  <si>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</si>
  <si>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</si>
  <si>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</si>
  <si>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</si>
  <si>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</si>
  <si>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</si>
  <si>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</si>
  <si>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</si>
  <si>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</si>
  <si>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</si>
  <si>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</si>
  <si>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</si>
  <si>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</si>
  <si>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</si>
  <si>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</si>
  <si>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</si>
  <si>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</si>
  <si>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</si>
  <si>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</si>
  <si>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</si>
  <si>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</si>
  <si>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</si>
  <si>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</si>
  <si>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</si>
  <si>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</si>
  <si>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</si>
  <si>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</si>
  <si>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</si>
  <si>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</si>
  <si>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</si>
  <si>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</si>
  <si>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</si>
  <si>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</si>
  <si>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</si>
  <si>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</si>
  <si>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</si>
  <si>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</si>
  <si>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</si>
  <si>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</si>
  <si>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</si>
  <si>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</si>
  <si>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</si>
  <si>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</si>
  <si>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</si>
  <si>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</si>
  <si>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</si>
  <si>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</si>
  <si>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</si>
  <si>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</si>
  <si>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</si>
  <si>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</si>
  <si>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</si>
  <si>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</si>
  <si>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</si>
  <si>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</si>
  <si>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</si>
  <si>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</si>
  <si>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</si>
  <si>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</si>
  <si>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</si>
  <si>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</si>
  <si>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</si>
  <si>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</si>
  <si>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</si>
  <si>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</si>
  <si>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</si>
  <si>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</si>
  <si>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</si>
  <si>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</si>
  <si>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</si>
  <si>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</si>
  <si>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</si>
  <si>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</si>
  <si>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</si>
  <si>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</si>
  <si>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</si>
  <si>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</si>
  <si>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</si>
  <si>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</si>
  <si>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</si>
  <si>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</si>
  <si>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</si>
  <si>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</si>
  <si>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</si>
  <si>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</si>
  <si>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</si>
  <si>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</si>
  <si>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</si>
  <si>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</si>
  <si>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</si>
  <si>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</si>
  <si>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</si>
  <si>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</si>
  <si>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</si>
  <si>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</si>
  <si>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</si>
  <si>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</si>
  <si>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</si>
  <si>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</si>
  <si>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</si>
  <si>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</si>
  <si>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</si>
  <si>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</si>
  <si>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</si>
  <si>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</si>
  <si>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</si>
  <si>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</si>
  <si>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</si>
  <si>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</si>
  <si>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</si>
  <si>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</si>
  <si>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</si>
  <si>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</si>
  <si>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</si>
  <si>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</si>
  <si>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</si>
  <si>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</si>
  <si>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</si>
  <si>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</si>
  <si>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</si>
  <si>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</si>
  <si>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</si>
  <si>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</si>
  <si>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</si>
  <si>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</si>
  <si>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</si>
  <si>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</si>
  <si>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</si>
  <si>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</si>
  <si>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</si>
  <si>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</si>
  <si>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</si>
  <si>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</si>
  <si>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</si>
  <si>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</si>
  <si>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</si>
  <si>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</si>
  <si>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</si>
  <si>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</si>
  <si>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</si>
  <si>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</si>
  <si>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</si>
  <si>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</si>
  <si>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</si>
  <si>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</si>
  <si>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</si>
  <si>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</si>
  <si>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</si>
  <si>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</si>
  <si>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</si>
  <si>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</si>
  <si>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</si>
  <si>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</si>
  <si>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</si>
  <si>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</si>
  <si>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</si>
  <si>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</si>
  <si>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</si>
  <si>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</si>
  <si>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</si>
  <si>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</si>
  <si>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</si>
  <si>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</si>
  <si>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</si>
  <si>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</si>
  <si>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</si>
  <si>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</si>
  <si>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</si>
  <si>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</si>
  <si>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</si>
  <si>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</si>
  <si>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</si>
  <si>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</si>
  <si>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</si>
  <si>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</si>
  <si>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</si>
  <si>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</si>
  <si>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</si>
  <si>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</si>
  <si>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</si>
  <si>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</si>
  <si>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</si>
  <si>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</si>
  <si>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</si>
  <si>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</si>
  <si>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</si>
  <si>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</si>
  <si>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</si>
  <si>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</si>
  <si>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</si>
  <si>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</si>
  <si>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</si>
  <si>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</si>
  <si>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</si>
  <si>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</si>
  <si>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</si>
  <si>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</si>
  <si>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</si>
  <si>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</si>
  <si>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</si>
  <si>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</si>
  <si>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</si>
  <si>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</si>
  <si>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</si>
  <si>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</si>
  <si>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</si>
  <si>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</si>
  <si>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</si>
  <si>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</si>
  <si>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</si>
  <si>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</si>
  <si>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</si>
  <si>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</si>
  <si>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</si>
  <si>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</si>
  <si>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</si>
  <si>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</si>
  <si>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</si>
  <si>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</si>
  <si>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</si>
  <si>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</si>
  <si>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</si>
  <si>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</si>
  <si>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</si>
  <si>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</si>
  <si>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</si>
  <si>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</si>
  <si>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</si>
  <si>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</si>
  <si>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</si>
  <si>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</si>
  <si>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</si>
  <si>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</si>
  <si>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</si>
  <si>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</si>
  <si>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</si>
  <si>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</si>
  <si>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</si>
  <si>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</si>
  <si>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</si>
  <si>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</si>
  <si>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</si>
  <si>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</si>
  <si>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</si>
  <si>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</si>
  <si>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</si>
  <si>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</si>
  <si>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</si>
  <si>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</si>
  <si>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</si>
  <si>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</si>
  <si>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</si>
  <si>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</si>
  <si>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</si>
  <si>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</si>
  <si>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</si>
  <si>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</si>
  <si>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</si>
  <si>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</si>
  <si>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</si>
  <si>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</si>
  <si>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</si>
  <si>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</si>
  <si>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</si>
  <si>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</si>
  <si>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</si>
  <si>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</si>
  <si>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</si>
  <si>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</si>
  <si>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</si>
  <si>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</si>
  <si>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</si>
  <si>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</si>
  <si>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</si>
  <si>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</si>
  <si>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</si>
  <si>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</si>
  <si>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</si>
  <si>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</si>
  <si>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</si>
  <si>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</si>
  <si>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</si>
  <si>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</si>
  <si>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</si>
  <si>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</si>
  <si>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</si>
  <si>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</si>
  <si>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</si>
  <si>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</si>
  <si>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</si>
  <si>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</si>
  <si>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</si>
  <si>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</si>
  <si>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</si>
  <si>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</si>
  <si>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</si>
  <si>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</si>
  <si>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</si>
  <si>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</si>
  <si>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</si>
  <si>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</si>
  <si>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</si>
  <si>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</si>
  <si>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</si>
  <si>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</si>
  <si>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</si>
  <si>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</si>
  <si>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</si>
  <si>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</si>
  <si>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</si>
  <si>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</si>
  <si>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</si>
  <si>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</si>
  <si>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</si>
  <si>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</si>
  <si>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</si>
  <si>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</si>
  <si>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</si>
  <si>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</si>
  <si>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</si>
  <si>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</si>
  <si>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</si>
  <si>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</si>
  <si>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</si>
  <si>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</si>
  <si>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</si>
  <si>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</si>
  <si>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</si>
  <si>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</si>
  <si>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</si>
  <si>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</si>
  <si>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</si>
  <si>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</si>
  <si>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</si>
  <si>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</si>
  <si>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</si>
  <si>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</si>
  <si>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</si>
  <si>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</si>
  <si>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</si>
  <si>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</si>
  <si>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</si>
  <si>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</si>
  <si>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</si>
  <si>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</si>
  <si>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</si>
  <si>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</si>
  <si>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</si>
  <si>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</si>
  <si>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</si>
  <si>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</si>
  <si>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</si>
  <si>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</si>
  <si>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</si>
  <si>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</si>
  <si>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</si>
  <si>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</si>
  <si>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</si>
  <si>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</si>
  <si>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</si>
  <si>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</si>
  <si>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</si>
  <si>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</si>
  <si>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</si>
  <si>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</si>
  <si>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</si>
  <si>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</si>
  <si>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</si>
  <si>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</si>
  <si>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</si>
  <si>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</si>
  <si>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</si>
  <si>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</si>
  <si>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</si>
  <si>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</si>
  <si>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</si>
  <si>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</si>
  <si>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</si>
  <si>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</si>
  <si>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</si>
  <si>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</si>
  <si>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</si>
  <si>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</si>
  <si>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</si>
  <si>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</si>
  <si>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</si>
  <si>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</si>
  <si>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</si>
  <si>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</si>
  <si>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</si>
  <si>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</si>
  <si>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</si>
  <si>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</si>
  <si>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</si>
  <si>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</si>
  <si>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</si>
  <si>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</si>
  <si>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</si>
  <si>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</si>
  <si>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</si>
  <si>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</si>
  <si>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</si>
  <si>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</si>
  <si>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</si>
  <si>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</si>
  <si>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</si>
  <si>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</si>
  <si>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</si>
  <si>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</si>
  <si>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</si>
  <si>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</si>
  <si>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</si>
  <si>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</si>
  <si>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</si>
  <si>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</si>
  <si>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</si>
  <si>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</si>
  <si>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</si>
  <si>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</si>
  <si>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</si>
  <si>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</si>
  <si>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</si>
  <si>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</si>
  <si>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</si>
  <si>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</si>
  <si>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</si>
  <si>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</si>
  <si>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</si>
  <si>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</si>
  <si>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</si>
  <si>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</si>
  <si>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</si>
  <si>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</si>
  <si>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</si>
  <si>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</si>
  <si>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</si>
  <si>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</si>
  <si>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</si>
  <si>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</si>
  <si>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</si>
  <si>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</si>
  <si>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</si>
  <si>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</si>
  <si>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</si>
  <si>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</si>
  <si>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</si>
  <si>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</si>
  <si>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</si>
  <si>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</si>
  <si>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</si>
  <si>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</si>
  <si>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</si>
  <si>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</si>
  <si>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</si>
  <si>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</si>
  <si>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</si>
  <si>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</si>
  <si>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</si>
  <si>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</si>
  <si>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</si>
  <si>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</si>
  <si>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</si>
  <si>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</si>
  <si>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</si>
  <si>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</si>
  <si>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</si>
  <si>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</si>
  <si>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</si>
  <si>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</si>
  <si>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</si>
  <si>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</si>
  <si>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</si>
  <si>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</si>
  <si>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</si>
  <si>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</si>
  <si>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</si>
  <si>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</si>
  <si>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</si>
  <si>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</si>
  <si>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</si>
  <si>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</si>
  <si>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</si>
  <si>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</si>
  <si>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</si>
  <si>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</si>
  <si>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</si>
  <si>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</si>
  <si>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</si>
  <si>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</si>
  <si>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</si>
  <si>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</si>
  <si>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</si>
  <si>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</si>
  <si>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</si>
  <si>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</si>
  <si>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</si>
  <si>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</si>
  <si>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</si>
  <si>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</si>
  <si>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</si>
  <si>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</si>
  <si>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</si>
  <si>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</si>
  <si>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</si>
  <si>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</si>
  <si>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</si>
  <si>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</si>
  <si>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</si>
  <si>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</si>
  <si>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</si>
  <si>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</si>
  <si>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</si>
  <si>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</si>
  <si>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</si>
  <si>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</si>
  <si>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</si>
  <si>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</si>
  <si>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</si>
  <si>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</si>
  <si>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</si>
  <si>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</si>
  <si>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</si>
  <si>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</si>
  <si>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</si>
  <si>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</si>
  <si>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</si>
  <si>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</si>
  <si>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</si>
  <si>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</si>
  <si>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</si>
  <si>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</si>
  <si>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</si>
  <si>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</si>
  <si>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</si>
  <si>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</si>
  <si>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</si>
  <si>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</si>
  <si>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</si>
  <si>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</si>
  <si>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</si>
  <si>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</si>
  <si>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</si>
  <si>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</si>
  <si>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</si>
  <si>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</si>
  <si>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</si>
  <si>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</si>
  <si>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</si>
  <si>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</si>
  <si>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</si>
  <si>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</si>
  <si>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</si>
  <si>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</si>
  <si>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</si>
  <si>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</si>
  <si>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</si>
  <si>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</si>
  <si>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</si>
  <si>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</si>
  <si>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</si>
  <si>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</si>
  <si>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</si>
  <si>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</si>
  <si>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</si>
  <si>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</si>
  <si>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</si>
  <si>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</si>
  <si>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</si>
  <si>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</si>
  <si>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</si>
  <si>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</si>
  <si>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</si>
  <si>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</si>
  <si>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</si>
  <si>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</si>
  <si>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</si>
  <si>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</si>
  <si>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</si>
  <si>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</si>
  <si>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</si>
  <si>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</si>
  <si>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</si>
  <si>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</si>
  <si>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</si>
  <si>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</si>
  <si>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</si>
  <si>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</si>
  <si>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</si>
  <si>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</si>
  <si>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</si>
  <si>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</si>
  <si>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</si>
  <si>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</si>
  <si>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</si>
  <si>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</si>
  <si>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</si>
  <si>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</si>
  <si>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</si>
  <si>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</si>
  <si>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</si>
  <si>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</si>
  <si>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</si>
  <si>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</si>
  <si>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</si>
  <si>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</si>
  <si>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</si>
  <si>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</si>
  <si>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</si>
  <si>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</si>
  <si>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</si>
  <si>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</si>
  <si>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</si>
  <si>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</si>
  <si>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</si>
  <si>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</si>
  <si>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</si>
  <si>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</si>
  <si>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</si>
  <si>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</si>
  <si>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</si>
  <si>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</si>
  <si>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</si>
  <si>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</si>
  <si>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</si>
  <si>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</si>
  <si>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</si>
  <si>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</si>
  <si>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</si>
  <si>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</si>
  <si>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</si>
  <si>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</si>
  <si>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</si>
  <si>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</si>
  <si>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</si>
  <si>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</si>
  <si>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</si>
  <si>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</si>
  <si>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</si>
  <si>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</si>
  <si>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</si>
  <si>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</si>
  <si>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</si>
  <si>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</si>
  <si>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</si>
  <si>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</si>
  <si>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</si>
  <si>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</si>
  <si>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</si>
  <si>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</si>
  <si>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</si>
  <si>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</si>
  <si>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</si>
  <si>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</si>
  <si>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</si>
  <si>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</si>
  <si>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</si>
  <si>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</si>
  <si>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</si>
  <si>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</si>
  <si>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</si>
  <si>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</si>
  <si>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</si>
  <si>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</si>
  <si>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</si>
  <si>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</si>
  <si>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</si>
  <si>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</si>
  <si>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</si>
  <si>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</si>
  <si>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</si>
  <si>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</si>
  <si>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</si>
  <si>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</si>
  <si>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</si>
  <si>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</si>
  <si>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</si>
  <si>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</si>
  <si>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</si>
  <si>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</si>
  <si>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</si>
  <si>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</si>
  <si>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</si>
  <si>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</si>
  <si>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</si>
  <si>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</si>
  <si>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</si>
  <si>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</si>
  <si>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</si>
  <si>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</si>
  <si>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</si>
  <si>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</si>
  <si>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</si>
  <si>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</si>
  <si>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</si>
  <si>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</si>
  <si>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</si>
  <si>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</si>
  <si>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</si>
  <si>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</si>
  <si>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</si>
  <si>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</si>
  <si>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</si>
  <si>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</si>
  <si>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</si>
  <si>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</si>
  <si>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</si>
  <si>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</si>
  <si>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</si>
  <si>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</si>
  <si>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</si>
  <si>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</si>
  <si>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</si>
  <si>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</si>
  <si>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</si>
  <si>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</si>
  <si>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</si>
  <si>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</si>
  <si>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</si>
  <si>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</si>
  <si>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</si>
  <si>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</si>
  <si>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</si>
  <si>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</si>
  <si>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</si>
  <si>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</si>
  <si>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</si>
  <si>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</si>
  <si>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</si>
  <si>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</si>
  <si>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</si>
  <si>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</si>
  <si>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</si>
  <si>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</si>
  <si>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</si>
  <si>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</si>
  <si>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</si>
  <si>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</si>
  <si>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</si>
  <si>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</si>
  <si>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</si>
  <si>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</si>
  <si>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</si>
  <si>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</si>
  <si>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</si>
  <si>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</si>
  <si>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</si>
  <si>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</si>
  <si>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</si>
  <si>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</si>
  <si>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</si>
  <si>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</si>
  <si>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</si>
  <si>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</si>
  <si>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</si>
  <si>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</si>
  <si>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</si>
  <si>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</si>
  <si>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</si>
  <si>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</si>
  <si>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</si>
  <si>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</si>
  <si>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</si>
  <si>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</si>
  <si>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</si>
  <si>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</si>
  <si>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</si>
  <si>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</si>
  <si>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</si>
  <si>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</si>
  <si>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</si>
  <si>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</si>
  <si>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</si>
  <si>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</si>
  <si>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</si>
  <si>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</si>
  <si>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</si>
  <si>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</si>
  <si>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</si>
  <si>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</si>
  <si>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</si>
  <si>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</si>
  <si>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</si>
  <si>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</si>
  <si>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</si>
  <si>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</si>
  <si>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</si>
  <si>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</si>
  <si>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</si>
  <si>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</si>
  <si>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</si>
  <si>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</si>
  <si>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</si>
  <si>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</si>
  <si>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</si>
  <si>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</si>
  <si>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</si>
  <si>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</si>
  <si>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</si>
  <si>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</si>
  <si>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</si>
  <si>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</si>
  <si>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</si>
  <si>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</si>
  <si>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</si>
  <si>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</si>
  <si>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</si>
  <si>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</si>
  <si>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</si>
  <si>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</si>
  <si>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</si>
  <si>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</si>
  <si>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</si>
  <si>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</si>
  <si>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</si>
  <si>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</si>
  <si>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</si>
  <si>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</si>
  <si>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</si>
  <si>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</si>
  <si>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</si>
  <si>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</si>
  <si>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</si>
  <si>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</si>
  <si>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</si>
  <si>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</si>
  <si>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</si>
  <si>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</si>
  <si>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</si>
  <si>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</si>
  <si>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</si>
  <si>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</si>
  <si>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</si>
  <si>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</si>
  <si>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</si>
  <si>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</si>
  <si>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</si>
  <si>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</si>
  <si>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</si>
  <si>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</si>
  <si>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</si>
  <si>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</si>
  <si>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</si>
  <si>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</si>
  <si>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</si>
  <si>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</si>
  <si>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</si>
  <si>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</si>
  <si>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</si>
  <si>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</si>
  <si>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</si>
  <si>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</si>
  <si>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</si>
  <si>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</si>
  <si>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</si>
  <si>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</si>
  <si>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</si>
  <si>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</si>
  <si>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</si>
  <si>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</si>
  <si>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</si>
  <si>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</si>
  <si>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</si>
  <si>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</si>
  <si>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</si>
  <si>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</si>
  <si>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</si>
  <si>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</si>
  <si>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</si>
  <si>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</si>
  <si>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</si>
  <si>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</si>
  <si>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</si>
  <si>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</si>
  <si>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</si>
  <si>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</si>
  <si>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</si>
  <si>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</si>
  <si>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</si>
  <si>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</si>
  <si>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</si>
  <si>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</si>
  <si>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</si>
  <si>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</si>
  <si>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</si>
  <si>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</si>
  <si>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</si>
  <si>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</si>
  <si>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</si>
  <si>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</si>
  <si>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</si>
  <si>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</si>
  <si>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</si>
  <si>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</si>
  <si>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</si>
  <si>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</si>
  <si>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</si>
  <si>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</si>
  <si>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</si>
  <si>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</si>
  <si>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</si>
  <si>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</si>
  <si>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</si>
  <si>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</si>
  <si>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</si>
  <si>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</si>
  <si>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</si>
  <si>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</si>
  <si>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</si>
  <si>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</si>
  <si>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</si>
  <si>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</si>
  <si>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</si>
  <si>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</si>
  <si>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</si>
  <si>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</si>
  <si>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</si>
  <si>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</si>
  <si>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</si>
  <si>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</si>
  <si>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</si>
  <si>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</si>
  <si>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</si>
  <si>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</si>
  <si>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</si>
  <si>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</si>
  <si>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</si>
  <si>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</si>
  <si>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</si>
  <si>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</si>
  <si>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</si>
  <si>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</si>
  <si>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</si>
  <si>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</si>
  <si>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</si>
  <si>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</si>
  <si>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</si>
  <si>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</si>
  <si>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</si>
  <si>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</si>
  <si>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</si>
  <si>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</si>
  <si>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</si>
  <si>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</si>
  <si>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</si>
  <si>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</si>
  <si>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</si>
  <si>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</si>
  <si>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</si>
  <si>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</si>
  <si>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</si>
  <si>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</si>
  <si>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</si>
  <si>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</si>
  <si>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</si>
  <si>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</si>
  <si>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</si>
  <si>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</si>
  <si>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</si>
  <si>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</si>
  <si>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</si>
  <si>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</si>
  <si>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</si>
  <si>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</si>
  <si>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</si>
  <si>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</si>
  <si>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</si>
  <si>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</si>
  <si>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</si>
  <si>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</si>
  <si>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</si>
  <si>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</si>
  <si>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</si>
  <si>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</si>
  <si>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</si>
  <si>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</si>
  <si>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</si>
  <si>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</si>
  <si>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</si>
  <si>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</si>
  <si>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</si>
  <si>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</si>
  <si>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</si>
  <si>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</si>
  <si>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</si>
  <si>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</si>
  <si>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</si>
  <si>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</si>
  <si>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</si>
  <si>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</si>
  <si>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</si>
  <si>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</si>
  <si>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</si>
  <si>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</si>
  <si>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</si>
  <si>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</si>
  <si>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</si>
  <si>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</si>
  <si>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</si>
  <si>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</si>
  <si>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</si>
  <si>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</si>
  <si>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</si>
  <si>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</si>
  <si>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</si>
  <si>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</si>
  <si>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</si>
  <si>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</si>
  <si>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</si>
  <si>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</si>
  <si>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</si>
  <si>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</si>
  <si>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</si>
  <si>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</si>
  <si>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</si>
  <si>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</si>
  <si>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</si>
  <si>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</si>
  <si>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</si>
  <si>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</si>
  <si>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</si>
  <si>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</si>
  <si>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</si>
  <si>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</si>
  <si>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</si>
  <si>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</si>
  <si>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</si>
  <si>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</si>
  <si>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</si>
  <si>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</si>
  <si>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</si>
  <si>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</si>
  <si>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</si>
  <si>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</si>
  <si>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</si>
  <si>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</si>
  <si>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</si>
  <si>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</si>
  <si>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</si>
  <si>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</si>
  <si>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</si>
  <si>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</si>
  <si>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</si>
  <si>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</si>
  <si>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</si>
  <si>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</si>
  <si>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</si>
  <si>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</si>
  <si>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</si>
  <si>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</si>
  <si>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</si>
  <si>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</si>
  <si>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</si>
  <si>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</si>
  <si>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</si>
  <si>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</si>
  <si>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</si>
  <si>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</si>
  <si>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</si>
  <si>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</si>
  <si>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</si>
  <si>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</si>
  <si>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</si>
  <si>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</si>
  <si>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</si>
  <si>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</si>
  <si>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</si>
  <si>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</si>
  <si>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</si>
  <si>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</si>
  <si>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</si>
  <si>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</si>
  <si>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</si>
  <si>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</si>
  <si>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</si>
  <si>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</si>
  <si>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</si>
  <si>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</si>
  <si>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</si>
  <si>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</si>
  <si>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</si>
  <si>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</si>
  <si>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</si>
  <si>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</si>
  <si>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</si>
  <si>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</si>
  <si>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</si>
  <si>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</si>
  <si>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</si>
  <si>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</si>
  <si>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</si>
  <si>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</si>
  <si>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</si>
  <si>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</si>
  <si>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</si>
  <si>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</si>
  <si>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</si>
  <si>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</si>
  <si>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</si>
  <si>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</si>
  <si>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</si>
  <si>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</si>
  <si>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</si>
  <si>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</si>
  <si>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</si>
  <si>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</si>
  <si>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</si>
  <si>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</si>
  <si>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</si>
  <si>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</si>
  <si>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</si>
  <si>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</si>
  <si>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</si>
  <si>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</si>
  <si>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</si>
  <si>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</si>
  <si>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</si>
  <si>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</si>
  <si>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</si>
  <si>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</si>
  <si>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</si>
  <si>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</si>
  <si>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</si>
  <si>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</si>
  <si>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</si>
  <si>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</si>
  <si>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</si>
  <si>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</si>
  <si>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</si>
  <si>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</si>
  <si>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</si>
  <si>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</si>
  <si>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</si>
  <si>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</si>
  <si>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</si>
  <si>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</si>
  <si>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</si>
  <si>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</si>
  <si>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</si>
  <si>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</si>
  <si>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</si>
  <si>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</si>
  <si>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</si>
  <si>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</si>
  <si>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</si>
  <si>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</si>
  <si>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</si>
  <si>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</si>
  <si>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</si>
  <si>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</si>
  <si>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</si>
  <si>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</si>
  <si>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</si>
  <si>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</si>
  <si>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</si>
  <si>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</si>
  <si>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</si>
  <si>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</si>
  <si>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</si>
  <si>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</si>
  <si>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</si>
  <si>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</si>
  <si>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</si>
  <si>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</si>
  <si>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</si>
  <si>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</si>
  <si>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</si>
  <si>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</si>
  <si>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</si>
  <si>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</si>
  <si>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</si>
  <si>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</si>
  <si>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</si>
  <si>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</si>
  <si>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</si>
  <si>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</si>
  <si>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</si>
  <si>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</si>
  <si>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</si>
  <si>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</si>
  <si>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</si>
  <si>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</si>
  <si>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</si>
  <si>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</si>
  <si>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</si>
  <si>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</si>
  <si>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</si>
  <si>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</si>
  <si>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</si>
  <si>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</si>
  <si>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</si>
  <si>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</si>
  <si>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</si>
  <si>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</si>
  <si>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</si>
  <si>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</si>
  <si>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</si>
  <si>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</si>
  <si>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</si>
  <si>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</si>
  <si>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</si>
  <si>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</si>
  <si>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</si>
  <si>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</si>
  <si>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</si>
  <si>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</si>
  <si>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</si>
  <si>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</si>
  <si>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</si>
  <si>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</si>
  <si>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</si>
  <si>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</si>
  <si>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</si>
  <si>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</si>
  <si>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</si>
  <si>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</si>
  <si>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</si>
  <si>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</si>
  <si>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</si>
  <si>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</si>
  <si>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</si>
  <si>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</si>
  <si>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</si>
  <si>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</si>
  <si>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</si>
  <si>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</si>
  <si>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</si>
  <si>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</si>
  <si>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</si>
  <si>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</si>
  <si>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</si>
  <si>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</si>
  <si>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</si>
  <si>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</si>
  <si>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</si>
  <si>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</si>
  <si>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</si>
  <si>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</si>
  <si>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</si>
  <si>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</si>
  <si>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</si>
  <si>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</si>
  <si>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</si>
  <si>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</si>
  <si>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</si>
  <si>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</si>
  <si>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</si>
  <si>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</si>
  <si>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</si>
  <si>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</si>
  <si>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</si>
  <si>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</si>
  <si>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</si>
  <si>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</si>
  <si>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</si>
  <si>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</si>
  <si>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</si>
  <si>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</si>
  <si>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</si>
  <si>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</si>
  <si>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</si>
  <si>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</si>
  <si>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</si>
  <si>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</si>
  <si>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</si>
  <si>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</si>
  <si>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</si>
  <si>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</si>
  <si>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</si>
  <si>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</si>
  <si>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</si>
  <si>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</si>
  <si>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</si>
  <si>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</si>
  <si>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</si>
  <si>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</si>
  <si>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</si>
  <si>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</si>
  <si>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</si>
  <si>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</si>
  <si>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</si>
  <si>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</si>
  <si>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</si>
  <si>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</si>
  <si>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</si>
  <si>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</si>
  <si>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</si>
  <si>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</si>
  <si>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</si>
  <si>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</si>
  <si>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</si>
  <si>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</si>
  <si>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</si>
  <si>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</si>
  <si>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</si>
  <si>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</si>
  <si>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</si>
  <si>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</si>
  <si>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</si>
  <si>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</si>
  <si>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</si>
  <si>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</si>
  <si>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</si>
  <si>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</si>
  <si>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</si>
  <si>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</si>
  <si>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</si>
  <si>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</si>
  <si>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</si>
  <si>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</si>
  <si>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</si>
  <si>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</si>
  <si>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</si>
  <si>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</si>
  <si>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</si>
  <si>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</si>
  <si>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</si>
  <si>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</si>
  <si>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</si>
  <si>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</si>
  <si>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</si>
  <si>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</si>
  <si>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</si>
  <si>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</si>
  <si>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</si>
  <si>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</si>
  <si>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</si>
  <si>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</si>
  <si>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</si>
  <si>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</si>
  <si>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</si>
  <si>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</si>
  <si>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</si>
  <si>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</si>
  <si>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</si>
  <si>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</si>
  <si>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</si>
  <si>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</si>
  <si>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</si>
  <si>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</si>
  <si>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</si>
  <si>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</si>
  <si>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</si>
  <si>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</si>
  <si>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</si>
  <si>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</si>
  <si>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</si>
  <si>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</si>
  <si>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</si>
  <si>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</si>
  <si>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</si>
  <si>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</si>
  <si>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</si>
  <si>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</si>
  <si>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</si>
  <si>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</si>
  <si>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</si>
  <si>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</si>
  <si>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</si>
  <si>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</si>
  <si>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</si>
  <si>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</si>
  <si>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</si>
  <si>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</si>
  <si>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</si>
  <si>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</si>
  <si>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</si>
  <si>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</si>
  <si>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</si>
  <si>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</si>
  <si>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</si>
  <si>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</si>
  <si>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</si>
  <si>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</si>
  <si>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</si>
  <si>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</si>
  <si>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</si>
  <si>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</si>
  <si>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</si>
  <si>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</si>
  <si>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</si>
  <si>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</si>
  <si>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</si>
  <si>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</si>
  <si>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</si>
  <si>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</si>
  <si>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</si>
  <si>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</si>
  <si>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</si>
  <si>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</si>
  <si>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</si>
  <si>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</si>
  <si>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</si>
  <si>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</si>
  <si>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</si>
  <si>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</si>
  <si>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</si>
  <si>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</si>
  <si>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</si>
  <si>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</si>
  <si>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</si>
  <si>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</si>
  <si>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</si>
  <si>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</si>
  <si>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</si>
  <si>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</si>
  <si>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</si>
  <si>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</si>
  <si>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</si>
  <si>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</si>
  <si>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</si>
  <si>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</si>
  <si>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</si>
  <si>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</si>
  <si>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</si>
  <si>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</si>
  <si>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</si>
  <si>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</si>
  <si>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</si>
  <si>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</si>
  <si>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</si>
  <si>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</si>
  <si>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</si>
  <si>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</si>
  <si>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</si>
  <si>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</si>
  <si>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</si>
  <si>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</si>
  <si>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</si>
  <si>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</si>
  <si>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</si>
  <si>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</si>
  <si>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</si>
  <si>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</si>
  <si>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</si>
  <si>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</si>
  <si>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</si>
  <si>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</si>
  <si>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</si>
  <si>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</si>
  <si>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</si>
  <si>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</si>
  <si>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</si>
  <si>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</si>
  <si>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</si>
  <si>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</si>
  <si>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</si>
  <si>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</si>
  <si>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</si>
  <si>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</si>
  <si>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</si>
  <si>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</si>
  <si>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</si>
  <si>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</si>
  <si>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</si>
  <si>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</si>
  <si>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</si>
  <si>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</si>
  <si>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</si>
  <si>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</si>
  <si>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</si>
  <si>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</si>
  <si>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</si>
  <si>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</si>
  <si>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</si>
  <si>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</si>
  <si>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</si>
  <si>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</si>
  <si>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</si>
  <si>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</si>
  <si>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</si>
  <si>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</si>
  <si>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</si>
  <si>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</si>
  <si>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</si>
  <si>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</si>
  <si>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</si>
  <si>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</si>
  <si>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</si>
  <si>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</si>
  <si>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</si>
  <si>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</si>
  <si>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</si>
  <si>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</si>
  <si>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</si>
  <si>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</si>
  <si>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</si>
  <si>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</si>
  <si>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</si>
  <si>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</si>
  <si>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</si>
  <si>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</si>
  <si>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</si>
  <si>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</si>
  <si>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</si>
  <si>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</si>
  <si>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</si>
  <si>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</si>
  <si>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</si>
  <si>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</si>
  <si>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</si>
  <si>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</si>
  <si>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</si>
  <si>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</si>
  <si>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</si>
  <si>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</si>
  <si>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</si>
  <si>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</si>
  <si>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</si>
  <si>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</si>
  <si>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</si>
  <si>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</si>
  <si>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</si>
  <si>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</si>
  <si>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</si>
  <si>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</si>
  <si>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</si>
  <si>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</si>
  <si>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</si>
  <si>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</si>
  <si>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</si>
  <si>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</si>
  <si>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</si>
  <si>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</si>
  <si>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</si>
  <si>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</si>
  <si>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</si>
  <si>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</si>
  <si>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</si>
  <si>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</si>
  <si>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</si>
  <si>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</si>
  <si>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</si>
  <si>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</si>
  <si>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</si>
  <si>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</si>
  <si>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</si>
  <si>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</si>
  <si>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</si>
  <si>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</si>
  <si>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</si>
  <si>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</si>
  <si>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</si>
  <si>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</si>
  <si>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</si>
  <si>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</si>
  <si>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</si>
  <si>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</si>
  <si>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</si>
  <si>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</si>
  <si>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</si>
  <si>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</si>
  <si>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</si>
  <si>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</si>
  <si>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</si>
  <si>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</si>
  <si>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</si>
  <si>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</si>
  <si>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</si>
  <si>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</si>
  <si>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</si>
  <si>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</si>
  <si>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</si>
  <si>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</si>
  <si>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</si>
  <si>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</si>
  <si>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</si>
  <si>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</si>
  <si>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</si>
  <si>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</si>
  <si>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</si>
  <si>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</si>
  <si>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</si>
  <si>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</si>
  <si>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</si>
  <si>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</si>
  <si>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</si>
  <si>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</si>
  <si>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</si>
  <si>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</si>
  <si>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</si>
  <si>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</si>
  <si>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</si>
  <si>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</si>
  <si>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</si>
  <si>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</si>
  <si>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</si>
  <si>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</si>
  <si>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</si>
  <si>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</si>
  <si>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</si>
  <si>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</si>
  <si>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</si>
  <si>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</si>
  <si>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</si>
  <si>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</si>
  <si>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</si>
  <si>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</si>
  <si>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</si>
  <si>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</si>
  <si>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</si>
  <si>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</si>
  <si>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</si>
  <si>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</si>
  <si>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</si>
  <si>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</si>
  <si>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</si>
  <si>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</si>
  <si>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</si>
  <si>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</si>
  <si>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</si>
  <si>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</si>
  <si>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</si>
  <si>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</si>
  <si>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</si>
  <si>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</si>
  <si>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</si>
  <si>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</si>
  <si>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</si>
  <si>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</si>
  <si>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</si>
  <si>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</si>
  <si>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</si>
  <si>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</si>
  <si>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</si>
  <si>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</si>
  <si>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</si>
  <si>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</si>
  <si>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</si>
  <si>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</si>
  <si>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</si>
  <si>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</si>
  <si>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</si>
  <si>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</si>
  <si>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</si>
  <si>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</si>
  <si>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</si>
  <si>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</si>
  <si>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</si>
  <si>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</si>
  <si>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</si>
  <si>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</si>
  <si>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</si>
  <si>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</si>
  <si>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</si>
  <si>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</si>
  <si>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</si>
  <si>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</si>
  <si>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</si>
  <si>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</si>
  <si>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</si>
  <si>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</si>
  <si>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</si>
  <si>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</si>
  <si>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</si>
  <si>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</si>
  <si>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</si>
  <si>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</si>
  <si>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</si>
  <si>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</si>
  <si>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</si>
  <si>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</si>
  <si>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</si>
  <si>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</si>
  <si>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</si>
  <si>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</si>
  <si>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</si>
  <si>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</si>
  <si>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</si>
  <si>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</si>
  <si>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</si>
  <si>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</si>
  <si>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</si>
  <si>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</si>
  <si>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</si>
  <si>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</si>
  <si>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</si>
  <si>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</si>
  <si>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</si>
  <si>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</si>
  <si>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</si>
  <si>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</si>
  <si>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</si>
  <si>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</si>
  <si>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</si>
  <si>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</si>
  <si>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</si>
  <si>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</si>
  <si>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</si>
  <si>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</si>
  <si>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</si>
  <si>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</si>
  <si>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</si>
  <si>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</si>
  <si>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</si>
  <si>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</si>
  <si>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</si>
  <si>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</si>
  <si>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</si>
  <si>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</si>
  <si>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</si>
  <si>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</si>
  <si>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</si>
  <si>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</si>
  <si>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</si>
  <si>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</si>
  <si>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</si>
  <si>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</si>
  <si>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</si>
  <si>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</si>
  <si>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</si>
  <si>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</si>
  <si>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</si>
  <si>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</si>
  <si>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</si>
  <si>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</si>
  <si>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</si>
  <si>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</si>
  <si>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</si>
  <si>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</si>
  <si>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</si>
  <si>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</si>
  <si>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</si>
  <si>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</si>
  <si>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</si>
  <si>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</si>
  <si>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</si>
  <si>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</si>
  <si>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</si>
  <si>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</si>
  <si>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</si>
  <si>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</si>
  <si>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</si>
  <si>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</si>
  <si>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</si>
  <si>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</si>
  <si>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</si>
  <si>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</si>
  <si>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</si>
  <si>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</si>
  <si>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</si>
  <si>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</si>
  <si>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</si>
  <si>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</si>
  <si>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</si>
  <si>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</si>
  <si>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</si>
  <si>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</si>
  <si>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</si>
  <si>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</si>
  <si>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</si>
  <si>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</si>
  <si>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</si>
  <si>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</si>
  <si>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</si>
  <si>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</si>
  <si>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</si>
  <si>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</si>
  <si>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</si>
  <si>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</si>
  <si>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</si>
  <si>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</si>
  <si>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</si>
  <si>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</si>
  <si>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</si>
  <si>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</si>
  <si>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</si>
  <si>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</si>
  <si>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</si>
  <si>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</si>
  <si>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</si>
  <si>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</si>
  <si>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</si>
  <si>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</si>
  <si>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</si>
  <si>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</si>
  <si>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</si>
  <si>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</si>
  <si>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</si>
  <si>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</si>
  <si>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</si>
  <si>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</si>
  <si>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</si>
  <si>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</si>
  <si>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</si>
  <si>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</si>
  <si>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</si>
  <si>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</si>
  <si>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</si>
  <si>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</si>
  <si>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</si>
  <si>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</si>
  <si>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</si>
  <si>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</si>
  <si>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</si>
  <si>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</si>
  <si>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</si>
  <si>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</si>
  <si>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</si>
  <si>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</si>
  <si>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</si>
  <si>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</si>
  <si>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</si>
  <si>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</si>
  <si>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</si>
  <si>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</si>
  <si>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</si>
  <si>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</si>
  <si>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</si>
  <si>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</si>
  <si>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</si>
  <si>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</si>
  <si>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</si>
  <si>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</si>
  <si>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</si>
  <si>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</si>
  <si>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</si>
  <si>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</si>
  <si>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</si>
  <si>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</si>
  <si>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</si>
  <si>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</si>
  <si>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</si>
  <si>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</si>
  <si>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</si>
  <si>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</si>
  <si>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</si>
  <si>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</si>
  <si>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</si>
  <si>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</si>
  <si>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</si>
  <si>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</si>
  <si>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</si>
  <si>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</si>
  <si>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</si>
  <si>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</si>
  <si>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</si>
  <si>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</si>
  <si>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</si>
  <si>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</si>
  <si>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</si>
  <si>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</si>
  <si>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</si>
  <si>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</si>
  <si>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</si>
  <si>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</si>
  <si>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</si>
  <si>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</si>
  <si>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</si>
  <si>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</si>
  <si>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</si>
  <si>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</si>
  <si>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</si>
  <si>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</si>
  <si>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</si>
  <si>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</si>
  <si>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</si>
  <si>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</si>
  <si>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</si>
  <si>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</si>
  <si>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</si>
  <si>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</si>
  <si>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</si>
  <si>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</si>
  <si>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</si>
  <si>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</si>
  <si>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</si>
  <si>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</si>
  <si>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</si>
  <si>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</si>
  <si>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</si>
  <si>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</si>
  <si>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</si>
  <si>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</si>
  <si>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</si>
  <si>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</si>
  <si>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</si>
  <si>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</si>
  <si>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</si>
  <si>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</si>
  <si>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</si>
  <si>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</si>
  <si>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</si>
  <si>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</si>
  <si>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</si>
  <si>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</si>
  <si>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</si>
  <si>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</si>
  <si>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</si>
  <si>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</si>
  <si>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</si>
  <si>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</si>
  <si>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</si>
  <si>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</si>
  <si>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</si>
  <si>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</si>
  <si>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</si>
  <si>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</si>
  <si>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</si>
  <si>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</si>
  <si>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</si>
  <si>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</si>
  <si>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</si>
  <si>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</si>
  <si>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</si>
  <si>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</si>
  <si>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</si>
  <si>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</si>
  <si>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</si>
  <si>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</si>
  <si>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</si>
  <si>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</si>
  <si>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</si>
  <si>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</si>
  <si>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</si>
  <si>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</si>
  <si>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</si>
  <si>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</si>
  <si>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</si>
  <si>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</si>
  <si>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</si>
  <si>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</si>
  <si>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</si>
  <si>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</si>
  <si>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</si>
  <si>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</si>
  <si>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</si>
  <si>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</si>
  <si>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</si>
  <si>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</si>
  <si>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</si>
  <si>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</si>
  <si>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</si>
  <si>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</si>
  <si>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</si>
  <si>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</si>
  <si>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</si>
  <si>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</si>
  <si>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</si>
  <si>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</si>
  <si>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</si>
  <si>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</si>
  <si>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</si>
  <si>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</si>
  <si>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</si>
  <si>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</si>
  <si>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</si>
  <si>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</si>
  <si>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</si>
  <si>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</si>
  <si>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</si>
  <si>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</si>
  <si>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</si>
  <si>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</si>
  <si>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</si>
  <si>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</si>
  <si>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</si>
  <si>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</si>
  <si>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</si>
  <si>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</si>
  <si>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</si>
  <si>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</si>
  <si>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</si>
  <si>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</si>
  <si>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</si>
  <si>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</si>
  <si>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</si>
  <si>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</si>
  <si>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</si>
  <si>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</si>
  <si>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</si>
  <si>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</si>
  <si>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</si>
  <si>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</si>
  <si>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</si>
  <si>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</si>
  <si>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</si>
  <si>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</si>
  <si>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</si>
  <si>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</si>
  <si>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</si>
  <si>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</si>
  <si>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</si>
  <si>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</si>
  <si>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</si>
  <si>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</si>
  <si>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</si>
  <si>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</si>
  <si>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</si>
  <si>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</si>
  <si>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</si>
  <si>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</si>
  <si>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</si>
  <si>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</si>
  <si>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</si>
  <si>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</si>
  <si>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</si>
  <si>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</si>
  <si>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</si>
  <si>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</si>
  <si>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</si>
  <si>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</si>
  <si>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</si>
  <si>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</si>
  <si>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</si>
  <si>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</si>
  <si>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</si>
  <si>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</si>
  <si>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</si>
  <si>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</si>
  <si>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</si>
  <si>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</si>
  <si>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</si>
  <si>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</si>
  <si>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</si>
  <si>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</si>
  <si>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</si>
  <si>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</si>
  <si>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</si>
  <si>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</si>
  <si>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</si>
  <si>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</si>
  <si>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</si>
  <si>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</si>
  <si>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</si>
  <si>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</si>
  <si>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</si>
  <si>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</si>
  <si>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</si>
  <si>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</si>
  <si>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</si>
  <si>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</si>
  <si>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</si>
  <si>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</si>
  <si>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</si>
  <si>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</si>
  <si>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</si>
  <si>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</si>
  <si>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</si>
  <si>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</si>
  <si>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</si>
  <si>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</si>
  <si>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</si>
  <si>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</si>
  <si>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</si>
  <si>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</si>
  <si>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</si>
  <si>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</si>
  <si>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</si>
  <si>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</si>
  <si>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</si>
  <si>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</si>
  <si>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</si>
  <si>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</si>
  <si>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</si>
  <si>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</si>
  <si>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</si>
  <si>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</si>
  <si>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</si>
  <si>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</si>
  <si>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</si>
  <si>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</si>
  <si>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</si>
  <si>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</si>
  <si>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</si>
  <si>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</si>
  <si>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</si>
  <si>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</si>
  <si>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</si>
  <si>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</si>
  <si>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</si>
  <si>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</si>
  <si>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</si>
  <si>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</si>
  <si>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</si>
  <si>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</si>
  <si>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</si>
  <si>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</si>
  <si>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</si>
  <si>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</si>
  <si>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</si>
  <si>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</si>
  <si>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</si>
  <si>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</si>
  <si>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</si>
  <si>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</si>
  <si>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</si>
  <si>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</si>
  <si>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</si>
  <si>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</si>
  <si>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</si>
  <si>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</si>
  <si>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</si>
  <si>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</si>
  <si>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</si>
  <si>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</si>
  <si>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</si>
  <si>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</si>
  <si>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</si>
  <si>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</si>
  <si>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</si>
  <si>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</si>
  <si>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</si>
  <si>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</si>
  <si>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</si>
  <si>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</si>
  <si>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</si>
  <si>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</si>
  <si>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</si>
  <si>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</si>
  <si>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</si>
  <si>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</si>
  <si>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</si>
  <si>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</si>
  <si>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</si>
  <si>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</si>
  <si>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</si>
  <si>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</si>
  <si>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</si>
  <si>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</si>
  <si>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</si>
  <si>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</si>
  <si>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</si>
  <si>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</si>
  <si>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</si>
  <si>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</si>
  <si>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</si>
  <si>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</si>
  <si>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</si>
  <si>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</si>
  <si>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</si>
  <si>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</si>
  <si>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</si>
  <si>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</si>
  <si>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</si>
  <si>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</si>
  <si>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</si>
  <si>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</si>
  <si>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</si>
  <si>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</si>
  <si>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</si>
  <si>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</si>
  <si>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</si>
  <si>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</si>
  <si>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</si>
  <si>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</si>
  <si>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</si>
  <si>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</si>
  <si>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</si>
  <si>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</si>
  <si>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</si>
  <si>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</si>
  <si>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</si>
  <si>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</si>
  <si>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</si>
  <si>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</si>
  <si>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</si>
  <si>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</si>
  <si>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</si>
  <si>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</si>
  <si>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</si>
  <si>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</si>
  <si>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</si>
  <si>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</si>
  <si>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</si>
  <si>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</si>
  <si>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</si>
  <si>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</si>
  <si>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</si>
  <si>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</si>
  <si>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</si>
  <si>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</si>
  <si>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</si>
  <si>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</si>
  <si>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</si>
  <si>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</si>
  <si>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</si>
  <si>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</si>
  <si>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</si>
  <si>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</si>
  <si>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</si>
  <si>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</si>
  <si>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</si>
  <si>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</si>
  <si>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</si>
  <si>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</si>
  <si>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</si>
  <si>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</si>
  <si>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</si>
  <si>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</si>
  <si>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</si>
  <si>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</si>
  <si>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</si>
  <si>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</si>
  <si>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</si>
  <si>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</si>
  <si>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</si>
  <si>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</si>
  <si>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</si>
  <si>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</si>
  <si>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</si>
  <si>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</si>
  <si>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</si>
  <si>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</si>
  <si>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</si>
  <si>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</si>
  <si>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</si>
  <si>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</si>
  <si>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</si>
  <si>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</si>
  <si>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</si>
  <si>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</si>
  <si>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</si>
  <si>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</si>
  <si>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</si>
  <si>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</si>
  <si>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</si>
  <si>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</si>
  <si>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</si>
  <si>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</si>
  <si>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</si>
  <si>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</si>
  <si>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</si>
  <si>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</si>
  <si>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</si>
  <si>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</si>
  <si>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</si>
  <si>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</si>
  <si>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</si>
  <si>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</si>
  <si>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</si>
  <si>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</si>
  <si>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</si>
  <si>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</si>
  <si>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</si>
  <si>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</si>
  <si>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</si>
  <si>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</si>
  <si>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</si>
  <si>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</si>
  <si>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</si>
  <si>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</si>
  <si>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</si>
  <si>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</si>
  <si>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</si>
  <si>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</si>
  <si>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</si>
  <si>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</si>
  <si>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</si>
  <si>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</si>
  <si>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</si>
  <si>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</si>
  <si>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</si>
  <si>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</si>
  <si>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</si>
  <si>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</si>
  <si>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</si>
  <si>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</si>
  <si>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</si>
  <si>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</si>
  <si>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</si>
  <si>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</si>
  <si>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</si>
  <si>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</si>
  <si>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</si>
  <si>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</si>
  <si>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</si>
  <si>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</si>
  <si>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</si>
  <si>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</si>
  <si>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</si>
  <si>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</si>
  <si>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</si>
  <si>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</si>
  <si>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</si>
  <si>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</si>
  <si>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</si>
  <si>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</si>
  <si>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</si>
  <si>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</si>
  <si>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</si>
  <si>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</si>
  <si>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</si>
  <si>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</si>
  <si>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</si>
  <si>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</si>
  <si>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</si>
  <si>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</si>
  <si>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</si>
  <si>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</si>
  <si>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</si>
  <si>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</si>
  <si>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</si>
  <si>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</si>
  <si>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</si>
  <si>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</si>
  <si>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</si>
  <si>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</si>
  <si>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</si>
  <si>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</si>
  <si>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</si>
  <si>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</si>
  <si>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</si>
  <si>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</si>
  <si>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</si>
  <si>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</si>
  <si>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</si>
  <si>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</si>
  <si>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</si>
  <si>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</si>
  <si>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</si>
  <si>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</si>
  <si>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</si>
  <si>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</si>
  <si>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</si>
  <si>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</si>
  <si>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</si>
  <si>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</si>
  <si>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</si>
  <si>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</si>
  <si>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</si>
  <si>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</si>
  <si>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</si>
  <si>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</si>
  <si>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</si>
  <si>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</si>
  <si>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</si>
  <si>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</si>
  <si>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</si>
  <si>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</si>
  <si>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</si>
  <si>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</si>
  <si>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</si>
  <si>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</si>
  <si>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</si>
  <si>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</si>
  <si>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</si>
  <si>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</si>
  <si>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</si>
  <si>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</si>
  <si>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</si>
  <si>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</si>
  <si>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</si>
  <si>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</si>
  <si>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</si>
  <si>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</si>
  <si>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</si>
  <si>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</si>
  <si>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</si>
  <si>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</si>
  <si>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</si>
  <si>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</si>
  <si>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</si>
  <si>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</si>
  <si>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</si>
  <si>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</si>
  <si>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</si>
  <si>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</si>
  <si>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</si>
  <si>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</si>
  <si>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</si>
  <si>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</si>
  <si>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</si>
  <si>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</si>
  <si>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</si>
  <si>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</si>
  <si>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</si>
  <si>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</si>
  <si>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</si>
  <si>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</si>
  <si>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</si>
  <si>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</si>
  <si>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</si>
  <si>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</si>
  <si>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</si>
  <si>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</si>
  <si>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</si>
  <si>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</si>
  <si>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</si>
  <si>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</si>
  <si>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</si>
  <si>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</si>
  <si>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</si>
  <si>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</si>
  <si>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</si>
  <si>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</si>
  <si>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</si>
  <si>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</si>
  <si>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</si>
  <si>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</si>
  <si>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</si>
  <si>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</si>
  <si>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</si>
  <si>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</si>
  <si>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</si>
  <si>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</si>
  <si>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</si>
  <si>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</si>
  <si>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</si>
  <si>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</si>
  <si>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</si>
  <si>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</si>
  <si>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</si>
  <si>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</si>
  <si>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</si>
  <si>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</si>
  <si>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</si>
  <si>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</si>
  <si>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</si>
  <si>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</si>
  <si>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</si>
  <si>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</si>
  <si>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</si>
  <si>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</si>
  <si>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</si>
  <si>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</si>
  <si>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</si>
  <si>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</si>
  <si>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</si>
  <si>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</si>
  <si>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</si>
  <si>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</si>
  <si>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</si>
  <si>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</si>
  <si>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</si>
  <si>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</si>
  <si>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</si>
  <si>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</si>
  <si>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</si>
  <si>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</si>
  <si>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</si>
  <si>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</si>
  <si>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</si>
  <si>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</si>
  <si>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</si>
  <si>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</si>
  <si>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</si>
  <si>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</si>
  <si>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</si>
  <si>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</si>
  <si>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</si>
  <si>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</si>
  <si>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</si>
  <si>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</si>
  <si>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</si>
  <si>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</si>
  <si>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</si>
  <si>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</si>
  <si>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</si>
  <si>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</si>
  <si>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</si>
  <si>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</si>
  <si>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</si>
  <si>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</si>
  <si>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</si>
  <si>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</si>
  <si>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</si>
  <si>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</si>
  <si>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</si>
  <si>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</si>
  <si>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</si>
  <si>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</si>
  <si>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</si>
  <si>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</si>
  <si>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</si>
  <si>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</si>
  <si>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</si>
  <si>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</si>
  <si>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</si>
  <si>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</si>
  <si>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</si>
  <si>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</si>
  <si>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</si>
  <si>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</si>
  <si>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</si>
  <si>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</si>
  <si>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</si>
  <si>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</si>
  <si>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</si>
  <si>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</si>
  <si>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</si>
  <si>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</si>
  <si>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</si>
  <si>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</si>
  <si>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</si>
  <si>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</si>
  <si>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</si>
  <si>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</si>
  <si>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</si>
  <si>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</si>
  <si>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</si>
  <si>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</si>
  <si>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</si>
  <si>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</si>
  <si>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</si>
  <si>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</si>
  <si>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</si>
  <si>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</si>
  <si>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</si>
  <si>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</si>
  <si>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</si>
  <si>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</si>
  <si>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</si>
  <si>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</si>
  <si>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</si>
  <si>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</si>
  <si>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</si>
  <si>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</si>
  <si>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</si>
  <si>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</si>
  <si>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</si>
  <si>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</si>
  <si>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</si>
  <si>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</si>
  <si>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</si>
  <si>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</si>
  <si>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</si>
  <si>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</si>
  <si>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</si>
  <si>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</si>
  <si>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</si>
  <si>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</si>
  <si>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</si>
  <si>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</si>
  <si>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</si>
  <si>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</si>
  <si>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</si>
  <si>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</si>
  <si>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</si>
  <si>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</si>
  <si>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</si>
  <si>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</si>
  <si>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</si>
  <si>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</si>
  <si>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</si>
  <si>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</si>
  <si>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</si>
  <si>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</si>
  <si>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</si>
  <si>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</si>
  <si>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</si>
  <si>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</si>
  <si>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</si>
  <si>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</si>
  <si>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</si>
  <si>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</si>
  <si>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</si>
  <si>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</si>
  <si>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</si>
  <si>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</si>
  <si>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</si>
  <si>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</si>
  <si>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</si>
  <si>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</si>
  <si>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</si>
  <si>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</si>
  <si>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</si>
  <si>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</si>
  <si>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</si>
  <si>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</si>
  <si>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</si>
  <si>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</si>
  <si>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</si>
  <si>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</si>
  <si>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</si>
  <si>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</si>
  <si>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</si>
  <si>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</si>
  <si>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</si>
  <si>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</si>
  <si>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</si>
  <si>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</si>
  <si>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</si>
  <si>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</si>
  <si>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</si>
  <si>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</si>
  <si>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</si>
  <si>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</si>
  <si>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</si>
  <si>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</si>
  <si>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</si>
  <si>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</si>
  <si>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</si>
  <si>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</si>
  <si>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</si>
  <si>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</si>
  <si>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</si>
  <si>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</si>
  <si>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</si>
  <si>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</si>
  <si>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</si>
  <si>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</si>
  <si>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</si>
  <si>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</si>
  <si>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</si>
  <si>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</si>
  <si>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</si>
  <si>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</si>
  <si>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</si>
  <si>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</si>
  <si>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</si>
  <si>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</si>
  <si>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</si>
  <si>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</si>
  <si>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</si>
  <si>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</si>
  <si>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</si>
  <si>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</si>
  <si>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</si>
  <si>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</si>
  <si>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</si>
  <si>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</si>
  <si>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</si>
  <si>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</si>
  <si>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</si>
  <si>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</si>
  <si>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</si>
  <si>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</si>
  <si>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</si>
  <si>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</si>
  <si>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</si>
  <si>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</si>
  <si>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</si>
  <si>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</si>
  <si>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</si>
  <si>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</si>
  <si>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</si>
  <si>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</si>
  <si>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</si>
  <si>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</si>
  <si>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</si>
  <si>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</si>
  <si>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</si>
  <si>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</si>
  <si>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</si>
  <si>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</si>
  <si>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</si>
  <si>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</si>
  <si>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</si>
  <si>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</si>
  <si>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</si>
  <si>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</si>
  <si>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</si>
  <si>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</si>
  <si>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</si>
  <si>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</si>
  <si>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</si>
  <si>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</si>
  <si>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</si>
  <si>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</si>
  <si>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</si>
  <si>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</si>
  <si>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</si>
  <si>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</si>
  <si>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</si>
  <si>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</si>
  <si>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</si>
  <si>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</si>
  <si>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</si>
  <si>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</si>
  <si>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</si>
  <si>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</si>
  <si>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</si>
  <si>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</si>
  <si>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</si>
  <si>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</si>
  <si>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</si>
  <si>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</si>
  <si>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</si>
  <si>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</si>
  <si>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</si>
  <si>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</si>
  <si>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</si>
  <si>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</si>
  <si>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</si>
  <si>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</si>
  <si>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</si>
  <si>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</si>
  <si>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</si>
  <si>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</si>
  <si>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</si>
  <si>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</si>
  <si>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</si>
  <si>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</si>
  <si>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</si>
  <si>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</si>
  <si>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</si>
  <si>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</si>
  <si>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</si>
  <si>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</si>
  <si>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</si>
  <si>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</si>
  <si>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</si>
  <si>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</si>
  <si>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</si>
  <si>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</si>
  <si>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</si>
  <si>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</si>
  <si>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</si>
  <si>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</si>
  <si>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</si>
  <si>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</si>
  <si>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</si>
  <si>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</si>
  <si>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</si>
  <si>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</si>
  <si>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</si>
  <si>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</si>
  <si>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</si>
  <si>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</si>
  <si>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</si>
  <si>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</si>
  <si>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</si>
  <si>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</si>
  <si>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</si>
  <si>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</si>
  <si>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</si>
  <si>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</si>
  <si>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</si>
  <si>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</si>
  <si>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</si>
  <si>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</si>
  <si>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</si>
  <si>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</si>
  <si>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</si>
  <si>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</si>
  <si>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</si>
  <si>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</si>
  <si>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</si>
  <si>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</si>
  <si>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</si>
  <si>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</si>
  <si>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</si>
  <si>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</si>
  <si>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</si>
  <si>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</si>
  <si>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</si>
  <si>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</si>
  <si>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</si>
  <si>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</si>
  <si>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</si>
  <si>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</si>
  <si>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</si>
  <si>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</si>
  <si>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</si>
  <si>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</si>
  <si>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</si>
  <si>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</si>
  <si>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</si>
  <si>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</si>
  <si>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</si>
  <si>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</si>
  <si>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</si>
  <si>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</si>
  <si>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</si>
  <si>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</si>
  <si>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</si>
  <si>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</si>
  <si>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</si>
  <si>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</si>
  <si>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</si>
  <si>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</si>
  <si>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</si>
  <si>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</si>
  <si>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</si>
  <si>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</si>
  <si>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</si>
  <si>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</si>
  <si>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</si>
  <si>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</si>
  <si>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</si>
  <si>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</si>
  <si>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</si>
  <si>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</si>
  <si>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</si>
  <si>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</si>
  <si>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</si>
  <si>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</si>
  <si>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</si>
  <si>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</si>
  <si>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</si>
  <si>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</si>
  <si>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</si>
  <si>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</si>
  <si>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</si>
  <si>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</si>
  <si>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</si>
  <si>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</si>
  <si>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</si>
  <si>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</si>
  <si>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</si>
  <si>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</si>
  <si>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</si>
  <si>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</si>
  <si>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</si>
  <si>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</si>
  <si>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</si>
  <si>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</si>
  <si>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</si>
  <si>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</si>
  <si>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</si>
  <si>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</si>
  <si>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</si>
  <si>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</si>
  <si>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</si>
  <si>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</si>
  <si>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</si>
  <si>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</si>
  <si>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</si>
  <si>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</si>
  <si>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</si>
  <si>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</si>
  <si>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</si>
  <si>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</si>
  <si>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</si>
  <si>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</si>
  <si>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</si>
  <si>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</si>
  <si>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</si>
  <si>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</si>
  <si>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</si>
  <si>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</si>
  <si>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</si>
  <si>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</si>
  <si>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</si>
  <si>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</si>
  <si>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</si>
  <si>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</si>
  <si>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</si>
  <si>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</si>
  <si>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</si>
  <si>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</si>
  <si>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</si>
  <si>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</si>
  <si>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</si>
  <si>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</si>
  <si>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</si>
  <si>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</si>
  <si>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</si>
  <si>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</si>
  <si>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</si>
  <si>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</si>
  <si>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</si>
  <si>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</si>
  <si>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</si>
  <si>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</si>
  <si>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</si>
  <si>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</si>
  <si>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</si>
  <si>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</si>
  <si>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</si>
  <si>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</si>
  <si>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</si>
  <si>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</si>
  <si>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</si>
  <si>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</si>
  <si>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</si>
  <si>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</si>
  <si>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</si>
  <si>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</si>
  <si>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</si>
  <si>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</si>
  <si>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</si>
  <si>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</si>
  <si>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</si>
  <si>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</si>
  <si>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</si>
  <si>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</si>
  <si>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</si>
  <si>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</si>
  <si>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</si>
  <si>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</si>
  <si>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</si>
  <si>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</si>
  <si>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</si>
  <si>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</si>
  <si>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</si>
  <si>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</si>
  <si>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</si>
  <si>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</si>
  <si>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</si>
  <si>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</si>
  <si>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</si>
  <si>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</si>
  <si>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</si>
  <si>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</si>
  <si>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</si>
  <si>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</si>
  <si>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</si>
  <si>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</si>
  <si>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</si>
  <si>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</si>
  <si>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</si>
  <si>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</si>
  <si>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</si>
  <si>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</si>
  <si>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</si>
  <si>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</si>
  <si>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</si>
  <si>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</si>
  <si>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</si>
  <si>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</si>
  <si>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</si>
  <si>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</si>
  <si>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</si>
  <si>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</si>
  <si>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</si>
  <si>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</si>
  <si>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</si>
  <si>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</si>
  <si>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</si>
  <si>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</si>
  <si>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</si>
  <si>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</si>
  <si>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</si>
  <si>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</si>
  <si>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</si>
  <si>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</si>
  <si>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</si>
  <si>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</si>
  <si>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</si>
  <si>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</si>
  <si>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</si>
  <si>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</si>
  <si>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</si>
  <si>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</si>
  <si>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</si>
  <si>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</si>
  <si>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</si>
  <si>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</si>
  <si>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</si>
  <si>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</si>
  <si>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</si>
  <si>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</si>
  <si>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</si>
  <si>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</si>
  <si>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</si>
  <si>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</si>
  <si>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</si>
  <si>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</si>
  <si>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</si>
  <si>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</si>
  <si>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</si>
  <si>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</si>
  <si>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</si>
  <si>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</si>
  <si>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</si>
  <si>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</si>
  <si>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</si>
  <si>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</si>
  <si>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</si>
  <si>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</si>
  <si>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</si>
  <si>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</si>
  <si>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</si>
  <si>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</si>
  <si>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</si>
  <si>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</si>
  <si>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</si>
  <si>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</si>
  <si>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</si>
  <si>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</si>
  <si>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</si>
  <si>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</si>
  <si>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</si>
  <si>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</si>
  <si>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</si>
  <si>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</si>
  <si>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</si>
  <si>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</si>
  <si>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</si>
  <si>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</si>
  <si>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</si>
  <si>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</si>
  <si>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</si>
  <si>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</si>
  <si>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</si>
  <si>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</si>
  <si>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</si>
  <si>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</si>
  <si>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</si>
  <si>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</si>
  <si>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</si>
  <si>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</si>
  <si>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</si>
  <si>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</si>
  <si>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</si>
  <si>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</si>
  <si>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</si>
  <si>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</si>
  <si>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</si>
  <si>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</si>
  <si>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</si>
  <si>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</si>
  <si>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</si>
  <si>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</si>
  <si>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</si>
  <si>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</si>
  <si>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</si>
  <si>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</si>
  <si>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</si>
  <si>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</si>
  <si>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</si>
  <si>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</si>
  <si>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</si>
  <si>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</si>
  <si>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</si>
  <si>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</si>
  <si>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</si>
  <si>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</si>
  <si>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</si>
  <si>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</si>
  <si>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</si>
  <si>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</si>
  <si>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</si>
  <si>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</si>
  <si>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</si>
  <si>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</si>
  <si>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</si>
  <si>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</si>
  <si>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</si>
  <si>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</si>
  <si>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</si>
  <si>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</si>
  <si>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</si>
  <si>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</si>
  <si>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</si>
  <si>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</si>
  <si>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</si>
  <si>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</si>
  <si>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</si>
  <si>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</si>
  <si>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</si>
  <si>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</si>
  <si>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</si>
  <si>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</si>
  <si>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</si>
  <si>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</si>
  <si>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</si>
  <si>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</si>
  <si>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</si>
  <si>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</si>
  <si>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</si>
  <si>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</si>
  <si>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</si>
  <si>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</si>
  <si>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</si>
  <si>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</si>
  <si>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</si>
  <si>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</si>
  <si>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</si>
  <si>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</si>
  <si>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</si>
  <si>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</si>
  <si>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</si>
  <si>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</si>
  <si>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</si>
  <si>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</si>
  <si>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</si>
  <si>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</si>
  <si>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</si>
  <si>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</si>
  <si>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</si>
  <si>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</si>
  <si>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</si>
  <si>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</si>
  <si>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</si>
  <si>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</si>
  <si>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</si>
  <si>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</si>
  <si>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</si>
  <si>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</si>
  <si>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</si>
  <si>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</si>
  <si>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</si>
  <si>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</si>
  <si>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</si>
  <si>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</si>
  <si>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</si>
  <si>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</si>
  <si>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</si>
  <si>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</si>
  <si>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</si>
  <si>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</si>
  <si>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</si>
  <si>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</si>
  <si>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</si>
  <si>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</si>
  <si>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</si>
  <si>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</si>
  <si>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</si>
  <si>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</si>
  <si>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</si>
  <si>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</si>
  <si>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</si>
  <si>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</si>
  <si>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</si>
  <si>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</si>
  <si>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</si>
  <si>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</si>
  <si>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</si>
  <si>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</si>
  <si>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</si>
  <si>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</si>
  <si>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</si>
  <si>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</si>
  <si>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</si>
  <si>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</si>
  <si>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</si>
  <si>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</si>
  <si>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</si>
  <si>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</si>
  <si>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</si>
  <si>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</si>
  <si>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</si>
  <si>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</si>
  <si>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</si>
  <si>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</si>
  <si>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</si>
  <si>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</si>
  <si>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</si>
  <si>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</si>
  <si>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</si>
  <si>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</si>
  <si>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</si>
  <si>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</si>
  <si>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</si>
  <si>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</si>
  <si>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</si>
  <si>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</si>
  <si>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</si>
  <si>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</si>
  <si>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</si>
  <si>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</si>
  <si>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</si>
  <si>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</si>
  <si>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</si>
  <si>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</si>
  <si>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</si>
  <si>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</si>
  <si>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</si>
  <si>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</si>
  <si>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</si>
  <si>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</si>
  <si>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</si>
  <si>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</si>
  <si>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</si>
  <si>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</si>
  <si>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</si>
  <si>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</si>
  <si>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</si>
  <si>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</si>
  <si>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</si>
  <si>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</si>
  <si>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</si>
  <si>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</si>
  <si>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</si>
  <si>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</si>
  <si>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</si>
  <si>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</si>
  <si>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</si>
  <si>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</si>
  <si>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</si>
  <si>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</si>
  <si>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</si>
  <si>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</si>
  <si>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</si>
  <si>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</si>
  <si>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</si>
  <si>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</si>
  <si>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</si>
  <si>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</si>
  <si>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</si>
  <si>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</si>
  <si>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</si>
  <si>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</si>
  <si>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</si>
  <si>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</si>
  <si>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</si>
  <si>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</si>
  <si>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</si>
  <si>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</si>
  <si>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</si>
  <si>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</si>
  <si>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</si>
  <si>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</si>
  <si>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</si>
  <si>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</si>
  <si>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</si>
  <si>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</si>
  <si>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</si>
  <si>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</si>
  <si>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</si>
  <si>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</si>
  <si>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</si>
  <si>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</si>
  <si>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</si>
  <si>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</si>
  <si>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</si>
  <si>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</si>
  <si>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</si>
  <si>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</si>
  <si>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</si>
  <si>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</si>
  <si>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</si>
  <si>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</si>
  <si>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</si>
  <si>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</si>
  <si>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</si>
  <si>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</si>
  <si>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</si>
  <si>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</si>
  <si>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</si>
  <si>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</si>
  <si>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</si>
  <si>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</si>
  <si>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</si>
  <si>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</si>
  <si>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</si>
  <si>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</si>
  <si>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</si>
  <si>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</si>
  <si>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</si>
  <si>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</si>
  <si>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</si>
  <si>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</si>
  <si>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</si>
  <si>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</si>
  <si>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</si>
  <si>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</si>
  <si>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</si>
  <si>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</si>
  <si>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</si>
  <si>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</si>
  <si>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</si>
  <si>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</si>
  <si>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</si>
  <si>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</si>
  <si>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</si>
  <si>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</si>
  <si>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</si>
  <si>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</si>
  <si>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</si>
  <si>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</si>
  <si>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</si>
  <si>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</si>
  <si>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</si>
  <si>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</si>
  <si>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</si>
  <si>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</si>
  <si>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</si>
  <si>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</si>
  <si>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</si>
  <si>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</si>
  <si>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</si>
  <si>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</si>
  <si>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</si>
  <si>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</si>
  <si>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</si>
  <si>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</si>
  <si>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</si>
  <si>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</si>
  <si>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</si>
  <si>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</si>
  <si>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</si>
  <si>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</si>
  <si>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</si>
  <si>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</si>
  <si>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</si>
  <si>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</si>
  <si>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</si>
  <si>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</si>
  <si>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</si>
  <si>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</si>
  <si>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</si>
  <si>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</si>
  <si>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</si>
  <si>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</si>
  <si>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</si>
  <si>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</si>
  <si>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</si>
  <si>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</si>
  <si>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</si>
  <si>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</si>
  <si>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</si>
  <si>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</si>
  <si>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</si>
  <si>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</si>
  <si>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</si>
  <si>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</si>
  <si>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</si>
  <si>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</si>
  <si>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</si>
  <si>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</si>
  <si>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</si>
  <si>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</si>
  <si>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</si>
  <si>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</si>
  <si>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</si>
  <si>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</si>
  <si>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</si>
  <si>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</si>
  <si>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</si>
  <si>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</si>
  <si>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</si>
  <si>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</si>
  <si>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</si>
  <si>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</si>
  <si>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</si>
  <si>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</si>
  <si>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</si>
  <si>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</si>
  <si>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</si>
  <si>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</si>
  <si>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</si>
  <si>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</si>
  <si>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</si>
  <si>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</si>
  <si>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</si>
  <si>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</si>
  <si>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</si>
  <si>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</si>
  <si>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</si>
  <si>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</si>
  <si>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</si>
  <si>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</si>
  <si>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</si>
  <si>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</si>
  <si>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</si>
  <si>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</si>
  <si>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</si>
  <si>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</si>
  <si>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</si>
  <si>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</si>
  <si>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</si>
  <si>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</si>
  <si>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</si>
  <si>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</si>
  <si>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</si>
  <si>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</si>
  <si>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</si>
  <si>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</si>
  <si>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</si>
  <si>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</si>
  <si>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</si>
  <si>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</si>
  <si>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</si>
  <si>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</si>
  <si>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</si>
  <si>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</si>
  <si>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</si>
  <si>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</si>
  <si>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</si>
  <si>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</si>
  <si>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</si>
  <si>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</si>
  <si>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</si>
  <si>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</si>
  <si>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</si>
  <si>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</si>
  <si>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</si>
  <si>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</si>
  <si>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</si>
  <si>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</si>
  <si>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</si>
  <si>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</si>
  <si>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</si>
  <si>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</si>
  <si>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</si>
  <si>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</si>
  <si>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</si>
  <si>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</si>
  <si>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</si>
  <si>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</si>
  <si>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</si>
  <si>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</si>
  <si>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</si>
  <si>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</si>
  <si>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</si>
  <si>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</si>
  <si>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</si>
  <si>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</si>
  <si>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</si>
  <si>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</si>
  <si>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</si>
  <si>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</si>
  <si>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</si>
  <si>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</si>
  <si>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</si>
  <si>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</si>
  <si>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</si>
  <si>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</si>
  <si>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</si>
  <si>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</si>
  <si>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</si>
  <si>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</si>
  <si>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</si>
  <si>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</si>
  <si>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</si>
  <si>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</si>
  <si>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</si>
  <si>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</si>
  <si>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</si>
  <si>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</si>
  <si>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</si>
  <si>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</si>
  <si>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</si>
  <si>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</si>
  <si>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</si>
  <si>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</si>
  <si>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</si>
  <si>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</si>
  <si>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</si>
  <si>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</si>
  <si>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</si>
  <si>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</si>
  <si>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</si>
  <si>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</si>
  <si>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</si>
  <si>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</si>
  <si>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</si>
  <si>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</si>
  <si>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</si>
  <si>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</si>
  <si>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</si>
  <si>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</si>
  <si>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</si>
  <si>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</si>
  <si>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</si>
  <si>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</si>
  <si>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</si>
  <si>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</si>
  <si>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</si>
  <si>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</si>
  <si>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</si>
  <si>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</si>
  <si>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</si>
  <si>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</si>
  <si>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</si>
  <si>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</si>
  <si>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</si>
  <si>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</si>
  <si>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</si>
  <si>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</si>
  <si>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</si>
  <si>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</si>
  <si>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</si>
  <si>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</si>
  <si>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</si>
  <si>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</si>
  <si>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</si>
  <si>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</si>
  <si>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</si>
  <si>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</si>
  <si>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</si>
  <si>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</si>
  <si>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</si>
  <si>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</si>
  <si>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</si>
  <si>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</si>
  <si>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</si>
  <si>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</si>
  <si>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</si>
  <si>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</si>
  <si>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</si>
  <si>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</si>
  <si>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</si>
  <si>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</si>
  <si>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</si>
  <si>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</si>
  <si>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</si>
  <si>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</si>
  <si>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</si>
  <si>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</si>
  <si>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</si>
  <si>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</si>
  <si>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</si>
  <si>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</si>
  <si>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</si>
  <si>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</si>
  <si>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</si>
  <si>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</si>
  <si>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</si>
  <si>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</si>
  <si>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</si>
  <si>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</si>
  <si>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</si>
  <si>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</si>
  <si>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</si>
  <si>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</si>
  <si>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</si>
  <si>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</si>
  <si>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</si>
  <si>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</si>
  <si>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</si>
  <si>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</si>
  <si>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</si>
  <si>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</si>
  <si>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</si>
  <si>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</si>
  <si>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</si>
  <si>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</si>
  <si>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</si>
  <si>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</si>
  <si>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</si>
  <si>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</si>
  <si>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</si>
  <si>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</si>
  <si>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</si>
  <si>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</si>
  <si>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</si>
  <si>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</si>
  <si>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</si>
  <si>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</si>
  <si>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</si>
  <si>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</si>
  <si>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</si>
  <si>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</si>
  <si>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</si>
  <si>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</si>
  <si>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</si>
  <si>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</si>
  <si>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</si>
  <si>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</si>
  <si>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</si>
  <si>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</si>
  <si>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</si>
  <si>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</si>
  <si>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</si>
  <si>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</si>
  <si>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</si>
  <si>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</si>
  <si>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</si>
  <si>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</si>
  <si>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</si>
  <si>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</si>
  <si>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</si>
  <si>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</si>
  <si>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</si>
  <si>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</si>
  <si>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</si>
  <si>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</si>
  <si>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</si>
  <si>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</si>
  <si>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</si>
  <si>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</si>
  <si>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</si>
  <si>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</si>
  <si>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</si>
  <si>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</si>
  <si>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</si>
  <si>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</si>
  <si>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</si>
  <si>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</si>
  <si>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</si>
  <si>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</si>
  <si>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</si>
  <si>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</si>
  <si>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</si>
  <si>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</si>
  <si>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</si>
  <si>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</si>
  <si>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</si>
  <si>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</si>
  <si>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</si>
  <si>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</si>
  <si>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</si>
  <si>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</si>
  <si>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</si>
  <si>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</si>
  <si>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</si>
  <si>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</si>
  <si>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</si>
  <si>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</si>
  <si>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</si>
  <si>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</si>
  <si>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</si>
  <si>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</si>
  <si>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</si>
  <si>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</si>
  <si>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</si>
  <si>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</si>
  <si>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</si>
  <si>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</si>
  <si>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</si>
  <si>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</si>
  <si>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</si>
  <si>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</si>
  <si>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</si>
  <si>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</si>
  <si>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</si>
  <si>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</si>
  <si>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</si>
  <si>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</si>
  <si>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</si>
  <si>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</si>
  <si>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</si>
  <si>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</si>
  <si>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</si>
  <si>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</si>
  <si>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</si>
  <si>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</si>
  <si>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</si>
  <si>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</si>
  <si>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</si>
  <si>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</si>
  <si>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</si>
  <si>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</si>
  <si>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</si>
  <si>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</si>
  <si>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</si>
  <si>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</si>
  <si>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</si>
  <si>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</si>
  <si>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</si>
  <si>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</si>
  <si>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</si>
  <si>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</si>
  <si>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</si>
  <si>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</si>
  <si>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</si>
  <si>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</si>
  <si>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</si>
  <si>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</si>
  <si>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</si>
  <si>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</si>
  <si>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</si>
  <si>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</si>
  <si>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</si>
  <si>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</si>
  <si>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</si>
  <si>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</si>
  <si>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</si>
  <si>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</si>
  <si>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</si>
  <si>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</si>
  <si>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</si>
  <si>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</si>
  <si>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</si>
  <si>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</si>
  <si>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</si>
  <si>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</si>
  <si>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</si>
  <si>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</si>
  <si>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</si>
  <si>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</si>
  <si>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</si>
  <si>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</si>
  <si>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</si>
  <si>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</si>
  <si>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</si>
  <si>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</si>
  <si>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</si>
  <si>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</si>
  <si>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</si>
  <si>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</si>
  <si>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</si>
  <si>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</si>
  <si>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</si>
  <si>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</si>
  <si>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</si>
  <si>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</si>
  <si>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</si>
  <si>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</si>
  <si>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</si>
  <si>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</si>
  <si>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</si>
  <si>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</si>
  <si>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</si>
  <si>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</si>
  <si>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</si>
  <si>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</si>
  <si>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</si>
  <si>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</si>
  <si>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</si>
  <si>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</si>
  <si>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</si>
  <si>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</si>
  <si>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</si>
  <si>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</si>
  <si>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</si>
  <si>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</si>
  <si>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</si>
  <si>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</si>
  <si>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</si>
  <si>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</si>
  <si>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</si>
  <si>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</si>
  <si>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</si>
  <si>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</si>
  <si>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</si>
  <si>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</si>
  <si>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</si>
  <si>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</si>
  <si>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</si>
  <si>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</si>
  <si>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</si>
  <si>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</si>
  <si>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</si>
  <si>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</si>
  <si>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</si>
  <si>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</si>
  <si>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</si>
  <si>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</si>
  <si>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</si>
  <si>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</si>
  <si>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</si>
  <si>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</si>
  <si>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</si>
  <si>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</si>
  <si>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</si>
  <si>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</si>
  <si>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</si>
  <si>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</si>
  <si>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</si>
  <si>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</si>
  <si>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</si>
  <si>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</si>
  <si>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</si>
  <si>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</si>
  <si>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</si>
  <si>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</si>
  <si>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</si>
  <si>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</si>
  <si>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</si>
  <si>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</si>
  <si>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</si>
  <si>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</si>
  <si>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</si>
  <si>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</si>
  <si>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</si>
  <si>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</si>
  <si>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</si>
  <si>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</si>
  <si>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</si>
  <si>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</si>
  <si>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</si>
  <si>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</si>
  <si>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</si>
  <si>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</si>
  <si>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</si>
  <si>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</si>
  <si>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</si>
  <si>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</si>
  <si>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</si>
  <si>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</si>
  <si>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</si>
  <si>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</si>
  <si>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</si>
  <si>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</si>
  <si>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</si>
  <si>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</si>
  <si>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</si>
  <si>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</si>
  <si>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</si>
  <si>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</si>
  <si>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</si>
  <si>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</si>
  <si>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</si>
  <si>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</si>
  <si>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</si>
  <si>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</si>
  <si>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</si>
  <si>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</si>
  <si>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</si>
  <si>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</si>
  <si>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</si>
  <si>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</si>
  <si>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</si>
  <si>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</si>
  <si>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</si>
  <si>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</si>
  <si>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</si>
  <si>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</si>
  <si>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</si>
  <si>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</si>
  <si>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</si>
  <si>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</si>
  <si>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</si>
  <si>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</si>
  <si>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</si>
  <si>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</si>
  <si>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</si>
  <si>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</si>
  <si>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</si>
  <si>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</si>
  <si>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</si>
  <si>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</si>
  <si>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</si>
  <si>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</si>
  <si>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</si>
  <si>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</si>
  <si>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</si>
  <si>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</si>
  <si>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</si>
  <si>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</si>
  <si>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</si>
  <si>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</si>
  <si>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</si>
  <si>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</si>
  <si>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</si>
  <si>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</si>
  <si>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</si>
  <si>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</si>
  <si>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</si>
  <si>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</si>
  <si>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</si>
  <si>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</si>
  <si>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</si>
  <si>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</si>
  <si>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</si>
  <si>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</si>
  <si>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</si>
  <si>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</si>
  <si>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</si>
  <si>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</si>
  <si>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</si>
  <si>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</si>
  <si>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</si>
  <si>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</si>
  <si>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</si>
  <si>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</si>
  <si>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</si>
  <si>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</si>
  <si>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</si>
  <si>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</si>
  <si>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</si>
  <si>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</si>
  <si>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</si>
  <si>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</si>
  <si>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</si>
  <si>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</si>
  <si>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</si>
  <si>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</si>
  <si>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</si>
  <si>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</si>
  <si>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</si>
  <si>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</si>
  <si>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</si>
  <si>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</si>
  <si>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</si>
  <si>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</si>
  <si>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</si>
  <si>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</si>
  <si>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</si>
  <si>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</si>
  <si>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</si>
  <si>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</si>
  <si>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</si>
  <si>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</si>
  <si>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</si>
  <si>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</si>
  <si>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</si>
  <si>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</si>
  <si>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</si>
  <si>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</si>
  <si>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</si>
  <si>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</si>
  <si>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</si>
  <si>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</si>
  <si>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</si>
  <si>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</si>
  <si>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</si>
  <si>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</si>
  <si>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</si>
  <si>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</si>
  <si>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</si>
  <si>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</si>
  <si>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</si>
  <si>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</si>
  <si>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</si>
  <si>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</si>
  <si>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</si>
  <si>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</si>
  <si>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</si>
  <si>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</si>
  <si>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</si>
  <si>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</si>
  <si>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</si>
  <si>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</si>
  <si>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</si>
  <si>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</si>
  <si>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</si>
  <si>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</si>
  <si>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</si>
  <si>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</si>
  <si>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</si>
  <si>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</si>
  <si>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</si>
  <si>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</si>
  <si>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</si>
  <si>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</si>
  <si>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</si>
  <si>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</si>
  <si>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</si>
  <si>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</si>
  <si>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</si>
  <si>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</si>
  <si>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</si>
  <si>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</si>
  <si>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</si>
  <si>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</si>
  <si>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</si>
  <si>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</si>
  <si>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</si>
  <si>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</si>
  <si>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</si>
  <si>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</si>
  <si>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</si>
  <si>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</si>
  <si>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</si>
  <si>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</si>
  <si>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</si>
  <si>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</si>
  <si>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</si>
  <si>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</si>
  <si>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</si>
  <si>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</si>
  <si>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</si>
  <si>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</si>
  <si>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</si>
  <si>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</si>
  <si>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</si>
  <si>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</si>
  <si>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</si>
  <si>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</si>
  <si>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</si>
  <si>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</si>
  <si>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</si>
  <si>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</si>
  <si>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</si>
  <si>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</si>
  <si>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</si>
  <si>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</si>
  <si>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</si>
  <si>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</si>
  <si>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</si>
  <si>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</si>
  <si>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</si>
  <si>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</si>
  <si>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</si>
  <si>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</si>
  <si>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</si>
  <si>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</si>
  <si>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</si>
  <si>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</si>
  <si>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</si>
  <si>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</si>
  <si>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</si>
  <si>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</si>
  <si>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</si>
  <si>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</si>
  <si>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</si>
  <si>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</si>
  <si>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</si>
  <si>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</si>
  <si>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</si>
  <si>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</si>
  <si>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</si>
  <si>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</si>
  <si>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</si>
  <si>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</si>
  <si>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</si>
  <si>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</si>
  <si>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</si>
  <si>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</si>
  <si>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</si>
  <si>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</si>
  <si>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</si>
  <si>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</si>
  <si>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</si>
  <si>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</si>
  <si>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</si>
  <si>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</si>
  <si>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</si>
  <si>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</si>
  <si>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</si>
  <si>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</si>
  <si>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</si>
  <si>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</si>
  <si>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</si>
  <si>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</si>
  <si>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</si>
  <si>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</si>
  <si>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</si>
  <si>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</si>
  <si>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</si>
  <si>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</si>
  <si>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</si>
  <si>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</si>
  <si>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</si>
  <si>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</si>
  <si>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</si>
  <si>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</si>
  <si>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</si>
  <si>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</si>
  <si>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</si>
  <si>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</si>
  <si>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</si>
  <si>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</si>
  <si>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</si>
  <si>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</si>
  <si>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</si>
  <si>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</si>
  <si>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</si>
  <si>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</si>
  <si>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</si>
  <si>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</si>
  <si>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</si>
  <si>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</si>
  <si>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</si>
  <si>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</si>
  <si>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</si>
  <si>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</si>
  <si>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</si>
  <si>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</si>
  <si>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</si>
  <si>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</si>
  <si>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</si>
  <si>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</si>
  <si>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</si>
  <si>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</si>
  <si>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</si>
  <si>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</si>
  <si>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</si>
  <si>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</si>
  <si>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</si>
  <si>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</si>
  <si>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</si>
  <si>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</si>
  <si>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</si>
  <si>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</si>
  <si>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</si>
  <si>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</si>
  <si>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</si>
  <si>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</si>
  <si>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</si>
  <si>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</si>
  <si>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</si>
  <si>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</si>
  <si>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</si>
  <si>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</si>
  <si>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</si>
  <si>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</si>
  <si>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</si>
  <si>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</si>
  <si>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</si>
  <si>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</si>
  <si>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</si>
  <si>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</si>
  <si>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</si>
  <si>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</si>
  <si>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</si>
  <si>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</si>
  <si>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</si>
  <si>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</si>
  <si>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</si>
  <si>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</si>
  <si>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</si>
  <si>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</si>
  <si>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</si>
  <si>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</si>
  <si>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</si>
  <si>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</si>
  <si>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</si>
  <si>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</si>
  <si>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</si>
  <si>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</si>
  <si>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</si>
  <si>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</si>
  <si>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</si>
  <si>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</si>
  <si>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</si>
  <si>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</si>
  <si>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</si>
  <si>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</si>
  <si>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</si>
  <si>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</si>
  <si>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</si>
  <si>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</si>
  <si>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</si>
  <si>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</si>
  <si>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</si>
  <si>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</si>
  <si>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</si>
  <si>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</si>
  <si>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</si>
  <si>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</si>
  <si>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</si>
  <si>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</si>
  <si>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</si>
  <si>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</si>
  <si>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</si>
  <si>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</si>
  <si>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</si>
  <si>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</si>
  <si>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</si>
  <si>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</si>
  <si>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</si>
  <si>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</si>
  <si>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</si>
  <si>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</si>
  <si>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</si>
  <si>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</si>
  <si>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</si>
  <si>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</si>
  <si>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</si>
  <si>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</si>
  <si>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</si>
  <si>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</si>
  <si>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</si>
  <si>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</si>
  <si>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</si>
  <si>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</si>
  <si>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</si>
  <si>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</si>
  <si>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</si>
  <si>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</si>
  <si>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</si>
  <si>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</si>
  <si>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</si>
  <si>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</si>
  <si>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</si>
  <si>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</si>
  <si>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</si>
  <si>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</si>
  <si>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</si>
  <si>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</si>
  <si>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</si>
  <si>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</si>
  <si>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</si>
  <si>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</si>
  <si>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</si>
  <si>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</si>
  <si>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</si>
  <si>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</si>
  <si>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</si>
  <si>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</si>
  <si>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</si>
  <si>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</si>
  <si>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</si>
  <si>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</si>
  <si>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</si>
  <si>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</si>
  <si>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</si>
  <si>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</si>
  <si>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</si>
  <si>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</si>
  <si>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</si>
  <si>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</si>
  <si>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</si>
  <si>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</si>
  <si>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</si>
  <si>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</si>
  <si>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</si>
  <si>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</si>
  <si>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</si>
  <si>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</si>
  <si>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</si>
  <si>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</si>
  <si>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</si>
  <si>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</si>
  <si>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</si>
  <si>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</si>
  <si>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</si>
  <si>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</si>
  <si>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</si>
  <si>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</si>
  <si>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</si>
  <si>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</si>
  <si>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</si>
  <si>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</si>
  <si>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</si>
  <si>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</si>
  <si>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</si>
  <si>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</si>
  <si>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</si>
  <si>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</si>
  <si>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</si>
  <si>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</si>
  <si>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</si>
  <si>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</si>
  <si>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</si>
  <si>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</si>
  <si>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</si>
  <si>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</si>
  <si>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</si>
  <si>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</si>
  <si>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</si>
  <si>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</si>
  <si>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</si>
  <si>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</si>
  <si>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</si>
  <si>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</si>
  <si>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</si>
  <si>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</si>
  <si>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</si>
  <si>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</si>
  <si>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</si>
  <si>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</si>
  <si>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</si>
  <si>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</si>
  <si>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</si>
  <si>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</si>
  <si>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</si>
  <si>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</si>
  <si>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</si>
  <si>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</si>
  <si>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</si>
  <si>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</si>
  <si>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</si>
  <si>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</si>
  <si>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</si>
  <si>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</si>
  <si>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</si>
  <si>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</si>
  <si>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</si>
  <si>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</si>
  <si>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</si>
  <si>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</si>
  <si>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</si>
  <si>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</si>
  <si>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</si>
  <si>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</si>
  <si>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</si>
  <si>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</si>
  <si>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</si>
  <si>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</si>
  <si>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</si>
  <si>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</si>
  <si>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</si>
  <si>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</si>
  <si>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</si>
  <si>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</si>
  <si>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</si>
  <si>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</si>
  <si>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</si>
  <si>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</si>
  <si>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</si>
  <si>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</si>
  <si>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</si>
  <si>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</si>
  <si>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</si>
  <si>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</si>
  <si>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</si>
  <si>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</si>
  <si>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</si>
  <si>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</si>
  <si>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</si>
  <si>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</si>
  <si>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</si>
  <si>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</si>
  <si>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</si>
  <si>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</si>
  <si>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</si>
  <si>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</si>
  <si>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</si>
  <si>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</si>
  <si>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</si>
  <si>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</si>
  <si>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</si>
  <si>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</si>
  <si>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</si>
  <si>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</si>
  <si>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</si>
  <si>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</si>
  <si>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</si>
  <si>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</si>
  <si>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</si>
  <si>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</si>
  <si>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</si>
  <si>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</si>
  <si>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</si>
  <si>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</si>
  <si>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</si>
  <si>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</si>
  <si>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</si>
  <si>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</si>
  <si>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</si>
  <si>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</si>
  <si>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</si>
  <si>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</si>
  <si>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</si>
  <si>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</si>
  <si>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</si>
  <si>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</si>
  <si>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</si>
  <si>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</si>
  <si>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</si>
  <si>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</si>
  <si>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</si>
  <si>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</si>
  <si>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</si>
  <si>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</si>
  <si>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</si>
  <si>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</si>
  <si>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</si>
  <si>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</si>
  <si>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</si>
  <si>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</si>
  <si>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</si>
  <si>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</si>
  <si>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</si>
  <si>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</si>
  <si>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</si>
  <si>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</si>
  <si>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</si>
  <si>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</si>
  <si>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</si>
  <si>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</si>
  <si>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</si>
  <si>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</si>
  <si>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</si>
  <si>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</si>
  <si>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</si>
  <si>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</si>
  <si>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</si>
  <si>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</si>
  <si>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</si>
  <si>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</si>
  <si>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</si>
  <si>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</si>
  <si>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</si>
  <si>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</si>
  <si>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</si>
  <si>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</si>
  <si>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</si>
  <si>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</si>
  <si>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</si>
  <si>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</si>
  <si>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</si>
  <si>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</si>
  <si>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</si>
  <si>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</si>
  <si>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</si>
  <si>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</si>
  <si>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</si>
  <si>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</si>
  <si>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</si>
  <si>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</si>
  <si>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</si>
  <si>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</si>
  <si>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</si>
  <si>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</si>
  <si>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</si>
  <si>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</si>
  <si>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</si>
  <si>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</si>
  <si>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</si>
  <si>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</si>
  <si>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</si>
  <si>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</si>
  <si>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</si>
  <si>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</si>
  <si>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</si>
  <si>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</si>
  <si>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</si>
  <si>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</si>
  <si>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</si>
  <si>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</si>
  <si>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</si>
  <si>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</si>
  <si>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</si>
  <si>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</si>
  <si>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</si>
  <si>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</si>
  <si>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</si>
  <si>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</si>
  <si>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</si>
  <si>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</si>
  <si>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</si>
  <si>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</si>
  <si>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</si>
  <si>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</si>
  <si>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</si>
  <si>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</si>
  <si>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</si>
  <si>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</si>
  <si>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</si>
  <si>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</si>
  <si>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</si>
  <si>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</si>
  <si>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</si>
  <si>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</si>
  <si>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</si>
  <si>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</si>
  <si>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</si>
  <si>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</si>
  <si>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</si>
  <si>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</si>
  <si>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</si>
  <si>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</si>
  <si>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</si>
  <si>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</si>
  <si>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</si>
  <si>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</si>
  <si>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</si>
  <si>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</si>
  <si>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</si>
  <si>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</si>
  <si>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</si>
  <si>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</si>
  <si>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</si>
  <si>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</si>
  <si>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</si>
  <si>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</si>
  <si>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</si>
  <si>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</si>
  <si>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</si>
  <si>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</si>
  <si>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</si>
  <si>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</si>
  <si>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</si>
  <si>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</si>
  <si>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</si>
  <si>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</si>
  <si>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</si>
  <si>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</si>
  <si>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</si>
  <si>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</si>
  <si>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</si>
  <si>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</si>
  <si>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</si>
  <si>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</si>
  <si>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</si>
  <si>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</si>
  <si>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</si>
  <si>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</si>
  <si>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</si>
  <si>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</si>
  <si>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</si>
  <si>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</si>
  <si>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</si>
  <si>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</si>
  <si>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</si>
  <si>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</si>
  <si>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</si>
  <si>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</si>
  <si>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</si>
  <si>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</si>
  <si>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</si>
  <si>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</si>
  <si>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</si>
  <si>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</si>
  <si>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</si>
  <si>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</si>
  <si>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</si>
  <si>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</si>
  <si>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</si>
  <si>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</si>
  <si>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</si>
  <si>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</si>
  <si>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</si>
  <si>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</si>
  <si>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</si>
  <si>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</si>
  <si>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</si>
  <si>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</si>
  <si>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</si>
  <si>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</si>
  <si>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</si>
  <si>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</si>
  <si>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</si>
  <si>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</si>
  <si>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</si>
  <si>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</si>
  <si>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</si>
  <si>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</si>
  <si>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</si>
  <si>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</si>
  <si>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</si>
  <si>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</si>
  <si>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</si>
  <si>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</si>
  <si>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</si>
  <si>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</si>
  <si>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</si>
  <si>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</si>
  <si>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</si>
  <si>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</si>
  <si>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</si>
  <si>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</si>
  <si>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</si>
  <si>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</si>
  <si>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</si>
  <si>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</si>
  <si>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</si>
  <si>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</si>
  <si>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</si>
  <si>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</si>
  <si>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</si>
  <si>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</si>
  <si>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</si>
  <si>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</si>
  <si>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</si>
  <si>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</si>
  <si>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</si>
  <si>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</si>
  <si>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</si>
  <si>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</si>
  <si>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</si>
  <si>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</si>
  <si>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</si>
  <si>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</si>
  <si>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</si>
  <si>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</si>
  <si>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</si>
  <si>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</si>
  <si>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</si>
  <si>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</si>
  <si>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</si>
  <si>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</si>
  <si>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</si>
  <si>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</si>
  <si>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</si>
  <si>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</si>
  <si>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</si>
  <si>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</si>
  <si>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</si>
  <si>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</si>
  <si>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</si>
  <si>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</si>
  <si>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</si>
  <si>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</si>
  <si>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</si>
  <si>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</si>
  <si>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</si>
  <si>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</si>
  <si>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</si>
  <si>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</si>
  <si>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</si>
  <si>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</si>
  <si>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</si>
  <si>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</si>
  <si>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</si>
  <si>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</si>
  <si>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</si>
  <si>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</si>
  <si>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</si>
  <si>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</si>
  <si>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</si>
  <si>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</si>
  <si>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</si>
  <si>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</si>
  <si>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</si>
  <si>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</si>
  <si>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</si>
  <si>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</si>
  <si>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</si>
  <si>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</si>
  <si>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</si>
  <si>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</si>
  <si>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</si>
  <si>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</si>
  <si>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</si>
  <si>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</si>
  <si>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</si>
  <si>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</si>
  <si>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</si>
  <si>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</si>
  <si>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</si>
  <si>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</si>
  <si>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</si>
  <si>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</si>
  <si>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</si>
  <si>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</si>
  <si>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</si>
  <si>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</si>
  <si>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</si>
  <si>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</si>
  <si>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</si>
  <si>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</si>
  <si>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</si>
  <si>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</si>
  <si>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</si>
  <si>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</si>
  <si>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</si>
  <si>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</si>
  <si>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</si>
  <si>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</si>
  <si>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</si>
  <si>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</si>
  <si>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</si>
  <si>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</si>
  <si>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</si>
  <si>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</si>
  <si>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</si>
  <si>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</si>
  <si>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</si>
  <si>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</si>
  <si>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</si>
  <si>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</si>
  <si>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</si>
  <si>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</si>
  <si>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</si>
  <si>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</si>
  <si>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</si>
  <si>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</si>
  <si>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</si>
  <si>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</si>
  <si>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</si>
  <si>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</si>
  <si>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</si>
  <si>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</si>
  <si>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</si>
  <si>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</si>
  <si>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</si>
  <si>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</si>
  <si>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</si>
  <si>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</si>
  <si>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</si>
  <si>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</si>
  <si>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</si>
  <si>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</si>
  <si>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</si>
  <si>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</si>
  <si>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</si>
  <si>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</si>
  <si>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</si>
  <si>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</si>
  <si>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</si>
  <si>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</si>
  <si>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</si>
  <si>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</si>
  <si>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</si>
  <si>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</si>
  <si>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</si>
  <si>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</si>
  <si>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</si>
  <si>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</si>
  <si>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</si>
  <si>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</si>
  <si>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</si>
  <si>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</si>
  <si>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</si>
  <si>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</si>
  <si>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</si>
  <si>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</si>
  <si>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</si>
  <si>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</si>
  <si>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</si>
  <si>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</si>
  <si>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</si>
  <si>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</si>
  <si>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</si>
  <si>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</si>
  <si>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</si>
  <si>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</si>
  <si>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</si>
  <si>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</si>
  <si>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</si>
  <si>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</si>
  <si>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</si>
  <si>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</si>
  <si>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</si>
  <si>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</si>
  <si>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</si>
  <si>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</si>
  <si>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</si>
  <si>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</si>
  <si>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</si>
  <si>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</si>
  <si>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</si>
  <si>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</si>
  <si>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</si>
  <si>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</si>
  <si>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</si>
  <si>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</si>
  <si>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</si>
  <si>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</si>
  <si>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</si>
  <si>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</si>
  <si>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</si>
  <si>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</si>
  <si>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</si>
  <si>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</si>
  <si>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</si>
  <si>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</si>
  <si>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</si>
  <si>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</si>
  <si>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</si>
  <si>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</si>
  <si>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</si>
  <si>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</si>
  <si>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</si>
  <si>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</si>
  <si>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</si>
  <si>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</si>
  <si>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</si>
  <si>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</si>
  <si>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</si>
  <si>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</si>
  <si>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</si>
  <si>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</si>
  <si>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</si>
  <si>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</si>
  <si>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</si>
  <si>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</si>
  <si>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</si>
  <si>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</si>
  <si>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</si>
  <si>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</si>
  <si>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</si>
  <si>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</si>
  <si>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</si>
  <si>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</si>
  <si>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</si>
  <si>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</si>
  <si>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</si>
  <si>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</si>
  <si>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</si>
  <si>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</si>
  <si>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</si>
  <si>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</si>
  <si>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</si>
  <si>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</si>
  <si>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</si>
  <si>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</si>
  <si>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</si>
  <si>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</si>
  <si>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</si>
  <si>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</si>
  <si>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</si>
  <si>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</si>
  <si>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</si>
  <si>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</si>
  <si>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</si>
  <si>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</si>
  <si>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</si>
  <si>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</si>
  <si>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</si>
  <si>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</si>
  <si>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</si>
  <si>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</si>
  <si>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</si>
  <si>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</si>
  <si>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</si>
  <si>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</si>
  <si>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</si>
  <si>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</si>
  <si>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</si>
  <si>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</si>
  <si>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</si>
  <si>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</si>
  <si>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</si>
  <si>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</si>
  <si>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</si>
  <si>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</si>
  <si>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</si>
  <si>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</si>
  <si>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</si>
  <si>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</si>
  <si>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</si>
  <si>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</si>
  <si>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</si>
  <si>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</si>
  <si>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</si>
  <si>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</si>
  <si>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</si>
  <si>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</si>
  <si>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</si>
  <si>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</si>
  <si>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</si>
  <si>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</si>
  <si>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</si>
  <si>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</si>
  <si>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</si>
  <si>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</si>
  <si>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</si>
  <si>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</si>
  <si>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</si>
  <si>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</si>
  <si>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</si>
  <si>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</si>
  <si>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</si>
  <si>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</si>
  <si>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</si>
  <si>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</si>
  <si>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</si>
  <si>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</si>
  <si>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</si>
  <si>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</si>
  <si>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</si>
  <si>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</si>
  <si>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</si>
  <si>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</si>
  <si>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</si>
  <si>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</si>
  <si>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</si>
  <si>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</si>
  <si>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</si>
  <si>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</si>
  <si>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</si>
  <si>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</si>
  <si>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</si>
  <si>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</si>
  <si>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</si>
  <si>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</si>
  <si>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</si>
  <si>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</si>
  <si>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</si>
  <si>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</si>
  <si>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</si>
  <si>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</si>
  <si>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</si>
  <si>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</si>
  <si>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</si>
  <si>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</si>
  <si>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</si>
  <si>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</si>
  <si>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</si>
  <si>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</si>
  <si>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</si>
  <si>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</si>
  <si>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</si>
  <si>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</si>
  <si>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</si>
  <si>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</si>
  <si>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</si>
  <si>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</si>
  <si>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</si>
  <si>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</si>
  <si>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</si>
  <si>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</si>
  <si>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</si>
  <si>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</si>
  <si>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</si>
  <si>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</si>
  <si>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</si>
  <si>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</si>
  <si>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</si>
  <si>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</si>
  <si>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</si>
  <si>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</si>
  <si>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</si>
  <si>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</si>
  <si>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</si>
  <si>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</si>
  <si>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</si>
  <si>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</si>
  <si>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</si>
  <si>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</si>
  <si>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</si>
  <si>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</si>
  <si>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</si>
  <si>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</si>
  <si>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</si>
  <si>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</si>
  <si>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</si>
  <si>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</si>
  <si>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</si>
  <si>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</si>
  <si>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</si>
  <si>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</si>
  <si>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</si>
  <si>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</si>
  <si>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</si>
  <si>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</si>
  <si>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</si>
  <si>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</si>
  <si>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</si>
  <si>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</si>
  <si>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</si>
  <si>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</si>
  <si>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</si>
  <si>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</si>
  <si>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</si>
  <si>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</si>
  <si>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</si>
  <si>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</si>
  <si>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</si>
  <si>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</si>
  <si>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</si>
  <si>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</si>
  <si>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</si>
  <si>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</si>
  <si>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</si>
  <si>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</si>
  <si>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</si>
  <si>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</si>
  <si>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</si>
  <si>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</si>
  <si>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</si>
  <si>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</si>
  <si>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</si>
  <si>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</si>
  <si>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</si>
  <si>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</si>
  <si>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</si>
  <si>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</si>
  <si>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</si>
  <si>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</si>
  <si>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</si>
  <si>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</si>
  <si>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</si>
  <si>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</si>
  <si>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</si>
  <si>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</si>
  <si>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</si>
  <si>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</si>
  <si>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</si>
  <si>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</si>
  <si>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</si>
  <si>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</si>
  <si>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</si>
  <si>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</si>
  <si>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</si>
  <si>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</si>
  <si>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</si>
  <si>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</si>
  <si>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</si>
  <si>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</si>
  <si>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</si>
  <si>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</si>
  <si>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</si>
  <si>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</si>
  <si>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</si>
  <si>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</si>
  <si>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</si>
  <si>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</si>
  <si>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</si>
  <si>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</si>
  <si>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</si>
  <si>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</si>
  <si>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</si>
  <si>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</si>
  <si>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</si>
  <si>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</si>
  <si>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</si>
  <si>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</si>
  <si>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</si>
  <si>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</si>
  <si>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</si>
  <si>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</si>
  <si>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</si>
  <si>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</si>
  <si>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</si>
  <si>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</si>
  <si>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</si>
  <si>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</si>
  <si>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</si>
  <si>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</si>
  <si>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</si>
  <si>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</si>
  <si>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</si>
  <si>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</si>
  <si>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</si>
  <si>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</si>
  <si>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</si>
  <si>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</si>
  <si>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</si>
  <si>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</si>
  <si>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</si>
  <si>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</si>
  <si>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</si>
  <si>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</si>
  <si>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</si>
  <si>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</si>
  <si>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</si>
  <si>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</si>
  <si>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</si>
  <si>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</si>
  <si>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</si>
  <si>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</si>
  <si>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</si>
  <si>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</si>
  <si>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</si>
  <si>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</si>
  <si>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</si>
  <si>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</si>
  <si>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</si>
  <si>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</si>
  <si>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</si>
  <si>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</si>
  <si>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</si>
  <si>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</si>
  <si>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</si>
  <si>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</si>
  <si>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</si>
  <si>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</si>
  <si>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</si>
  <si>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</si>
  <si>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</si>
  <si>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</si>
  <si>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</si>
  <si>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</si>
  <si>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</si>
  <si>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</si>
  <si>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</si>
  <si>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</si>
  <si>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</si>
  <si>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</si>
  <si>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</si>
  <si>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</si>
  <si>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</si>
  <si>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</si>
  <si>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</si>
  <si>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</si>
  <si>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</si>
  <si>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</si>
  <si>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</si>
  <si>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</si>
  <si>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</si>
  <si>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</si>
  <si>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</si>
  <si>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</si>
  <si>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</si>
  <si>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</si>
  <si>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</si>
  <si>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</si>
  <si>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</si>
  <si>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</si>
  <si>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</si>
  <si>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</si>
  <si>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</si>
  <si>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</si>
  <si>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</si>
  <si>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</si>
  <si>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</si>
  <si>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</si>
  <si>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</si>
  <si>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</si>
  <si>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</si>
  <si>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</si>
  <si>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</si>
  <si>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</si>
  <si>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</si>
  <si>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</si>
  <si>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</si>
  <si>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</si>
  <si>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</si>
  <si>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</si>
  <si>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</si>
  <si>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</si>
  <si>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</si>
  <si>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</si>
  <si>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</si>
  <si>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</si>
  <si>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</si>
  <si>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</si>
  <si>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</si>
  <si>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</si>
  <si>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</si>
  <si>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</si>
  <si>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</si>
  <si>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</si>
  <si>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</si>
  <si>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</si>
  <si>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</si>
  <si>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</si>
  <si>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</si>
  <si>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</si>
  <si>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</si>
  <si>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</si>
  <si>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</si>
  <si>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</si>
  <si>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</si>
  <si>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</si>
  <si>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</si>
  <si>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</si>
  <si>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</si>
  <si>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</si>
  <si>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</si>
  <si>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</si>
  <si>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</si>
  <si>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</si>
  <si>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</si>
  <si>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</si>
  <si>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</si>
  <si>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</si>
  <si>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</si>
  <si>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</si>
  <si>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</si>
  <si>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</si>
  <si>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</si>
  <si>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</si>
  <si>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</si>
  <si>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</si>
  <si>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</si>
  <si>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</si>
  <si>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</si>
  <si>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</si>
  <si>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</si>
  <si>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</si>
  <si>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</si>
  <si>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</si>
  <si>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</si>
  <si>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</si>
  <si>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</si>
  <si>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</si>
  <si>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</si>
  <si>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</si>
  <si>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</si>
  <si>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</si>
  <si>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</si>
  <si>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</si>
  <si>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</si>
  <si>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</si>
  <si>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</si>
  <si>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</si>
  <si>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</si>
  <si>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</si>
  <si>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</si>
  <si>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</si>
  <si>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</si>
  <si>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</si>
  <si>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</si>
  <si>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</si>
  <si>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</si>
  <si>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</si>
  <si>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</si>
  <si>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</si>
  <si>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</si>
  <si>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</si>
  <si>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</si>
  <si>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</si>
  <si>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</si>
  <si>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</si>
  <si>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</si>
  <si>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</si>
  <si>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</si>
  <si>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</si>
  <si>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</si>
  <si>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</si>
  <si>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</si>
  <si>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</si>
  <si>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</si>
  <si>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</si>
  <si>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</si>
  <si>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</si>
  <si>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</si>
  <si>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</si>
  <si>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</si>
  <si>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</si>
  <si>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</si>
  <si>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</si>
  <si>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</si>
  <si>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</si>
  <si>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</si>
  <si>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</si>
  <si>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</si>
  <si>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</si>
  <si>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</si>
  <si>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</si>
  <si>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</si>
  <si>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</si>
  <si>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</si>
  <si>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</si>
  <si>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</si>
  <si>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</si>
  <si>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</si>
  <si>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</si>
  <si>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</si>
  <si>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</si>
  <si>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</si>
  <si>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</si>
  <si>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</si>
  <si>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</si>
  <si>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</si>
  <si>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</si>
  <si>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</si>
  <si>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</si>
  <si>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</si>
  <si>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</si>
  <si>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</si>
  <si>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</si>
  <si>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</si>
  <si>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</si>
  <si>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</si>
  <si>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</si>
  <si>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</si>
  <si>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</si>
  <si>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</si>
  <si>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</si>
  <si>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</si>
  <si>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</si>
  <si>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</si>
  <si>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</si>
  <si>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</si>
  <si>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</si>
  <si>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</si>
  <si>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</si>
  <si>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</si>
  <si>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</si>
  <si>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</si>
  <si>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</si>
  <si>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</si>
  <si>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</si>
  <si>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</si>
  <si>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</si>
  <si>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</si>
  <si>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</si>
  <si>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</si>
  <si>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</si>
  <si>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</si>
  <si>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</si>
  <si>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</si>
  <si>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</si>
  <si>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</si>
  <si>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</si>
  <si>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</si>
  <si>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</si>
  <si>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</si>
  <si>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</si>
  <si>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</si>
  <si>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</si>
  <si>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</si>
  <si>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</si>
  <si>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</si>
  <si>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</si>
  <si>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</si>
  <si>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</si>
  <si>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</si>
  <si>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</si>
  <si>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</si>
  <si>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</si>
  <si>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</si>
  <si>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</si>
  <si>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</si>
  <si>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</si>
  <si>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</si>
  <si>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</si>
  <si>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</si>
  <si>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</si>
  <si>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</si>
  <si>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</si>
  <si>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</si>
  <si>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</si>
  <si>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</si>
  <si>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</si>
  <si>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</si>
  <si>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</si>
  <si>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</si>
  <si>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</si>
  <si>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</si>
  <si>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</si>
  <si>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</si>
  <si>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</si>
  <si>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</si>
  <si>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</si>
  <si>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</si>
  <si>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</si>
  <si>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</si>
  <si>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</si>
  <si>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</si>
  <si>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</si>
  <si>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</si>
  <si>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</si>
  <si>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</si>
  <si>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</si>
  <si>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</si>
  <si>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</si>
  <si>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</si>
  <si>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</si>
  <si>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</si>
  <si>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</si>
  <si>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</si>
  <si>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</si>
  <si>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</si>
  <si>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</si>
  <si>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</si>
  <si>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</si>
  <si>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</si>
  <si>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</si>
  <si>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</si>
  <si>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</si>
  <si>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</si>
  <si>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</si>
  <si>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</si>
  <si>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</si>
  <si>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</si>
  <si>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</si>
  <si>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</si>
  <si>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</si>
  <si>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</si>
  <si>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</si>
  <si>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</si>
  <si>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</si>
  <si>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</si>
  <si>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</si>
  <si>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</si>
  <si>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</si>
  <si>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</si>
  <si>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</si>
  <si>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</si>
  <si>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</si>
  <si>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</si>
  <si>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</si>
  <si>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</si>
  <si>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</si>
  <si>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</si>
  <si>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</si>
  <si>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</si>
  <si>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</si>
  <si>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</si>
  <si>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</si>
  <si>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</si>
  <si>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</si>
  <si>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</si>
  <si>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</si>
  <si>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</si>
  <si>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</si>
  <si>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</si>
  <si>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</si>
  <si>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</si>
  <si>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</si>
  <si>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</si>
  <si>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</si>
  <si>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</si>
  <si>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</si>
  <si>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</si>
  <si>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</si>
  <si>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</si>
  <si>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</si>
  <si>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</si>
  <si>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</si>
  <si>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</si>
  <si>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</si>
  <si>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</si>
  <si>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</si>
  <si>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</si>
  <si>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</si>
  <si>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</si>
  <si>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</si>
  <si>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</si>
  <si>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</si>
  <si>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</si>
  <si>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</si>
  <si>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</si>
  <si>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</si>
  <si>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</si>
  <si>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</si>
  <si>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</si>
  <si>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</si>
  <si>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</si>
  <si>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</si>
  <si>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</si>
  <si>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</si>
  <si>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</si>
  <si>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</si>
  <si>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</si>
  <si>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</si>
  <si>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</si>
  <si>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</si>
  <si>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</si>
  <si>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</si>
  <si>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</si>
  <si>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</si>
  <si>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</si>
  <si>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</si>
  <si>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</si>
  <si>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</si>
  <si>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</si>
  <si>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</si>
  <si>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</si>
  <si>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</si>
  <si>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</si>
  <si>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</si>
  <si>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</si>
  <si>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</si>
  <si>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</si>
  <si>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</si>
  <si>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</si>
  <si>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</si>
  <si>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</si>
  <si>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</si>
  <si>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</si>
  <si>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</si>
  <si>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</si>
  <si>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</si>
  <si>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</si>
  <si>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</si>
  <si>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</si>
  <si>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</si>
  <si>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</si>
  <si>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</si>
  <si>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</si>
  <si>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</si>
  <si>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</si>
  <si>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</si>
  <si>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</si>
  <si>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</si>
  <si>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</si>
  <si>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</si>
  <si>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</si>
  <si>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</si>
  <si>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</si>
  <si>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</si>
  <si>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</si>
  <si>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</si>
  <si>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</si>
  <si>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</si>
  <si>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</si>
  <si>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</si>
  <si>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</si>
  <si>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</si>
  <si>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</si>
  <si>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</si>
  <si>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</si>
  <si>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</si>
  <si>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</si>
  <si>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</si>
  <si>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</si>
  <si>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</si>
  <si>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</si>
  <si>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</si>
  <si>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</si>
  <si>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</si>
  <si>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</si>
  <si>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</si>
  <si>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</si>
  <si>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</si>
  <si>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</si>
  <si>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</si>
  <si>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</si>
  <si>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</si>
  <si>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</si>
  <si>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</si>
  <si>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</si>
  <si>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</si>
  <si>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</si>
  <si>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</si>
  <si>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</si>
  <si>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</si>
  <si>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</si>
  <si>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</si>
  <si>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</si>
  <si>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</si>
  <si>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</si>
  <si>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</si>
  <si>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</si>
  <si>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</si>
  <si>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</si>
  <si>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</si>
  <si>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</si>
  <si>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</si>
  <si>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</si>
  <si>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</si>
  <si>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</si>
  <si>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</si>
  <si>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</si>
  <si>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</si>
  <si>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</si>
  <si>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</si>
  <si>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</si>
  <si>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</si>
  <si>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</si>
  <si>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</si>
  <si>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</si>
  <si>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</si>
  <si>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</si>
  <si>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</si>
  <si>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</si>
  <si>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</si>
  <si>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</si>
  <si>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</si>
  <si>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</si>
  <si>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</si>
  <si>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</si>
  <si>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</si>
  <si>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</si>
  <si>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</si>
  <si>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</si>
  <si>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</si>
  <si>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</si>
  <si>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</si>
  <si>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</si>
  <si>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</si>
  <si>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</si>
  <si>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</si>
  <si>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</si>
  <si>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</si>
  <si>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</si>
  <si>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</si>
  <si>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</si>
  <si>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</si>
  <si>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</si>
  <si>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</si>
  <si>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</si>
  <si>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</si>
  <si>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</si>
  <si>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</si>
  <si>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</si>
  <si>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</si>
  <si>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</si>
  <si>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</si>
  <si>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</si>
  <si>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</si>
  <si>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</si>
  <si>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</si>
  <si>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</si>
  <si>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</si>
  <si>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</si>
  <si>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</si>
  <si>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</si>
  <si>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</si>
  <si>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</si>
  <si>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</si>
  <si>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</si>
  <si>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</si>
  <si>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</si>
  <si>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</si>
  <si>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</si>
  <si>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</si>
  <si>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</si>
  <si>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</si>
  <si>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</si>
  <si>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</si>
  <si>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</si>
  <si>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</si>
  <si>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</si>
  <si>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</si>
  <si>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</si>
  <si>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</si>
  <si>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</si>
  <si>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</si>
  <si>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</si>
  <si>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</si>
  <si>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</si>
  <si>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</si>
  <si>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</si>
  <si>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</si>
  <si>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</si>
  <si>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</si>
  <si>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</si>
  <si>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</si>
  <si>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</si>
  <si>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</si>
  <si>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</si>
  <si>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</si>
  <si>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</si>
  <si>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</si>
  <si>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</si>
  <si>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</si>
  <si>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</si>
  <si>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</si>
  <si>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</si>
  <si>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</si>
  <si>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</si>
  <si>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</si>
  <si>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</si>
  <si>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</si>
  <si>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</si>
  <si>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</si>
  <si>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</si>
  <si>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</si>
  <si>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</si>
  <si>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</si>
  <si>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</si>
  <si>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</si>
  <si>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</si>
  <si>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</si>
  <si>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</si>
  <si>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</si>
  <si>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</si>
  <si>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</si>
  <si>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</si>
  <si>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</si>
  <si>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</si>
  <si>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</si>
  <si>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</si>
  <si>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</si>
  <si>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</si>
  <si>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</si>
  <si>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</si>
  <si>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</si>
  <si>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</si>
  <si>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</si>
  <si>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</si>
  <si>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</si>
  <si>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</si>
  <si>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</si>
  <si>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</si>
  <si>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</si>
  <si>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</si>
  <si>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</si>
  <si>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</si>
  <si>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</si>
  <si>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</si>
  <si>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</si>
  <si>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</si>
  <si>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</si>
  <si>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</si>
  <si>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</si>
  <si>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</si>
  <si>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</si>
  <si>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</si>
  <si>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</si>
  <si>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</si>
  <si>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</si>
  <si>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</si>
  <si>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</si>
  <si>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</si>
  <si>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</si>
  <si>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</si>
  <si>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</si>
  <si>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</si>
  <si>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</si>
  <si>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</si>
  <si>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</si>
  <si>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</si>
  <si>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</si>
  <si>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</si>
  <si>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</si>
  <si>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</si>
  <si>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</si>
  <si>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</si>
  <si>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</si>
  <si>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</si>
  <si>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</si>
  <si>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</si>
  <si>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</si>
  <si>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</si>
  <si>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</si>
  <si>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</si>
  <si>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</si>
  <si>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</si>
  <si>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</si>
  <si>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</si>
  <si>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</si>
  <si>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</si>
  <si>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</si>
  <si>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</si>
  <si>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</si>
  <si>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</si>
  <si>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</si>
  <si>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</si>
  <si>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</si>
  <si>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</si>
  <si>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</si>
  <si>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</si>
  <si>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</si>
  <si>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</si>
  <si>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</si>
  <si>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</si>
  <si>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</si>
  <si>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</si>
  <si>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</si>
  <si>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</si>
  <si>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</si>
  <si>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</si>
  <si>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</si>
  <si>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</si>
  <si>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</si>
  <si>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</si>
  <si>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</si>
  <si>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</si>
  <si>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</si>
  <si>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</si>
  <si>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</si>
  <si>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</si>
  <si>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</si>
  <si>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</si>
  <si>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</si>
  <si>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</si>
  <si>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</si>
  <si>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</si>
  <si>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</si>
  <si>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</si>
  <si>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</si>
  <si>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</si>
  <si>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</si>
  <si>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</si>
  <si>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</si>
  <si>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</si>
  <si>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</si>
  <si>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</si>
  <si>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</si>
  <si>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</si>
  <si>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</si>
  <si>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</si>
  <si>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</si>
  <si>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</si>
  <si>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</si>
  <si>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</si>
  <si>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</si>
  <si>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</si>
  <si>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</si>
  <si>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</si>
  <si>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</si>
  <si>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</si>
  <si>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</si>
  <si>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</si>
  <si>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</si>
  <si>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</si>
  <si>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</si>
  <si>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</si>
  <si>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</si>
  <si>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</si>
  <si>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</si>
  <si>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</si>
  <si>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</si>
  <si>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</si>
  <si>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</si>
  <si>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</si>
  <si>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</si>
  <si>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</si>
  <si>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</si>
  <si>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</si>
  <si>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</si>
  <si>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</si>
  <si>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</si>
  <si>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</si>
  <si>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</si>
  <si>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</si>
  <si>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</si>
  <si>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</si>
  <si>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</si>
  <si>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</si>
  <si>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</si>
  <si>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</si>
  <si>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</si>
  <si>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</si>
  <si>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</si>
  <si>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</si>
  <si>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</si>
  <si>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</si>
  <si>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</si>
  <si>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</si>
  <si>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</si>
  <si>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</si>
  <si>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</si>
  <si>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</si>
  <si>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</si>
  <si>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</si>
  <si>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</si>
  <si>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</si>
  <si>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</si>
  <si>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</si>
  <si>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</si>
  <si>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</si>
  <si>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</si>
  <si>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</si>
  <si>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</si>
  <si>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</si>
  <si>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</si>
  <si>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</si>
  <si>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</si>
  <si>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</si>
  <si>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</si>
  <si>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</si>
  <si>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</si>
  <si>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</si>
  <si>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</si>
  <si>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</si>
  <si>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</si>
  <si>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</si>
  <si>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</si>
  <si>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</si>
  <si>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</si>
  <si>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</si>
  <si>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</si>
  <si>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</si>
  <si>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</si>
  <si>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</si>
  <si>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</si>
  <si>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</si>
  <si>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</si>
  <si>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</si>
  <si>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</si>
  <si>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</si>
  <si>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</si>
  <si>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</si>
  <si>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</si>
  <si>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</si>
  <si>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</si>
  <si>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</si>
  <si>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</si>
  <si>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</si>
  <si>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</si>
  <si>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</si>
  <si>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</si>
  <si>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</si>
  <si>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</si>
  <si>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</si>
  <si>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</si>
  <si>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</si>
  <si>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</si>
  <si>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</si>
  <si>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</si>
  <si>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</si>
  <si>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</si>
  <si>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</si>
  <si>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</si>
  <si>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</si>
  <si>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</si>
  <si>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</si>
  <si>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</si>
  <si>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</si>
  <si>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</si>
  <si>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</si>
  <si>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</si>
  <si>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</si>
  <si>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</si>
  <si>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</si>
  <si>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</si>
  <si>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</si>
  <si>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</si>
  <si>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</si>
  <si>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</si>
  <si>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</si>
  <si>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</si>
  <si>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</si>
  <si>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</si>
  <si>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</si>
  <si>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</si>
  <si>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</si>
  <si>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</si>
  <si>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</si>
  <si>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</si>
  <si>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</si>
  <si>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</si>
  <si>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</si>
  <si>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</si>
  <si>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</si>
  <si>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</si>
  <si>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</si>
  <si>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</si>
  <si>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</si>
  <si>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</si>
  <si>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</si>
  <si>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</si>
  <si>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</si>
  <si>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</si>
  <si>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</si>
  <si>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</si>
  <si>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</si>
  <si>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</si>
  <si>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</si>
  <si>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</si>
  <si>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</si>
  <si>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</si>
  <si>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</si>
  <si>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</si>
  <si>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</si>
  <si>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</si>
  <si>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</si>
  <si>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</si>
  <si>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</si>
  <si>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</si>
  <si>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</si>
  <si>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</si>
  <si>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</si>
  <si>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</si>
  <si>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</si>
  <si>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</si>
  <si>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</si>
  <si>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</si>
  <si>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</si>
  <si>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</si>
  <si>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</si>
  <si>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</si>
  <si>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</si>
  <si>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</si>
  <si>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</si>
  <si>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</si>
  <si>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</si>
  <si>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</si>
  <si>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</si>
  <si>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</si>
  <si>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</si>
  <si>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</si>
  <si>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</si>
  <si>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</si>
  <si>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</si>
  <si>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</si>
  <si>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</si>
  <si>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</si>
  <si>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</si>
  <si>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</si>
  <si>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</si>
  <si>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</si>
  <si>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</si>
  <si>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</si>
  <si>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</si>
  <si>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</si>
  <si>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</si>
  <si>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</si>
  <si>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</si>
  <si>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</si>
  <si>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</si>
  <si>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</si>
  <si>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</si>
  <si>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</si>
  <si>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</si>
  <si>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</si>
  <si>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</si>
  <si>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</si>
  <si>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</si>
  <si>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</si>
  <si>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</si>
  <si>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</si>
  <si>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</si>
  <si>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</si>
  <si>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</si>
  <si>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</si>
  <si>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</si>
  <si>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</si>
  <si>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</si>
  <si>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</si>
  <si>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</si>
  <si>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</si>
  <si>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</si>
  <si>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</si>
  <si>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</si>
  <si>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</si>
  <si>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</si>
  <si>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</si>
  <si>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</si>
  <si>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</si>
  <si>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</si>
  <si>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</si>
  <si>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</si>
  <si>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</si>
  <si>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</si>
  <si>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</si>
  <si>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</si>
  <si>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</si>
  <si>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</si>
  <si>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</si>
  <si>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</si>
  <si>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</si>
  <si>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</si>
  <si>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</si>
  <si>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</si>
  <si>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</si>
  <si>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</si>
  <si>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</si>
  <si>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</si>
  <si>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</si>
  <si>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</si>
  <si>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</si>
  <si>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</si>
  <si>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</si>
  <si>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</si>
  <si>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</si>
  <si>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</si>
  <si>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</si>
  <si>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</si>
  <si>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</si>
  <si>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</si>
  <si>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</si>
  <si>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</si>
  <si>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</si>
  <si>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</si>
  <si>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</si>
  <si>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</si>
  <si>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</si>
  <si>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</si>
  <si>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</si>
  <si>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</si>
  <si>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</si>
  <si>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</si>
  <si>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</si>
  <si>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</si>
  <si>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</si>
  <si>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</si>
  <si>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</si>
  <si>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</si>
  <si>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</si>
  <si>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</si>
  <si>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</si>
  <si>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</si>
  <si>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</si>
  <si>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</si>
  <si>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</si>
  <si>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</si>
  <si>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</si>
  <si>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</si>
  <si>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</si>
  <si>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</si>
  <si>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</si>
  <si>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</si>
  <si>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</si>
  <si>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</si>
  <si>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</si>
  <si>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</si>
  <si>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</si>
  <si>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</si>
  <si>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</si>
  <si>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</si>
  <si>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</si>
  <si>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</si>
  <si>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</si>
  <si>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</si>
  <si>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</si>
  <si>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</si>
  <si>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</si>
  <si>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</si>
  <si>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</si>
  <si>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</si>
  <si>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</si>
  <si>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</si>
  <si>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</si>
  <si>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</si>
  <si>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</si>
  <si>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</si>
  <si>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</si>
  <si>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</si>
  <si>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</si>
  <si>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</si>
  <si>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</si>
  <si>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</si>
  <si>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</si>
  <si>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</si>
  <si>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</si>
  <si>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</si>
  <si>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</si>
  <si>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</si>
  <si>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</si>
  <si>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</si>
  <si>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</si>
  <si>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</si>
  <si>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</si>
  <si>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</si>
  <si>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</si>
  <si>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</si>
  <si>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</si>
  <si>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</si>
  <si>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</si>
  <si>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</si>
  <si>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</si>
  <si>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</si>
  <si>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</si>
  <si>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</si>
  <si>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</si>
  <si>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</si>
  <si>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</si>
  <si>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</si>
  <si>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</si>
  <si>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</si>
  <si>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</si>
  <si>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</si>
  <si>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</si>
  <si>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</si>
  <si>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</si>
  <si>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</si>
  <si>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</si>
  <si>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</si>
  <si>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</si>
  <si>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</si>
  <si>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</si>
  <si>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</si>
  <si>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</si>
  <si>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</si>
  <si>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</si>
  <si>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</si>
  <si>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</si>
  <si>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</si>
  <si>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</si>
  <si>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</si>
  <si>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</si>
  <si>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</si>
  <si>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</si>
  <si>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</si>
  <si>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</si>
  <si>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</si>
  <si>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</si>
  <si>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</si>
  <si>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</si>
  <si>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</si>
  <si>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</si>
  <si>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</si>
  <si>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</si>
  <si>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</si>
  <si>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</si>
  <si>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</si>
  <si>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</si>
  <si>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</si>
  <si>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</si>
  <si>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</si>
  <si>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</si>
  <si>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</si>
  <si>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</si>
  <si>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</si>
  <si>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</si>
  <si>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</si>
  <si>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</si>
  <si>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</si>
  <si>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</si>
  <si>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</si>
  <si>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</si>
  <si>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</si>
  <si>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</si>
  <si>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</si>
  <si>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</si>
  <si>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</si>
  <si>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</si>
  <si>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</si>
  <si>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</si>
  <si>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</si>
  <si>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</si>
  <si>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</si>
  <si>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</si>
  <si>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</si>
  <si>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</si>
  <si>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</si>
  <si>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</si>
  <si>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</si>
  <si>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</si>
  <si>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</si>
  <si>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</si>
  <si>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</si>
  <si>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</si>
  <si>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</si>
  <si>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</si>
  <si>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</si>
  <si>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</si>
  <si>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</si>
  <si>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</si>
  <si>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</si>
  <si>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</si>
  <si>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</si>
  <si>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</si>
  <si>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</si>
  <si>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</si>
  <si>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</si>
  <si>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</si>
  <si>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</si>
  <si>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</si>
  <si>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</si>
  <si>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</si>
  <si>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</si>
  <si>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 xml:space="preserve">  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</si>
  <si>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</si>
  <si>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</si>
  <si>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</si>
  <si>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</si>
  <si>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</si>
  <si>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</si>
  <si>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</si>
  <si>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</si>
  <si>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</si>
  <si>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</si>
  <si>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</si>
  <si>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</si>
  <si>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</si>
  <si>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</si>
  <si>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</si>
  <si>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</si>
  <si>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</si>
  <si>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</si>
  <si>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</si>
  <si>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</si>
  <si>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</si>
  <si>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</si>
  <si>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</si>
  <si>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</si>
  <si>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</si>
  <si>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</si>
  <si>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</si>
  <si>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</si>
  <si>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</si>
  <si>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</si>
  <si>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</si>
  <si>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</si>
  <si>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</si>
  <si>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</si>
  <si>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</si>
  <si>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</si>
  <si>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</si>
  <si>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</si>
  <si>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</si>
  <si>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</si>
  <si>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</si>
  <si>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</si>
  <si>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</si>
  <si>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</si>
  <si>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</si>
  <si>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</si>
  <si>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</si>
  <si>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</si>
  <si>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</si>
  <si>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</si>
  <si>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</si>
  <si>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</si>
  <si>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</si>
  <si>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</si>
  <si>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</si>
  <si>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</si>
  <si>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</si>
  <si>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</si>
  <si>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</si>
  <si>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</si>
  <si>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</si>
  <si>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</si>
  <si>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</si>
  <si>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</si>
  <si>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</si>
  <si>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</si>
  <si>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</si>
  <si>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</si>
  <si>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</si>
  <si>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</si>
  <si>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</si>
  <si>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</si>
  <si>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</si>
  <si>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</si>
  <si>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</si>
  <si>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</si>
  <si>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</si>
  <si>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</si>
  <si>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</si>
  <si>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</si>
  <si>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</si>
  <si>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</si>
  <si>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</si>
  <si>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</si>
  <si>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</si>
  <si>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</si>
  <si>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</si>
  <si>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</si>
  <si>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</si>
  <si>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</si>
  <si>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</si>
  <si>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</si>
  <si>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</si>
  <si>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</si>
  <si>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</si>
  <si>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</si>
  <si>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</si>
  <si>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</si>
  <si>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</si>
  <si>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</si>
  <si>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</si>
  <si>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</si>
  <si>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</si>
  <si>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</si>
  <si>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</si>
  <si>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</si>
  <si>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</si>
  <si>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</si>
  <si>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</si>
  <si>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</si>
  <si>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</si>
  <si>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</si>
  <si>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</si>
  <si>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</si>
  <si>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</si>
  <si>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</si>
  <si>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</si>
  <si>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</si>
  <si>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</si>
  <si>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</si>
  <si>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</si>
  <si>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</si>
  <si>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</si>
  <si>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</si>
  <si>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</si>
  <si>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</si>
  <si>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</si>
  <si>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</si>
  <si>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</si>
  <si>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</si>
  <si>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</si>
  <si>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</si>
  <si>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</si>
  <si>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</si>
  <si>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</si>
  <si>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</si>
  <si>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</si>
  <si>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</si>
  <si>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</si>
  <si>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</si>
  <si>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</si>
  <si>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</si>
  <si>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</si>
  <si>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</si>
  <si>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</si>
  <si>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</si>
  <si>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</si>
  <si>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</si>
  <si>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</si>
  <si>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</si>
  <si>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</si>
  <si>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</si>
  <si>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</si>
  <si>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</si>
  <si>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</si>
  <si>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</si>
  <si>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</si>
  <si>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</si>
  <si>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</si>
  <si>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</si>
  <si>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</si>
  <si>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</si>
  <si>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</si>
  <si>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</si>
  <si>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</si>
  <si>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</si>
  <si>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</si>
  <si>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</si>
  <si>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</si>
  <si>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</si>
  <si>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</si>
  <si>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</si>
  <si>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</si>
  <si>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</si>
  <si>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</si>
  <si>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</si>
  <si>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</si>
  <si>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</si>
  <si>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</si>
  <si>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</si>
  <si>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</si>
  <si>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</si>
  <si>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</si>
  <si>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</si>
  <si>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</si>
  <si>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</si>
  <si>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</si>
  <si>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</si>
  <si>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</si>
  <si>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</si>
  <si>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</si>
  <si>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</si>
  <si>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</si>
  <si>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</si>
  <si>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</si>
  <si>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</si>
  <si>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</si>
  <si>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</si>
  <si>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</si>
  <si>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</si>
  <si>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</si>
  <si>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</si>
  <si>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</si>
  <si>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</si>
  <si>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</si>
  <si>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</si>
  <si>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</si>
  <si>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</si>
  <si>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</si>
  <si>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</si>
  <si>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</si>
  <si>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</si>
  <si>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</si>
  <si>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</si>
  <si>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</si>
  <si>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</si>
  <si>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</si>
  <si>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</si>
  <si>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</si>
  <si>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</si>
  <si>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</si>
  <si>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</si>
  <si>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</si>
  <si>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</si>
  <si>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</si>
  <si>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</si>
  <si>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</si>
  <si>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</si>
  <si>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</si>
  <si>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</si>
  <si>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</si>
  <si>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</si>
  <si>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</si>
  <si>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</si>
  <si>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</si>
  <si>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</si>
  <si>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</si>
  <si>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</si>
  <si>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</si>
  <si>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</si>
  <si>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</si>
  <si>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</si>
  <si>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</si>
  <si>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</si>
  <si>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</si>
  <si>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</si>
  <si>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</si>
  <si>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</si>
  <si>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</si>
  <si>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</si>
  <si>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</si>
  <si>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</si>
  <si>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</si>
  <si>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</si>
  <si>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</si>
  <si>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</si>
  <si>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</si>
  <si>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</si>
  <si>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</si>
  <si>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</si>
  <si>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</si>
  <si>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</si>
  <si>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</si>
  <si>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</si>
  <si>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</si>
  <si>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</si>
  <si>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</si>
  <si>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</si>
  <si>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</si>
  <si>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</si>
  <si>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</si>
  <si>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</si>
  <si>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</si>
  <si>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</si>
  <si>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</si>
  <si>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</si>
  <si>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</si>
  <si>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</si>
  <si>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</si>
  <si>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</si>
  <si>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</si>
  <si>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</si>
  <si>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</si>
  <si>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</si>
  <si>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</si>
  <si>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</si>
  <si>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</si>
  <si>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</si>
  <si>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</si>
  <si>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</si>
  <si>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</si>
  <si>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</si>
  <si>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</si>
  <si>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</si>
  <si>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</si>
  <si>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</si>
  <si>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</si>
  <si>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</si>
  <si>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</si>
  <si>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</si>
  <si>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</si>
  <si>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</si>
  <si>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</si>
  <si>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</si>
  <si>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</si>
  <si>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</si>
  <si>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</si>
  <si>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</si>
  <si>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</si>
  <si>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</si>
  <si>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</si>
  <si>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</si>
  <si>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</si>
  <si>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</si>
  <si>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</si>
  <si>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</si>
  <si>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</si>
  <si>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</si>
  <si>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</si>
  <si>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</si>
  <si>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</si>
  <si>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</si>
  <si>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</si>
  <si>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</si>
  <si>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</si>
  <si>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</si>
  <si>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</si>
  <si>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</si>
  <si>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</si>
  <si>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</si>
  <si>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</si>
  <si>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</si>
  <si>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</si>
  <si>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</si>
  <si>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</si>
  <si>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</si>
  <si>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</si>
  <si>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</si>
  <si>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</si>
  <si>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</si>
  <si>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</si>
  <si>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</si>
  <si>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</si>
  <si>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</si>
  <si>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</si>
  <si>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</si>
  <si>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</si>
  <si>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</si>
  <si>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</si>
  <si>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</si>
  <si>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</si>
  <si>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</si>
  <si>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</si>
  <si>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</si>
  <si>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</si>
  <si>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</si>
  <si>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</si>
  <si>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</si>
  <si>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</si>
  <si>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</si>
  <si>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</si>
  <si>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</si>
  <si>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</si>
  <si>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</si>
  <si>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</si>
  <si>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</si>
  <si>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</si>
  <si>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</si>
  <si>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</si>
  <si>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</si>
  <si>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</si>
  <si>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</si>
  <si>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</si>
  <si>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</si>
  <si>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</si>
  <si>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</si>
  <si>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</si>
  <si>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</si>
  <si>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</si>
  <si>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</si>
  <si>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</si>
  <si>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</si>
  <si>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</si>
  <si>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</si>
  <si>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</si>
  <si>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</si>
  <si>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</si>
  <si>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</si>
  <si>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</si>
  <si>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</si>
  <si>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</si>
  <si>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</si>
  <si>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</si>
  <si>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</si>
  <si>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</si>
  <si>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</si>
  <si>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</si>
  <si>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</si>
  <si>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</si>
  <si>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</si>
  <si>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</si>
  <si>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</si>
  <si>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</si>
  <si>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</si>
  <si>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</si>
  <si>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</si>
  <si>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</si>
  <si>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</si>
  <si>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</si>
  <si>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</si>
  <si>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</si>
  <si>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</si>
  <si>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</si>
  <si>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</si>
  <si>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</si>
  <si>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</si>
  <si>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</si>
  <si>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</si>
  <si>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</si>
  <si>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</si>
  <si>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</si>
  <si>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</si>
  <si>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</si>
  <si>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</si>
  <si>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</si>
  <si>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</si>
  <si>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</si>
  <si>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</si>
  <si>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</si>
  <si>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</si>
  <si>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</si>
  <si>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</si>
  <si>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</si>
  <si>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</si>
  <si>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</si>
  <si>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</si>
  <si>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</si>
  <si>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</si>
  <si>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</si>
  <si>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</si>
  <si>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</si>
  <si>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</si>
  <si>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</si>
  <si>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</si>
  <si>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</si>
  <si>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</si>
  <si>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</si>
  <si>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</si>
  <si>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</si>
  <si>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</si>
  <si>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</si>
  <si>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</si>
  <si>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</si>
  <si>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</si>
  <si>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</si>
  <si>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</si>
  <si>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</si>
  <si>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</si>
  <si>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</si>
  <si>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</si>
  <si>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</si>
  <si>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</si>
  <si>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</si>
  <si>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</si>
  <si>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</si>
  <si>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</si>
  <si>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</si>
  <si>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</si>
  <si>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</si>
  <si>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</si>
  <si>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</si>
  <si>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</si>
  <si>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</si>
  <si>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</si>
  <si>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</si>
  <si>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</si>
  <si>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</si>
  <si>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</si>
  <si>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</si>
  <si>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</si>
  <si>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</si>
  <si>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</si>
  <si>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</si>
  <si>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</si>
  <si>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</si>
  <si>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</si>
  <si>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</si>
  <si>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</si>
  <si>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</si>
  <si>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</si>
  <si>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</si>
  <si>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</si>
  <si>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</si>
  <si>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</si>
  <si>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</si>
  <si>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</si>
  <si>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</si>
  <si>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</si>
  <si>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</si>
  <si>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</si>
  <si>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</si>
  <si>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</si>
  <si>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</si>
  <si>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</si>
  <si>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</si>
  <si>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</si>
  <si>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</si>
  <si>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</si>
  <si>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</si>
  <si>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</si>
  <si>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</si>
  <si>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</si>
  <si>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</si>
  <si>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</si>
  <si>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</si>
  <si>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</si>
  <si>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</si>
  <si>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</si>
  <si>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</si>
  <si>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</si>
  <si>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</si>
  <si>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</si>
  <si>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</si>
  <si>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</si>
  <si>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</si>
  <si>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</si>
  <si>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</si>
  <si>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</si>
  <si>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</si>
  <si>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</si>
  <si>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</si>
  <si>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</si>
  <si>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</si>
  <si>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</si>
  <si>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</si>
  <si>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</si>
  <si>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</si>
  <si>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</si>
  <si>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</si>
  <si>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</si>
  <si>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</si>
  <si>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</si>
  <si>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</si>
  <si>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</si>
  <si>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</si>
  <si>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</si>
  <si>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</si>
  <si>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</si>
  <si>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</si>
  <si>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</si>
  <si>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</si>
  <si>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</si>
  <si>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</si>
  <si>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</si>
  <si>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</si>
  <si>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</si>
  <si>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</si>
  <si>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</si>
  <si>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</si>
  <si>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</si>
  <si>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</si>
  <si>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</si>
  <si>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</si>
  <si>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</si>
  <si>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</si>
  <si>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</si>
  <si>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</si>
  <si>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</si>
  <si>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</si>
  <si>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</si>
  <si>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</si>
  <si>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</si>
  <si>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</si>
  <si>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</si>
  <si>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</si>
  <si>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</si>
  <si>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</si>
  <si>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</si>
  <si>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</si>
  <si>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</si>
  <si>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</si>
  <si>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</si>
  <si>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</si>
  <si>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</si>
  <si>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</si>
  <si>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</si>
  <si>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</si>
  <si>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</si>
  <si>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</si>
  <si>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</si>
  <si>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</si>
  <si>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</si>
  <si>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</si>
  <si>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</si>
  <si>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</si>
  <si>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</si>
  <si>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</si>
  <si>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</si>
  <si>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</si>
  <si>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</si>
  <si>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</si>
  <si>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</si>
  <si>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</si>
  <si>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</si>
  <si>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</si>
  <si>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</si>
  <si>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</si>
  <si>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</si>
  <si>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</si>
  <si>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</si>
  <si>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</si>
  <si>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</si>
  <si>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</si>
  <si>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</si>
  <si>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</si>
  <si>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</si>
  <si>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</si>
  <si>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</si>
  <si>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</si>
  <si>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</si>
  <si>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</si>
  <si>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</si>
  <si>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</si>
  <si>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</si>
  <si>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</si>
  <si>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</si>
  <si>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</si>
  <si>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</si>
  <si>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</si>
  <si>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</si>
  <si>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</si>
  <si>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</si>
  <si>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</si>
  <si>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</si>
  <si>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</si>
  <si>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</si>
  <si>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</si>
  <si>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</si>
  <si>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</si>
  <si>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</si>
  <si>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</si>
  <si>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</si>
  <si>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</si>
  <si>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</si>
  <si>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</si>
  <si>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</si>
  <si>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</si>
  <si>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</si>
  <si>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</si>
  <si>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</si>
  <si>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</si>
  <si>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</si>
  <si>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</si>
  <si>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</si>
  <si>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</si>
  <si>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</si>
  <si>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</si>
  <si>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</si>
  <si>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</si>
  <si>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5-Sept-22------</t>
  </si>
  <si>
    <t>2-Sept-22--7-Sept-22</t>
  </si>
  <si>
    <t>1-Sept-22--8-Sept-22</t>
  </si>
  <si>
    <t>9-Sept-22----</t>
  </si>
  <si>
    <t>2-Sept-22--9-Sept-22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</si>
</sst>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41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23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22" dataDxfId="121">
  <autoFilter ref="A1:H3239"/>
  <tableColumns count="8">
    <tableColumn id="1" name="Fecha" dataDxfId="120"/>
    <tableColumn id="2" name="Folio-Serie" dataDxfId="119"/>
    <tableColumn id="4" name="Nombre-Cliente" dataDxfId="118"/>
    <tableColumn id="6" name="Importe" dataDxfId="117" dataCellStyle="Moneda"/>
    <tableColumn id="7" name="Fecha-Pago" dataDxfId="116"/>
    <tableColumn id="8" name="Pagado" dataDxfId="115" dataCellStyle="Moneda"/>
    <tableColumn id="9" name="Saldo" dataDxfId="114" dataCellStyle="Moneda">
      <calculatedColumnFormula>Tabla1[[#This Row],[Importe]]-Tabla1[[#This Row],[Pagado]]</calculatedColumnFormula>
    </tableColumn>
    <tableColumn id="10" name="Estado" dataDxfId="1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12" dataDxfId="111">
  <autoFilter ref="A1:I3171"/>
  <tableColumns count="9">
    <tableColumn id="1" name="Fecha" dataDxfId="110" totalsRowDxfId="109"/>
    <tableColumn id="2" name="Folio-Serie" dataDxfId="108" totalsRowDxfId="107"/>
    <tableColumn id="4" name="Nombre-Cliente" dataDxfId="106" totalsRowDxfId="105"/>
    <tableColumn id="6" name="Importe" totalsRowFunction="sum" dataDxfId="104" totalsRowDxfId="103" dataCellStyle="Moneda"/>
    <tableColumn id="7" name="Fecha-Pago" dataDxfId="102" totalsRowDxfId="101"/>
    <tableColumn id="8" name="Pagado" totalsRowFunction="sum" dataDxfId="100" totalsRowDxfId="99" dataCellStyle="Moneda"/>
    <tableColumn id="9" name="Saldo" totalsRowFunction="sum" dataDxfId="98" totalsRowDxfId="97" dataCellStyle="Moneda">
      <calculatedColumnFormula>Tabla13[[#This Row],[Importe]]-Tabla13[[#This Row],[Pagado]]</calculatedColumnFormula>
    </tableColumn>
    <tableColumn id="10" name="Estado" dataDxfId="96" totalsRowDxfId="95"/>
    <tableColumn id="3" name="Columna1" dataDxfId="94" totalsRowDxfId="9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92" dataDxfId="91">
  <autoFilter ref="A1:H3444"/>
  <tableColumns count="8">
    <tableColumn id="1" name="Fecha" dataDxfId="90"/>
    <tableColumn id="2" name="Folio-Serie" dataDxfId="89"/>
    <tableColumn id="4" name="Nombre-Cliente" dataDxfId="88"/>
    <tableColumn id="6" name="Importe" dataDxfId="87" dataCellStyle="Moneda"/>
    <tableColumn id="7" name="Fecha-Pago" dataDxfId="86"/>
    <tableColumn id="8" name="Pagado" dataDxfId="85" dataCellStyle="Moneda"/>
    <tableColumn id="9" name="Saldo" dataDxfId="84" dataCellStyle="Moneda">
      <calculatedColumnFormula>Tabla14[[#This Row],[Importe]]-Tabla14[[#This Row],[Pagado]]</calculatedColumnFormula>
    </tableColumn>
    <tableColumn id="10" name="Estado" dataDxfId="8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82" dataDxfId="81" totalsRowDxfId="80">
  <autoFilter ref="A1:H3373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Tabla15[[#This Row],[Importe]]-Tabla15[[#This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63" dataDxfId="62">
  <autoFilter ref="A1:H3555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Tabla16[[#This Row],[Importe]]-Tabla16[[#This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45" dataDxfId="44">
  <autoFilter ref="A1:H3337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 dataCellStyle="Moneda"/>
    <tableColumn id="8" name="Pagado" totalsRowFunction="sum" dataDxfId="33" totalsRowDxfId="32" dataCellStyle="Moneda"/>
    <tableColumn id="9" name="Saldo" totalsRowFunction="sum" dataDxfId="31" totalsRowDxfId="30" dataCellStyle="Moneda"/>
    <tableColumn id="10" name="Estado" dataDxfId="29" totalsRowDxfId="28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27" dataDxfId="26">
  <autoFilter ref="A1:H3232"/>
  <tableColumns count="8">
    <tableColumn id="1" name="Fecha" dataDxfId="25"/>
    <tableColumn id="2" name="Folio-Serie" dataDxfId="24"/>
    <tableColumn id="4" name="Nombre-Cliente" dataDxfId="23"/>
    <tableColumn id="6" name="Importe" dataDxfId="22" dataCellStyle="Moneda"/>
    <tableColumn id="7" name="Fecha-Pago" dataDxfId="21"/>
    <tableColumn id="8" name="Pagado" dataDxfId="20" dataCellStyle="Moneda"/>
    <tableColumn id="9" name="Saldo" dataDxfId="19" dataCellStyle="Moneda">
      <calculatedColumnFormula>Tabla18[[#This Row],[Importe]]-Tabla18[[#This Row],[Pagado]]</calculatedColumnFormula>
    </tableColumn>
    <tableColumn id="10" name="Estado" dataDxfId="1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17" dataDxfId="16">
  <autoFilter ref="A1:H3221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/>
    <tableColumn id="8" name="Pagado" totalsRowFunction="sum" dataDxfId="10" totalsRowDxfId="2" dataCellStyle="Moneda"/>
    <tableColumn id="9" name="Saldo" totalsRowFunction="sum" dataDxfId="9" totalsRowDxfId="1" dataCellStyle="Moneda">
      <calculatedColumnFormula>Tabla19[[#This Row],[Importe]]-Tabla19[[#This Row],[Pagado]]</calculatedColumnFormula>
    </tableColumn>
    <tableColumn id="10" name="Estado" dataDxfId="8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6" activePane="bottomRight" state="frozen"/>
      <selection pane="topRight" activeCell="C1" sqref="C1"/>
      <selection pane="bottomLeft" activeCell="A2" sqref="A2"/>
      <selection pane="bottomRight" activeCell="G1398" sqref="G1398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91">
        <f>D3239-F3239</f>
        <v>2000</v>
      </c>
      <c r="F3245" s="192"/>
    </row>
    <row r="3246" spans="1:8" ht="15.75" thickBot="1" x14ac:dyDescent="0.3">
      <c r="E3246" s="193"/>
      <c r="F3246" s="194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01" t="s">
        <v>10570</v>
      </c>
      <c r="Q1118" s="199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02"/>
      <c r="Q1119" s="200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95">
        <f>Tabla13[[#Totals],[Importe]]-Tabla13[[#Totals],[Pagado]]</f>
        <v>0</v>
      </c>
      <c r="F3177" s="196"/>
    </row>
    <row r="3178" spans="1:9" ht="16.5" thickBot="1" x14ac:dyDescent="0.3">
      <c r="E3178" s="197"/>
      <c r="F3178" s="198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03">
        <f>D3446-F3446</f>
        <v>0</v>
      </c>
      <c r="F3452" s="204"/>
      <c r="G3452" s="209"/>
    </row>
    <row r="3453" spans="1:8" x14ac:dyDescent="0.25">
      <c r="E3453" s="205"/>
      <c r="F3453" s="206"/>
      <c r="G3453" s="209"/>
    </row>
    <row r="3454" spans="1:8" ht="16.5" thickBot="1" x14ac:dyDescent="0.3">
      <c r="E3454" s="207"/>
      <c r="F3454" s="208"/>
      <c r="G3454" s="209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10">
        <f>Tabla15[[#Totals],[Importe]]-Tabla15[[#Totals],[Pagado]]</f>
        <v>0</v>
      </c>
      <c r="F3381" s="211"/>
    </row>
    <row r="3382" spans="1:6" ht="16.5" thickBot="1" x14ac:dyDescent="0.3">
      <c r="E3382" s="212"/>
      <c r="F3382" s="213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2" activePane="bottomRight" state="frozen"/>
      <selection pane="topRight" activeCell="C1" sqref="C1"/>
      <selection pane="bottomLeft" activeCell="A2" sqref="A2"/>
      <selection pane="bottomRight" activeCell="E3565" sqref="E3565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14">
        <f>Tabla16[[#Totals],[Importe]]-Tabla16[[#Totals],[Pagado]]</f>
        <v>55999.999999992549</v>
      </c>
      <c r="F3562" s="215"/>
      <c r="G3562" s="216"/>
    </row>
    <row r="3563" spans="1:8" x14ac:dyDescent="0.25">
      <c r="E3563" s="217"/>
      <c r="F3563" s="218"/>
      <c r="G3563" s="219"/>
    </row>
    <row r="3564" spans="1:8" ht="16.5" thickBot="1" x14ac:dyDescent="0.3">
      <c r="E3564" s="220"/>
      <c r="F3564" s="221"/>
      <c r="G3564" s="222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23" t="s">
        <v>10570</v>
      </c>
      <c r="E3343" s="225">
        <f>Tabla147[[#Totals],[Importe]]-Tabla147[[#Totals],[Pagado]]</f>
        <v>0</v>
      </c>
      <c r="F3343" s="226"/>
    </row>
    <row r="3344" spans="1:9" ht="16.5" thickBot="1" x14ac:dyDescent="0.3">
      <c r="D3344" s="224"/>
      <c r="E3344" s="227"/>
      <c r="F3344" s="228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18" activePane="bottomRight" state="frozen"/>
      <selection pane="topRight" activeCell="C1" sqref="C1"/>
      <selection pane="bottomLeft" activeCell="A2" sqref="A2"/>
      <selection pane="bottomRight" activeCell="B3237" sqref="B3237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51" t="s">
        <v>28002</v>
      </c>
      <c r="F1724" s="81">
        <v>446802</v>
      </c>
      <c r="G1724" s="156">
        <f>Tabla18[[#This Row],[Importe]]-Tabla18[[#This Row],[Pagado]]</f>
        <v>87882.599999999977</v>
      </c>
      <c r="H1724" s="75" t="s">
        <v>4814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 t="s">
        <v>4813</v>
      </c>
      <c r="F2368" s="81">
        <v>0</v>
      </c>
      <c r="G2368" s="156">
        <f>Tabla18[[#This Row],[Importe]]-Tabla18[[#This Row],[Pagado]]</f>
        <v>3885</v>
      </c>
      <c r="H2368" s="75" t="s">
        <v>4814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 t="s">
        <v>4813</v>
      </c>
      <c r="F2621" s="154">
        <v>0</v>
      </c>
      <c r="G2621" s="156">
        <f>Tabla18[[#This Row],[Importe]]-Tabla18[[#This Row],[Pagado]]</f>
        <v>26094.639999999999</v>
      </c>
      <c r="H2621" s="153" t="s">
        <v>4814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 t="s">
        <v>4813</v>
      </c>
      <c r="F2636" s="81">
        <v>0</v>
      </c>
      <c r="G2636" s="156">
        <f>Tabla18[[#This Row],[Importe]]-Tabla18[[#This Row],[Pagado]]</f>
        <v>6990.16</v>
      </c>
      <c r="H2636" s="75" t="s">
        <v>4814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 t="s">
        <v>4813</v>
      </c>
      <c r="F2734" s="81">
        <v>0</v>
      </c>
      <c r="G2734" s="156">
        <f>Tabla18[[#This Row],[Importe]]-Tabla18[[#This Row],[Pagado]]</f>
        <v>97965.58</v>
      </c>
      <c r="H2734" s="75" t="s">
        <v>4814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27997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 t="s">
        <v>4813</v>
      </c>
      <c r="F2838" s="81">
        <v>0</v>
      </c>
      <c r="G2838" s="156">
        <f>Tabla18[[#This Row],[Importe]]-Tabla18[[#This Row],[Pagado]]</f>
        <v>10947.2</v>
      </c>
      <c r="H2838" s="75" t="s">
        <v>4814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 t="s">
        <v>4813</v>
      </c>
      <c r="F2906" s="81">
        <v>0</v>
      </c>
      <c r="G2906" s="156">
        <f>Tabla18[[#This Row],[Importe]]-Tabla18[[#This Row],[Pagado]]</f>
        <v>29495.85</v>
      </c>
      <c r="H2906" s="75" t="s">
        <v>4814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 t="s">
        <v>4813</v>
      </c>
      <c r="F3026" s="81">
        <v>0</v>
      </c>
      <c r="G3026" s="156">
        <f>Tabla18[[#This Row],[Importe]]-Tabla18[[#This Row],[Pagado]]</f>
        <v>9222</v>
      </c>
      <c r="H3026" s="75" t="s">
        <v>4814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 t="s">
        <v>4813</v>
      </c>
      <c r="F3063" s="154">
        <v>0</v>
      </c>
      <c r="G3063" s="156">
        <f>Tabla18[[#This Row],[Importe]]-Tabla18[[#This Row],[Pagado]]</f>
        <v>73071.5</v>
      </c>
      <c r="H3063" s="153" t="s">
        <v>4814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 t="s">
        <v>4813</v>
      </c>
      <c r="F3147" s="154">
        <v>0</v>
      </c>
      <c r="G3147" s="156">
        <f>Tabla18[[#This Row],[Importe]]-Tabla18[[#This Row],[Pagado]]</f>
        <v>78511.600000000006</v>
      </c>
      <c r="H3147" s="153" t="s">
        <v>4814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38275321.699999951</v>
      </c>
      <c r="G3232" s="168">
        <f>Tabla18[[#This Row],[Importe]]-Tabla18[[#This Row],[Pagado]]</f>
        <v>589029.06000003219</v>
      </c>
      <c r="H3232" s="165"/>
    </row>
    <row r="3236" spans="4:6" ht="16.5" thickBot="1" x14ac:dyDescent="0.3"/>
    <row r="3237" spans="4:6" x14ac:dyDescent="0.25">
      <c r="D3237" s="233" t="s">
        <v>24613</v>
      </c>
      <c r="E3237" s="229">
        <f>D3232-F3232</f>
        <v>589029.06000003219</v>
      </c>
      <c r="F3237" s="230"/>
    </row>
    <row r="3238" spans="4:6" ht="16.5" thickBot="1" x14ac:dyDescent="0.3">
      <c r="D3238" s="234"/>
      <c r="E3238" s="231"/>
      <c r="F3238" s="232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tabSelected="1" zoomScale="115" zoomScaleNormal="115" workbookViewId="0">
      <pane xSplit="2" ySplit="1" topLeftCell="D3207" activePane="bottomRight" state="frozen"/>
      <selection pane="topRight" activeCell="C1" sqref="C1"/>
      <selection pane="bottomLeft" activeCell="A2" sqref="A2"/>
      <selection pane="bottomRight" activeCell="B3224" sqref="B3224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 t="s">
        <v>4813</v>
      </c>
      <c r="F36" s="176">
        <v>0</v>
      </c>
      <c r="G36" s="177">
        <f>Tabla19[[#This Row],[Importe]]-Tabla19[[#This Row],[Pagado]]</f>
        <v>154625.5</v>
      </c>
      <c r="H36" s="75" t="s">
        <v>4814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 t="s">
        <v>4813</v>
      </c>
      <c r="F142" s="176">
        <v>0</v>
      </c>
      <c r="G142" s="177">
        <f>Tabla19[[#This Row],[Importe]]-Tabla19[[#This Row],[Pagado]]</f>
        <v>33703.32</v>
      </c>
      <c r="H142" s="75" t="s">
        <v>4814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 t="s">
        <v>4813</v>
      </c>
      <c r="F354" s="176">
        <v>0</v>
      </c>
      <c r="G354" s="177">
        <f>Tabla19[[#This Row],[Importe]]-Tabla19[[#This Row],[Pagado]]</f>
        <v>100041.42</v>
      </c>
      <c r="H354" s="75" t="s">
        <v>4814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 t="s">
        <v>4813</v>
      </c>
      <c r="F429" s="178">
        <v>0</v>
      </c>
      <c r="G429" s="179">
        <f>Tabla19[[#This Row],[Importe]]-Tabla19[[#This Row],[Pagado]]</f>
        <v>83301.009999999995</v>
      </c>
      <c r="H429" s="153" t="s">
        <v>4814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 t="s">
        <v>4813</v>
      </c>
      <c r="F551" s="178">
        <v>0</v>
      </c>
      <c r="G551" s="179">
        <f>Tabla19[[#This Row],[Importe]]-Tabla19[[#This Row],[Pagado]]</f>
        <v>109154.04</v>
      </c>
      <c r="H551" s="153" t="s">
        <v>4814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 t="s">
        <v>4813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27999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 t="s">
        <v>4813</v>
      </c>
      <c r="F831" s="178">
        <v>0</v>
      </c>
      <c r="G831" s="179">
        <f>Tabla19[[#This Row],[Importe]]-Tabla19[[#This Row],[Pagado]]</f>
        <v>7807</v>
      </c>
      <c r="H831" s="153" t="s">
        <v>4814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 t="s">
        <v>4813</v>
      </c>
      <c r="F859" s="178">
        <v>0</v>
      </c>
      <c r="G859" s="179">
        <f>Tabla19[[#This Row],[Importe]]-Tabla19[[#This Row],[Pagado]]</f>
        <v>112479.02</v>
      </c>
      <c r="H859" s="153" t="s">
        <v>4814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51" t="s">
        <v>28005</v>
      </c>
      <c r="F886" s="176">
        <f>2000</f>
        <v>2000</v>
      </c>
      <c r="G886" s="177">
        <f>Tabla19[[#This Row],[Importe]]-Tabla19[[#This Row],[Pagado]]</f>
        <v>2864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 t="s">
        <v>4813</v>
      </c>
      <c r="F963" s="178">
        <v>0</v>
      </c>
      <c r="G963" s="179">
        <f>Tabla19[[#This Row],[Importe]]-Tabla19[[#This Row],[Pagado]]</f>
        <v>21000.400000000001</v>
      </c>
      <c r="H963" s="153" t="s">
        <v>4814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 t="s">
        <v>4813</v>
      </c>
      <c r="F1060" s="176">
        <v>0</v>
      </c>
      <c r="G1060" s="177">
        <f>Tabla19[[#This Row],[Importe]]-Tabla19[[#This Row],[Pagado]]</f>
        <v>60532.46</v>
      </c>
      <c r="H1060" s="75" t="s">
        <v>4814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28006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 t="s">
        <v>4813</v>
      </c>
      <c r="F1157" s="178">
        <v>0</v>
      </c>
      <c r="G1157" s="179">
        <f>Tabla19[[#This Row],[Importe]]-Tabla19[[#This Row],[Pagado]]</f>
        <v>73336.13</v>
      </c>
      <c r="H1157" s="153" t="s">
        <v>4814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 t="s">
        <v>4813</v>
      </c>
      <c r="F1271" s="178">
        <v>0</v>
      </c>
      <c r="G1271" s="179">
        <f>Tabla19[[#This Row],[Importe]]-Tabla19[[#This Row],[Pagado]]</f>
        <v>104138.62</v>
      </c>
      <c r="H1271" s="153" t="s">
        <v>4814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5" t="s">
        <v>4813</v>
      </c>
      <c r="F1457" s="178">
        <v>0</v>
      </c>
      <c r="G1457" s="179">
        <f>Tabla19[[#This Row],[Importe]]-Tabla19[[#This Row],[Pagado]]</f>
        <v>120814.64</v>
      </c>
      <c r="H1457" s="153" t="s">
        <v>4814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 t="s">
        <v>4813</v>
      </c>
      <c r="F1590" s="176">
        <v>0</v>
      </c>
      <c r="G1590" s="177">
        <f>Tabla19[[#This Row],[Importe]]-Tabla19[[#This Row],[Pagado]]</f>
        <v>19406.900000000001</v>
      </c>
      <c r="H1590" s="75" t="s">
        <v>4814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 t="s">
        <v>4813</v>
      </c>
      <c r="F1651" s="178">
        <v>0</v>
      </c>
      <c r="G1651" s="179">
        <f>Tabla19[[#This Row],[Importe]]-Tabla19[[#This Row],[Pagado]]</f>
        <v>67461.399999999994</v>
      </c>
      <c r="H1651" s="153" t="s">
        <v>4814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 t="s">
        <v>4813</v>
      </c>
      <c r="F1752" s="176">
        <v>0</v>
      </c>
      <c r="G1752" s="177">
        <f>Tabla19[[#This Row],[Importe]]-Tabla19[[#This Row],[Pagado]]</f>
        <v>79085.52</v>
      </c>
      <c r="H1752" s="75" t="s">
        <v>4814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 t="s">
        <v>4813</v>
      </c>
      <c r="F1758" s="176">
        <v>0</v>
      </c>
      <c r="G1758" s="177">
        <f>Tabla19[[#This Row],[Importe]]-Tabla19[[#This Row],[Pagado]]</f>
        <v>543.20000000000005</v>
      </c>
      <c r="H1758" s="75" t="s">
        <v>4814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5">
        <v>44813</v>
      </c>
      <c r="F1833" s="178">
        <f>10065.37</f>
        <v>10065.370000000001</v>
      </c>
      <c r="G1833" s="179">
        <f>Tabla19[[#This Row],[Importe]]-Tabla19[[#This Row],[Pagado]]</f>
        <v>175484.96</v>
      </c>
      <c r="H1833" s="153" t="s">
        <v>4814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 t="s">
        <v>4813</v>
      </c>
      <c r="F1837" s="178">
        <v>0</v>
      </c>
      <c r="G1837" s="179">
        <f>Tabla19[[#This Row],[Importe]]-Tabla19[[#This Row],[Pagado]]</f>
        <v>52495.8</v>
      </c>
      <c r="H1837" s="153" t="s">
        <v>4814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 t="s">
        <v>4813</v>
      </c>
      <c r="F1881" s="178">
        <v>0</v>
      </c>
      <c r="G1881" s="179">
        <f>Tabla19[[#This Row],[Importe]]-Tabla19[[#This Row],[Pagado]]</f>
        <v>4537.5</v>
      </c>
      <c r="H1881" s="153" t="s">
        <v>4814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4813</v>
      </c>
      <c r="F1917" s="178">
        <v>0</v>
      </c>
      <c r="G1917" s="179">
        <f>Tabla19[[#This Row],[Importe]]-Tabla19[[#This Row],[Pagado]]</f>
        <v>22809.58</v>
      </c>
      <c r="H1917" s="153" t="s">
        <v>4814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 t="s">
        <v>4813</v>
      </c>
      <c r="F1959" s="178">
        <v>0</v>
      </c>
      <c r="G1959" s="179">
        <f>Tabla19[[#This Row],[Importe]]-Tabla19[[#This Row],[Pagado]]</f>
        <v>210458.71</v>
      </c>
      <c r="H1959" s="153" t="s">
        <v>4814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 t="s">
        <v>4813</v>
      </c>
      <c r="F2005" s="178">
        <v>0</v>
      </c>
      <c r="G2005" s="179">
        <f>Tabla19[[#This Row],[Importe]]-Tabla19[[#This Row],[Pagado]]</f>
        <v>95140.96</v>
      </c>
      <c r="H2005" s="153" t="s">
        <v>4814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 t="s">
        <v>4813</v>
      </c>
      <c r="F2015" s="178">
        <v>0</v>
      </c>
      <c r="G2015" s="179">
        <f>Tabla19[[#This Row],[Importe]]-Tabla19[[#This Row],[Pagado]]</f>
        <v>31806.400000000001</v>
      </c>
      <c r="H2015" s="153" t="s">
        <v>4814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 t="s">
        <v>4813</v>
      </c>
      <c r="F2037" s="178">
        <v>0</v>
      </c>
      <c r="G2037" s="179">
        <f>Tabla19[[#This Row],[Importe]]-Tabla19[[#This Row],[Pagado]]</f>
        <v>975</v>
      </c>
      <c r="H2037" s="153" t="s">
        <v>4814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 t="s">
        <v>4813</v>
      </c>
      <c r="F2068" s="176">
        <v>0</v>
      </c>
      <c r="G2068" s="177">
        <f>Tabla19[[#This Row],[Importe]]-Tabla19[[#This Row],[Pagado]]</f>
        <v>1861.5</v>
      </c>
      <c r="H2068" s="75" t="s">
        <v>4814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 t="s">
        <v>4813</v>
      </c>
      <c r="F2165" s="178">
        <v>0</v>
      </c>
      <c r="G2165" s="179">
        <f>Tabla19[[#This Row],[Importe]]-Tabla19[[#This Row],[Pagado]]</f>
        <v>46637.02</v>
      </c>
      <c r="H2165" s="153" t="s">
        <v>4814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 t="s">
        <v>4813</v>
      </c>
      <c r="F2168" s="176">
        <v>0</v>
      </c>
      <c r="G2168" s="177">
        <f>Tabla19[[#This Row],[Importe]]-Tabla19[[#This Row],[Pagado]]</f>
        <v>1457</v>
      </c>
      <c r="H2168" s="75" t="s">
        <v>4814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 t="s">
        <v>4813</v>
      </c>
      <c r="F2175" s="178">
        <v>0</v>
      </c>
      <c r="G2175" s="179">
        <f>Tabla19[[#This Row],[Importe]]-Tabla19[[#This Row],[Pagado]]</f>
        <v>232742</v>
      </c>
      <c r="H2175" s="153" t="s">
        <v>4814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 t="s">
        <v>4813</v>
      </c>
      <c r="F2178" s="176">
        <v>0</v>
      </c>
      <c r="G2178" s="177">
        <f>Tabla19[[#This Row],[Importe]]-Tabla19[[#This Row],[Pagado]]</f>
        <v>108419.36</v>
      </c>
      <c r="H2178" s="75" t="s">
        <v>4814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 t="s">
        <v>4813</v>
      </c>
      <c r="F2180" s="176">
        <v>0</v>
      </c>
      <c r="G2180" s="177">
        <f>Tabla19[[#This Row],[Importe]]-Tabla19[[#This Row],[Pagado]]</f>
        <v>3411</v>
      </c>
      <c r="H2180" s="75" t="s">
        <v>4814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28001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 t="s">
        <v>4813</v>
      </c>
      <c r="F2247" s="178">
        <v>0</v>
      </c>
      <c r="G2247" s="179">
        <f>Tabla19[[#This Row],[Importe]]-Tabla19[[#This Row],[Pagado]]</f>
        <v>176375</v>
      </c>
      <c r="H2247" s="153" t="s">
        <v>4814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 t="s">
        <v>4813</v>
      </c>
      <c r="F2303" s="178">
        <v>0</v>
      </c>
      <c r="G2303" s="179">
        <f>Tabla19[[#This Row],[Importe]]-Tabla19[[#This Row],[Pagado]]</f>
        <v>13179</v>
      </c>
      <c r="H2303" s="153" t="s">
        <v>4814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 t="s">
        <v>4813</v>
      </c>
      <c r="F2313" s="178">
        <v>0</v>
      </c>
      <c r="G2313" s="179">
        <f>Tabla19[[#This Row],[Importe]]-Tabla19[[#This Row],[Pagado]]</f>
        <v>17118</v>
      </c>
      <c r="H2313" s="153" t="s">
        <v>4814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 t="s">
        <v>4813</v>
      </c>
      <c r="F2364" s="176">
        <v>0</v>
      </c>
      <c r="G2364" s="177">
        <f>Tabla19[[#This Row],[Importe]]-Tabla19[[#This Row],[Pagado]]</f>
        <v>4496.8</v>
      </c>
      <c r="H2364" s="75" t="s">
        <v>4814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 t="s">
        <v>4813</v>
      </c>
      <c r="F2418" s="176">
        <v>0</v>
      </c>
      <c r="G2418" s="177">
        <f>Tabla19[[#This Row],[Importe]]-Tabla19[[#This Row],[Pagado]]</f>
        <v>35648.26</v>
      </c>
      <c r="H2418" s="75" t="s">
        <v>4814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5" t="s">
        <v>4813</v>
      </c>
      <c r="F2433" s="178">
        <v>0</v>
      </c>
      <c r="G2433" s="179">
        <f>Tabla19[[#This Row],[Importe]]-Tabla19[[#This Row],[Pagado]]</f>
        <v>127209.54</v>
      </c>
      <c r="H2433" s="153" t="s">
        <v>4814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 t="s">
        <v>4813</v>
      </c>
      <c r="F2437" s="178">
        <v>0</v>
      </c>
      <c r="G2437" s="179">
        <f>Tabla19[[#This Row],[Importe]]-Tabla19[[#This Row],[Pagado]]</f>
        <v>8115</v>
      </c>
      <c r="H2437" s="153" t="s">
        <v>4814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5" t="s">
        <v>4813</v>
      </c>
      <c r="F2453" s="178">
        <v>0</v>
      </c>
      <c r="G2453" s="179">
        <f>Tabla19[[#This Row],[Importe]]-Tabla19[[#This Row],[Pagado]]</f>
        <v>104295.06</v>
      </c>
      <c r="H2453" s="153" t="s">
        <v>4814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 t="s">
        <v>4813</v>
      </c>
      <c r="F2507" s="178">
        <v>0</v>
      </c>
      <c r="G2507" s="179">
        <f>Tabla19[[#This Row],[Importe]]-Tabla19[[#This Row],[Pagado]]</f>
        <v>7764.05</v>
      </c>
      <c r="H2507" s="153" t="s">
        <v>4814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 t="s">
        <v>4813</v>
      </c>
      <c r="F2570" s="176">
        <v>0</v>
      </c>
      <c r="G2570" s="177">
        <f>Tabla19[[#This Row],[Importe]]-Tabla19[[#This Row],[Pagado]]</f>
        <v>39851.4</v>
      </c>
      <c r="H2570" s="75" t="s">
        <v>4814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 t="s">
        <v>27342</v>
      </c>
      <c r="F2587" s="178">
        <v>0</v>
      </c>
      <c r="G2587" s="179">
        <f>Tabla19[[#This Row],[Importe]]-Tabla19[[#This Row],[Pagado]]</f>
        <v>143856.4</v>
      </c>
      <c r="H2587" s="153" t="s">
        <v>4814</v>
      </c>
    </row>
    <row r="2588" spans="1:8" x14ac:dyDescent="0.25">
      <c r="A2588" s="73">
        <v>44798</v>
      </c>
      <c r="B2588" s="74" t="s">
        <v>27343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27344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27345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27346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27347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27348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27349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27350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27351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27352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27353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27354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27355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27356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27357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27358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27359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27360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27361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27362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27363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27364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27365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27366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27367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27368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27369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27370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27371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27372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27373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27374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27375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27376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27377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27378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27379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27380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27381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27382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x14ac:dyDescent="0.25">
      <c r="A2628" s="73">
        <v>44799</v>
      </c>
      <c r="B2628" s="74" t="s">
        <v>27383</v>
      </c>
      <c r="C2628" s="75" t="s">
        <v>592</v>
      </c>
      <c r="D2628" s="176">
        <v>39664.400000000001</v>
      </c>
      <c r="E2628" s="151" t="s">
        <v>4813</v>
      </c>
      <c r="F2628" s="176">
        <v>0</v>
      </c>
      <c r="G2628" s="177">
        <f>Tabla19[[#This Row],[Importe]]-Tabla19[[#This Row],[Pagado]]</f>
        <v>39664.400000000001</v>
      </c>
      <c r="H2628" s="75" t="s">
        <v>4814</v>
      </c>
    </row>
    <row r="2629" spans="1:8" x14ac:dyDescent="0.25">
      <c r="A2629" s="148">
        <v>44799</v>
      </c>
      <c r="B2629" s="149" t="s">
        <v>27384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27385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27386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27387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27388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27389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27390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27391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27392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27393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27394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27395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27396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27397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27398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27399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27400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27401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27402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27403</v>
      </c>
      <c r="C2648" s="75" t="s">
        <v>392</v>
      </c>
      <c r="D2648" s="176">
        <v>25880.7</v>
      </c>
      <c r="E2648" s="147" t="s">
        <v>28003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27404</v>
      </c>
      <c r="C2649" s="153" t="s">
        <v>142</v>
      </c>
      <c r="D2649" s="178">
        <v>25022.9</v>
      </c>
      <c r="E2649" s="155" t="s">
        <v>4813</v>
      </c>
      <c r="F2649" s="178">
        <v>0</v>
      </c>
      <c r="G2649" s="179">
        <f>Tabla19[[#This Row],[Importe]]-Tabla19[[#This Row],[Pagado]]</f>
        <v>25022.9</v>
      </c>
      <c r="H2649" s="153" t="s">
        <v>4814</v>
      </c>
    </row>
    <row r="2650" spans="1:8" x14ac:dyDescent="0.25">
      <c r="A2650" s="73">
        <v>44799</v>
      </c>
      <c r="B2650" s="74" t="s">
        <v>27405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27406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27407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27408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27409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27410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27411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27412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27413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27414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27415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27416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27417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27418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27419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27420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27421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27422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27423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27424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27425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27426</v>
      </c>
      <c r="C2671" s="153" t="s">
        <v>27427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27428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27429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27430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27431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27432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27433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27434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27435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27436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27437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27438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27439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27440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27441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27442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27443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27444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27445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27446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27447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27448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27449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27450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27451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27452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27453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27454</v>
      </c>
    </row>
    <row r="2698" spans="1:8" x14ac:dyDescent="0.25">
      <c r="A2698" s="73">
        <v>44799</v>
      </c>
      <c r="B2698" s="74" t="s">
        <v>27455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27456</v>
      </c>
      <c r="C2699" s="153" t="s">
        <v>275</v>
      </c>
      <c r="D2699" s="178">
        <v>102947.04</v>
      </c>
      <c r="E2699" s="155" t="s">
        <v>4813</v>
      </c>
      <c r="F2699" s="178">
        <v>0</v>
      </c>
      <c r="G2699" s="179">
        <f>Tabla19[[#This Row],[Importe]]-Tabla19[[#This Row],[Pagado]]</f>
        <v>102947.04</v>
      </c>
      <c r="H2699" s="153" t="s">
        <v>4814</v>
      </c>
    </row>
    <row r="2700" spans="1:8" x14ac:dyDescent="0.25">
      <c r="A2700" s="73">
        <v>44799</v>
      </c>
      <c r="B2700" s="74" t="s">
        <v>27457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27458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27459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27460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27461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27462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27463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27464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27465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27466</v>
      </c>
      <c r="C2709" s="153" t="s">
        <v>27467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27468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27469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27470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27471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27472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27473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27474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27475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27476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27477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27478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27479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27480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27481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27482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27483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27484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27485</v>
      </c>
      <c r="C2727" s="153" t="s">
        <v>99</v>
      </c>
      <c r="D2727" s="178">
        <v>14806.4</v>
      </c>
      <c r="E2727" s="150" t="s">
        <v>27486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27487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27488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27489</v>
      </c>
      <c r="C2730" s="75" t="s">
        <v>93</v>
      </c>
      <c r="D2730" s="176">
        <v>20332.599999999999</v>
      </c>
      <c r="E2730" s="147" t="s">
        <v>27490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27491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27492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27493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27494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27495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27496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27497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27498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27499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27500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27501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27502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27503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27504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27505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27506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27507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27508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27509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27510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27511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27512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27513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27514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27515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27516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27517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27518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27519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27520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27521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27522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27523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27524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27525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27526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27527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27528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27529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27530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27531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27532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27533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27534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27535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27536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27537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27538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27539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27540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27541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27542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27543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27544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27545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27546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27547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27548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27549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27550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27551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27552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27553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27554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27555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27556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27557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27558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27559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27560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27561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27562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27563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27564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27565</v>
      </c>
    </row>
    <row r="2805" spans="1:8" x14ac:dyDescent="0.25">
      <c r="A2805" s="148">
        <v>44800</v>
      </c>
      <c r="B2805" s="149" t="s">
        <v>27566</v>
      </c>
      <c r="C2805" s="153" t="s">
        <v>275</v>
      </c>
      <c r="D2805" s="178">
        <v>40606.83</v>
      </c>
      <c r="E2805" s="155" t="s">
        <v>4813</v>
      </c>
      <c r="F2805" s="178">
        <v>0</v>
      </c>
      <c r="G2805" s="179">
        <f>Tabla19[[#This Row],[Importe]]-Tabla19[[#This Row],[Pagado]]</f>
        <v>40606.83</v>
      </c>
      <c r="H2805" s="153" t="s">
        <v>4814</v>
      </c>
    </row>
    <row r="2806" spans="1:8" x14ac:dyDescent="0.25">
      <c r="A2806" s="73">
        <v>44800</v>
      </c>
      <c r="B2806" s="74" t="s">
        <v>27567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27568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27569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27570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27571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27572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27573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27574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27575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27576</v>
      </c>
      <c r="C2815" s="153" t="s">
        <v>27577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27578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27579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27580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27581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27582</v>
      </c>
      <c r="C2820" s="75" t="s">
        <v>27583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27584</v>
      </c>
      <c r="C2821" s="153" t="s">
        <v>27585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27586</v>
      </c>
    </row>
    <row r="2822" spans="1:8" x14ac:dyDescent="0.25">
      <c r="A2822" s="73">
        <v>44800</v>
      </c>
      <c r="B2822" s="74" t="s">
        <v>27587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27588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27589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27590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27591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27592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27593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27594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27595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27596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27597</v>
      </c>
    </row>
    <row r="2832" spans="1:8" x14ac:dyDescent="0.25">
      <c r="A2832" s="73">
        <v>44800</v>
      </c>
      <c r="B2832" s="74" t="s">
        <v>27598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27599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27600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27601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27602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27603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27604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27605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27606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27607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27608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27609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27610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27611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27612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27613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27614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27615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27616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27617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27618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27619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27620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27621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27622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27623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27624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27625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27626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27627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27628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27629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27630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27631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27632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27633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27634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27635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27636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27637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27638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27639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27640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27641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27642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27643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27644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27645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27646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27647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27648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27649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27650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27651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27652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27653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27654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27655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27656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27657</v>
      </c>
      <c r="C2891" s="153" t="s">
        <v>27467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27658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27659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27660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27661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27662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27663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27664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27665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27666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27667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27668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27669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27670</v>
      </c>
      <c r="C2904" s="75" t="s">
        <v>93</v>
      </c>
      <c r="D2904" s="176">
        <v>6945.3</v>
      </c>
      <c r="E2904" s="147" t="s">
        <v>27998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27671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27672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27673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27674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27675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27676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27677</v>
      </c>
      <c r="C2911" s="153" t="s">
        <v>1650</v>
      </c>
      <c r="D2911" s="178">
        <v>7158.8</v>
      </c>
      <c r="E2911" s="150" t="s">
        <v>28000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27678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27679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27680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27681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27682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27683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27684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27685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27686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27687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27688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27689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27690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27691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27692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27693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x14ac:dyDescent="0.25">
      <c r="A2928" s="73">
        <v>44802</v>
      </c>
      <c r="B2928" s="74" t="s">
        <v>27694</v>
      </c>
      <c r="C2928" s="75" t="s">
        <v>154</v>
      </c>
      <c r="D2928" s="176">
        <v>28547.4</v>
      </c>
      <c r="E2928" s="151">
        <v>44811</v>
      </c>
      <c r="F2928" s="176">
        <v>28474.400000000001</v>
      </c>
      <c r="G2928" s="177">
        <f>Tabla19[[#This Row],[Importe]]-Tabla19[[#This Row],[Pagado]]</f>
        <v>73</v>
      </c>
      <c r="H2928" s="75" t="s">
        <v>4814</v>
      </c>
    </row>
    <row r="2929" spans="1:8" x14ac:dyDescent="0.25">
      <c r="A2929" s="148">
        <v>44802</v>
      </c>
      <c r="B2929" s="149" t="s">
        <v>27695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27696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27697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27698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27699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27700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27701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27702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27703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27704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27705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27706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27707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27708</v>
      </c>
    </row>
    <row r="2942" spans="1:8" x14ac:dyDescent="0.25">
      <c r="A2942" s="73">
        <v>44802</v>
      </c>
      <c r="B2942" s="74" t="s">
        <v>27709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27710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27711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27712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27713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27714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27715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27716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27717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27718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27719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27720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27721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27722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27723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x14ac:dyDescent="0.25">
      <c r="A2957" s="148">
        <v>44802</v>
      </c>
      <c r="B2957" s="149" t="s">
        <v>27724</v>
      </c>
      <c r="C2957" s="153" t="s">
        <v>142</v>
      </c>
      <c r="D2957" s="178">
        <v>121622.37</v>
      </c>
      <c r="E2957" s="155" t="s">
        <v>4813</v>
      </c>
      <c r="F2957" s="178">
        <v>0</v>
      </c>
      <c r="G2957" s="179">
        <f>Tabla19[[#This Row],[Importe]]-Tabla19[[#This Row],[Pagado]]</f>
        <v>121622.37</v>
      </c>
      <c r="H2957" s="153" t="s">
        <v>4814</v>
      </c>
    </row>
    <row r="2958" spans="1:8" x14ac:dyDescent="0.25">
      <c r="A2958" s="73">
        <v>44802</v>
      </c>
      <c r="B2958" s="74" t="s">
        <v>27725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27726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27727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27728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27729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27730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27731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27732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27733</v>
      </c>
      <c r="C2966" s="75" t="s">
        <v>224</v>
      </c>
      <c r="D2966" s="176">
        <v>13956</v>
      </c>
      <c r="E2966" s="151" t="s">
        <v>4813</v>
      </c>
      <c r="F2966" s="176">
        <v>0</v>
      </c>
      <c r="G2966" s="177">
        <f>Tabla19[[#This Row],[Importe]]-Tabla19[[#This Row],[Pagado]]</f>
        <v>13956</v>
      </c>
      <c r="H2966" s="75" t="s">
        <v>4814</v>
      </c>
    </row>
    <row r="2967" spans="1:8" x14ac:dyDescent="0.25">
      <c r="A2967" s="148">
        <v>44802</v>
      </c>
      <c r="B2967" s="149" t="s">
        <v>27734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27735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27736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27737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27738</v>
      </c>
      <c r="C2971" s="153" t="s">
        <v>142</v>
      </c>
      <c r="D2971" s="178">
        <v>7506</v>
      </c>
      <c r="E2971" s="155" t="s">
        <v>4813</v>
      </c>
      <c r="F2971" s="178">
        <v>0</v>
      </c>
      <c r="G2971" s="179">
        <f>Tabla19[[#This Row],[Importe]]-Tabla19[[#This Row],[Pagado]]</f>
        <v>7506</v>
      </c>
      <c r="H2971" s="153" t="s">
        <v>4814</v>
      </c>
    </row>
    <row r="2972" spans="1:8" x14ac:dyDescent="0.25">
      <c r="A2972" s="73">
        <v>44802</v>
      </c>
      <c r="B2972" s="74" t="s">
        <v>27739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27740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27741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27742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27743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27744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27745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27746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27747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27748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27749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27750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27751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27752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27753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27754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27755</v>
      </c>
      <c r="C2988" s="75" t="s">
        <v>275</v>
      </c>
      <c r="D2988" s="176">
        <v>94066</v>
      </c>
      <c r="E2988" s="151" t="s">
        <v>4813</v>
      </c>
      <c r="F2988" s="176">
        <v>0</v>
      </c>
      <c r="G2988" s="177">
        <f>Tabla19[[#This Row],[Importe]]-Tabla19[[#This Row],[Pagado]]</f>
        <v>94066</v>
      </c>
      <c r="H2988" s="75" t="s">
        <v>4814</v>
      </c>
    </row>
    <row r="2989" spans="1:8" x14ac:dyDescent="0.25">
      <c r="A2989" s="148">
        <v>44802</v>
      </c>
      <c r="B2989" s="149" t="s">
        <v>27756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27757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27758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27759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27760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27761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27762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27763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27764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27765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27766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27767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27768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27769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27770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27771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27772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27773</v>
      </c>
      <c r="C3006" s="75" t="s">
        <v>27774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27775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27776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27777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27778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27779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27780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27781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27782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27783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27784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27785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27786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27787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27788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27789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27790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27791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27792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27793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27794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27795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27796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27797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27798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27799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27800</v>
      </c>
    </row>
    <row r="3032" spans="1:8" x14ac:dyDescent="0.25">
      <c r="A3032" s="73">
        <v>44803</v>
      </c>
      <c r="B3032" s="74" t="s">
        <v>27801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27802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27803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27804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27805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27806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27807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27808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27809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27810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27811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27812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27813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27814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27815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27816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27817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27818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27819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27820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27821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27822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27823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27824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27825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27826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27827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27828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27829</v>
      </c>
    </row>
    <row r="3060" spans="1:8" x14ac:dyDescent="0.25">
      <c r="A3060" s="73">
        <v>44803</v>
      </c>
      <c r="B3060" s="74" t="s">
        <v>27830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27831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27832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27833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27834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27835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27836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27837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27838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27839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x14ac:dyDescent="0.25">
      <c r="A3070" s="73">
        <v>44803</v>
      </c>
      <c r="B3070" s="74" t="s">
        <v>27840</v>
      </c>
      <c r="C3070" s="75" t="s">
        <v>10840</v>
      </c>
      <c r="D3070" s="176">
        <v>44353.2</v>
      </c>
      <c r="E3070" s="151" t="s">
        <v>28002</v>
      </c>
      <c r="F3070" s="176">
        <f>36353</f>
        <v>36353</v>
      </c>
      <c r="G3070" s="177">
        <f>Tabla19[[#This Row],[Importe]]-Tabla19[[#This Row],[Pagado]]</f>
        <v>8000.1999999999971</v>
      </c>
      <c r="H3070" s="75" t="s">
        <v>1695</v>
      </c>
    </row>
    <row r="3071" spans="1:8" x14ac:dyDescent="0.25">
      <c r="A3071" s="148">
        <v>44803</v>
      </c>
      <c r="B3071" s="149" t="s">
        <v>27841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27842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27843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27844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27845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27846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27847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27848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27849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27850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27851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27852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27853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27854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27855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27856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27857</v>
      </c>
      <c r="C3087" s="153" t="s">
        <v>27858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27859</v>
      </c>
    </row>
    <row r="3088" spans="1:8" x14ac:dyDescent="0.25">
      <c r="A3088" s="73">
        <v>44803</v>
      </c>
      <c r="B3088" s="74" t="s">
        <v>27860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27861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27862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27863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27864</v>
      </c>
      <c r="C3092" s="75" t="s">
        <v>142</v>
      </c>
      <c r="D3092" s="176">
        <v>60096.32</v>
      </c>
      <c r="E3092" s="151" t="s">
        <v>4813</v>
      </c>
      <c r="F3092" s="176">
        <v>0</v>
      </c>
      <c r="G3092" s="177">
        <f>Tabla19[[#This Row],[Importe]]-Tabla19[[#This Row],[Pagado]]</f>
        <v>60096.32</v>
      </c>
      <c r="H3092" s="75" t="s">
        <v>4814</v>
      </c>
    </row>
    <row r="3093" spans="1:8" x14ac:dyDescent="0.25">
      <c r="A3093" s="148">
        <v>44803</v>
      </c>
      <c r="B3093" s="149" t="s">
        <v>27865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27866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27867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27868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x14ac:dyDescent="0.25">
      <c r="A3097" s="148">
        <v>44803</v>
      </c>
      <c r="B3097" s="149" t="s">
        <v>27869</v>
      </c>
      <c r="C3097" s="153" t="s">
        <v>275</v>
      </c>
      <c r="D3097" s="178">
        <v>114324.78</v>
      </c>
      <c r="E3097" s="155" t="s">
        <v>4813</v>
      </c>
      <c r="F3097" s="178">
        <v>0</v>
      </c>
      <c r="G3097" s="179">
        <f>Tabla19[[#This Row],[Importe]]-Tabla19[[#This Row],[Pagado]]</f>
        <v>114324.78</v>
      </c>
      <c r="H3097" s="153" t="s">
        <v>4814</v>
      </c>
    </row>
    <row r="3098" spans="1:8" x14ac:dyDescent="0.25">
      <c r="A3098" s="73">
        <v>44803</v>
      </c>
      <c r="B3098" s="74" t="s">
        <v>27870</v>
      </c>
      <c r="C3098" s="75" t="s">
        <v>275</v>
      </c>
      <c r="D3098" s="176">
        <v>975</v>
      </c>
      <c r="E3098" s="151" t="s">
        <v>4813</v>
      </c>
      <c r="F3098" s="176">
        <v>0</v>
      </c>
      <c r="G3098" s="177">
        <f>Tabla19[[#This Row],[Importe]]-Tabla19[[#This Row],[Pagado]]</f>
        <v>975</v>
      </c>
      <c r="H3098" s="75" t="s">
        <v>4814</v>
      </c>
    </row>
    <row r="3099" spans="1:8" x14ac:dyDescent="0.25">
      <c r="A3099" s="148">
        <v>44803</v>
      </c>
      <c r="B3099" s="149" t="s">
        <v>27871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27872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27873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27874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27875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27876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27877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27878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27879</v>
      </c>
      <c r="C3107" s="153" t="s">
        <v>414</v>
      </c>
      <c r="D3107" s="178">
        <v>113772</v>
      </c>
      <c r="E3107" s="155" t="s">
        <v>4813</v>
      </c>
      <c r="F3107" s="178">
        <v>0</v>
      </c>
      <c r="G3107" s="179">
        <f>Tabla19[[#This Row],[Importe]]-Tabla19[[#This Row],[Pagado]]</f>
        <v>113772</v>
      </c>
      <c r="H3107" s="153" t="s">
        <v>4814</v>
      </c>
    </row>
    <row r="3108" spans="1:8" x14ac:dyDescent="0.25">
      <c r="A3108" s="73">
        <v>44803</v>
      </c>
      <c r="B3108" s="74" t="s">
        <v>27880</v>
      </c>
      <c r="C3108" s="75" t="s">
        <v>6405</v>
      </c>
      <c r="D3108" s="176">
        <v>5.26</v>
      </c>
      <c r="E3108" s="151" t="s">
        <v>4813</v>
      </c>
      <c r="F3108" s="176">
        <v>0</v>
      </c>
      <c r="G3108" s="177">
        <f>Tabla19[[#This Row],[Importe]]-Tabla19[[#This Row],[Pagado]]</f>
        <v>5.26</v>
      </c>
      <c r="H3108" s="75" t="s">
        <v>4814</v>
      </c>
    </row>
    <row r="3109" spans="1:8" x14ac:dyDescent="0.25">
      <c r="A3109" s="148">
        <v>44803</v>
      </c>
      <c r="B3109" s="149" t="s">
        <v>27881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27882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27883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27884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27885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27886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27887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27888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27889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27890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27891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27892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27893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27894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27895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27896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27897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27898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27899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27900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27901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27902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27903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27904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27905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27906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27907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27908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27909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27910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27911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27912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27913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27914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27915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27916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27917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27918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27919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27920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27921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27922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27923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27924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27925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27926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27927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27928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27929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27930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27931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27932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27933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27934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27935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27936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27937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27938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27939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27940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27941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27942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27943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27944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27945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27946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27947</v>
      </c>
      <c r="C3175" s="153" t="s">
        <v>133</v>
      </c>
      <c r="D3175" s="178">
        <v>27876</v>
      </c>
      <c r="E3175" s="150" t="s">
        <v>28004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27948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27949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27950</v>
      </c>
      <c r="C3178" s="75" t="s">
        <v>27951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27952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27953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27954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27955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27956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27957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27958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27959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27960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27961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27962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27963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27964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27965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27966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27967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27968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27969</v>
      </c>
      <c r="C3196" s="75" t="s">
        <v>142</v>
      </c>
      <c r="D3196" s="176">
        <v>70935.199999999997</v>
      </c>
      <c r="E3196" s="151" t="s">
        <v>4813</v>
      </c>
      <c r="F3196" s="176">
        <v>0</v>
      </c>
      <c r="G3196" s="177">
        <f>Tabla19[[#This Row],[Importe]]-Tabla19[[#This Row],[Pagado]]</f>
        <v>70935.199999999997</v>
      </c>
      <c r="H3196" s="75" t="s">
        <v>4814</v>
      </c>
    </row>
    <row r="3197" spans="1:8" x14ac:dyDescent="0.25">
      <c r="A3197" s="148">
        <v>44804</v>
      </c>
      <c r="B3197" s="149" t="s">
        <v>27970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27971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27972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27973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27974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27975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27976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27977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27978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27979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27980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27981</v>
      </c>
      <c r="C3208" s="75" t="s">
        <v>27982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27983</v>
      </c>
    </row>
    <row r="3209" spans="1:8" x14ac:dyDescent="0.25">
      <c r="A3209" s="148">
        <v>44804</v>
      </c>
      <c r="B3209" s="149" t="s">
        <v>27984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27985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27986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27987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27988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27989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27990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27991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27992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27993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27994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27995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32855514.099999994</v>
      </c>
      <c r="G3222" s="187">
        <f>SUBTOTAL(109,Tabla19[Saldo])</f>
        <v>3787435.1599999988</v>
      </c>
      <c r="H3222" s="184"/>
    </row>
    <row r="3226" spans="1:8" ht="16.5" thickBot="1" x14ac:dyDescent="0.3"/>
    <row r="3227" spans="1:8" x14ac:dyDescent="0.25">
      <c r="D3227" s="239" t="s">
        <v>27996</v>
      </c>
      <c r="E3227" s="235">
        <f>Tabla19[[#Totals],[Importe]]-Tabla19[[#Totals],[Pagado]]</f>
        <v>3787435.1599999964</v>
      </c>
      <c r="F3227" s="236"/>
    </row>
    <row r="3228" spans="1:8" ht="16.5" thickBot="1" x14ac:dyDescent="0.3">
      <c r="D3228" s="240"/>
      <c r="E3228" s="237"/>
      <c r="F3228" s="238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2022-11-05T19:08:46Z</dcterms:modified>
</cp:coreProperties>
</file>