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7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0" l="1"/>
  <c r="Q8" i="10" l="1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M8" i="10"/>
  <c r="M7" i="10"/>
  <c r="K77" i="11" l="1"/>
  <c r="N67" i="1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4" i="11"/>
  <c r="N3" i="1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P41" i="10"/>
  <c r="Q41" i="10" s="1"/>
  <c r="P40" i="10"/>
  <c r="P39" i="10"/>
  <c r="Q39" i="10" s="1"/>
  <c r="Q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L75" i="10"/>
  <c r="P20" i="10"/>
  <c r="P19" i="10"/>
  <c r="P18" i="10"/>
  <c r="P17" i="10"/>
  <c r="P16" i="10"/>
  <c r="P15" i="10"/>
  <c r="P14" i="10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<sst xmlns="http://schemas.openxmlformats.org/spreadsheetml/2006/main" count="816" uniqueCount="519">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</sst>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8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17" fillId="21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FF99CC"/>
      <color rgb="FF0000FF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123034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E1" workbookViewId="0">
      <selection activeCell="Q13" sqref="Q1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3"/>
      <c r="C1" s="475" t="s">
        <v>502</v>
      </c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8" ht="16.5" thickBot="1" x14ac:dyDescent="0.3">
      <c r="B2" s="474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77" t="s">
        <v>0</v>
      </c>
      <c r="C3" s="478"/>
      <c r="D3" s="14"/>
      <c r="E3" s="15"/>
      <c r="F3" s="16"/>
      <c r="H3" s="479" t="s">
        <v>1</v>
      </c>
      <c r="I3" s="479"/>
      <c r="K3" s="18"/>
      <c r="L3" s="19"/>
      <c r="M3" s="20"/>
      <c r="P3" s="471" t="s">
        <v>2</v>
      </c>
      <c r="Q3" s="527" t="s">
        <v>509</v>
      </c>
      <c r="R3" s="525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472"/>
      <c r="Q4" s="30" t="s">
        <v>9</v>
      </c>
      <c r="R4" s="526"/>
    </row>
    <row r="5" spans="1:18" ht="18" thickBot="1" x14ac:dyDescent="0.35">
      <c r="A5" s="31" t="s">
        <v>10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8">
        <f t="shared" ref="Q5:Q47" si="1">P5-F5</f>
        <v>1326.2699999999895</v>
      </c>
      <c r="R5" s="390">
        <v>0</v>
      </c>
    </row>
    <row r="6" spans="1:18" ht="18" thickBot="1" x14ac:dyDescent="0.35">
      <c r="A6" s="31"/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8">
        <f t="shared" si="1"/>
        <v>1092</v>
      </c>
      <c r="R6" s="46">
        <v>0</v>
      </c>
    </row>
    <row r="7" spans="1:18" ht="18" thickBot="1" x14ac:dyDescent="0.35">
      <c r="A7" s="31"/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8">
        <f t="shared" si="1"/>
        <v>1208.1300000000047</v>
      </c>
      <c r="R7" s="46">
        <v>0</v>
      </c>
    </row>
    <row r="8" spans="1:18" ht="18" thickBot="1" x14ac:dyDescent="0.35">
      <c r="A8" s="31"/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8">
        <f t="shared" si="1"/>
        <v>1008.75</v>
      </c>
      <c r="R8" s="46">
        <v>0</v>
      </c>
    </row>
    <row r="9" spans="1:18" ht="18" thickBot="1" x14ac:dyDescent="0.35">
      <c r="A9" s="31"/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/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/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45061</v>
      </c>
      <c r="C14" s="33"/>
      <c r="D14" s="50"/>
      <c r="E14" s="35">
        <v>45061</v>
      </c>
      <c r="F14" s="36"/>
      <c r="G14" s="37"/>
      <c r="H14" s="38">
        <v>45061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45062</v>
      </c>
      <c r="C15" s="33"/>
      <c r="D15" s="50"/>
      <c r="E15" s="35">
        <v>45062</v>
      </c>
      <c r="F15" s="36"/>
      <c r="G15" s="37"/>
      <c r="H15" s="38">
        <v>45062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45063</v>
      </c>
      <c r="C16" s="33"/>
      <c r="D16" s="50"/>
      <c r="E16" s="35">
        <v>45063</v>
      </c>
      <c r="F16" s="36"/>
      <c r="G16" s="37"/>
      <c r="H16" s="38">
        <v>45063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45064</v>
      </c>
      <c r="C17" s="33"/>
      <c r="D17" s="47"/>
      <c r="E17" s="35">
        <v>45064</v>
      </c>
      <c r="F17" s="36"/>
      <c r="G17" s="37"/>
      <c r="H17" s="38">
        <v>45064</v>
      </c>
      <c r="I17" s="39"/>
      <c r="J17" s="40"/>
      <c r="K17" s="65"/>
      <c r="L17" s="55"/>
      <c r="M17" s="42">
        <v>0</v>
      </c>
      <c r="N17" s="43">
        <v>0</v>
      </c>
      <c r="P17" s="49">
        <f t="shared" si="0"/>
        <v>0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45065</v>
      </c>
      <c r="C18" s="33"/>
      <c r="D18" s="51"/>
      <c r="E18" s="35">
        <v>45065</v>
      </c>
      <c r="F18" s="36"/>
      <c r="G18" s="37"/>
      <c r="H18" s="38">
        <v>45065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</row>
    <row r="19" spans="1:19" ht="18" thickBot="1" x14ac:dyDescent="0.35">
      <c r="A19" s="31"/>
      <c r="B19" s="32">
        <v>45066</v>
      </c>
      <c r="C19" s="33"/>
      <c r="D19" s="47"/>
      <c r="E19" s="35">
        <v>45066</v>
      </c>
      <c r="F19" s="36"/>
      <c r="G19" s="37"/>
      <c r="H19" s="38">
        <v>45066</v>
      </c>
      <c r="I19" s="39"/>
      <c r="J19" s="40"/>
      <c r="K19" s="344"/>
      <c r="L19" s="59"/>
      <c r="M19" s="42">
        <v>0</v>
      </c>
      <c r="N19" s="43">
        <v>0</v>
      </c>
      <c r="P19" s="49">
        <f t="shared" si="0"/>
        <v>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45067</v>
      </c>
      <c r="C20" s="33"/>
      <c r="D20" s="47"/>
      <c r="E20" s="35">
        <v>45067</v>
      </c>
      <c r="F20" s="36"/>
      <c r="G20" s="37"/>
      <c r="H20" s="38">
        <v>45067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45068</v>
      </c>
      <c r="C21" s="33"/>
      <c r="D21" s="47"/>
      <c r="E21" s="35">
        <v>45068</v>
      </c>
      <c r="F21" s="36"/>
      <c r="G21" s="37"/>
      <c r="H21" s="38">
        <v>45068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45069</v>
      </c>
      <c r="C22" s="33"/>
      <c r="D22" s="47"/>
      <c r="E22" s="35">
        <v>45069</v>
      </c>
      <c r="F22" s="36"/>
      <c r="G22" s="37"/>
      <c r="H22" s="38">
        <v>45069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45070</v>
      </c>
      <c r="C23" s="33"/>
      <c r="D23" s="47"/>
      <c r="E23" s="35">
        <v>45070</v>
      </c>
      <c r="F23" s="36"/>
      <c r="G23" s="37"/>
      <c r="H23" s="38">
        <v>45070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45071</v>
      </c>
      <c r="C24" s="33"/>
      <c r="D24" s="51"/>
      <c r="E24" s="35">
        <v>45071</v>
      </c>
      <c r="F24" s="36"/>
      <c r="G24" s="37"/>
      <c r="H24" s="38">
        <v>45071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45072</v>
      </c>
      <c r="C25" s="33"/>
      <c r="D25" s="47"/>
      <c r="E25" s="35">
        <v>45072</v>
      </c>
      <c r="F25" s="36"/>
      <c r="G25" s="37"/>
      <c r="H25" s="38">
        <v>45072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45073</v>
      </c>
      <c r="C26" s="33"/>
      <c r="D26" s="47"/>
      <c r="E26" s="35">
        <v>45073</v>
      </c>
      <c r="F26" s="36"/>
      <c r="G26" s="37"/>
      <c r="H26" s="38">
        <v>45073</v>
      </c>
      <c r="I26" s="39"/>
      <c r="J26" s="40"/>
      <c r="K26" s="70"/>
      <c r="L26" s="71"/>
      <c r="M26" s="42">
        <v>0</v>
      </c>
      <c r="N26" s="43">
        <v>0</v>
      </c>
      <c r="P26" s="69">
        <f t="shared" si="0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45074</v>
      </c>
      <c r="C27" s="33"/>
      <c r="D27" s="51"/>
      <c r="E27" s="35">
        <v>45074</v>
      </c>
      <c r="F27" s="36"/>
      <c r="G27" s="37"/>
      <c r="H27" s="38">
        <v>45074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45075</v>
      </c>
      <c r="C28" s="33"/>
      <c r="D28" s="51"/>
      <c r="E28" s="35">
        <v>45075</v>
      </c>
      <c r="F28" s="36"/>
      <c r="G28" s="37"/>
      <c r="H28" s="38">
        <v>45075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45076</v>
      </c>
      <c r="C29" s="33"/>
      <c r="D29" s="76"/>
      <c r="E29" s="35">
        <v>45076</v>
      </c>
      <c r="F29" s="36"/>
      <c r="G29" s="37"/>
      <c r="H29" s="38">
        <v>45076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45077</v>
      </c>
      <c r="C30" s="33"/>
      <c r="D30" s="76"/>
      <c r="E30" s="35">
        <v>45077</v>
      </c>
      <c r="F30" s="36"/>
      <c r="G30" s="37"/>
      <c r="H30" s="38">
        <v>45077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45078</v>
      </c>
      <c r="C31" s="33"/>
      <c r="D31" s="79"/>
      <c r="E31" s="35">
        <v>45078</v>
      </c>
      <c r="F31" s="36"/>
      <c r="G31" s="37"/>
      <c r="H31" s="38">
        <v>45078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45079</v>
      </c>
      <c r="C32" s="33"/>
      <c r="D32" s="305"/>
      <c r="E32" s="35">
        <v>45079</v>
      </c>
      <c r="F32" s="36"/>
      <c r="G32" s="37"/>
      <c r="H32" s="38">
        <v>45079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45080</v>
      </c>
      <c r="C33" s="33"/>
      <c r="D33" s="83"/>
      <c r="E33" s="35">
        <v>45080</v>
      </c>
      <c r="F33" s="36"/>
      <c r="G33" s="37"/>
      <c r="H33" s="38">
        <v>45080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45081</v>
      </c>
      <c r="C34" s="33"/>
      <c r="D34" s="83"/>
      <c r="E34" s="35">
        <v>45081</v>
      </c>
      <c r="F34" s="36"/>
      <c r="G34" s="37"/>
      <c r="H34" s="38">
        <v>45081</v>
      </c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45082</v>
      </c>
      <c r="C35" s="86"/>
      <c r="D35" s="79"/>
      <c r="E35" s="35">
        <v>45082</v>
      </c>
      <c r="F35" s="36"/>
      <c r="G35" s="37"/>
      <c r="H35" s="38">
        <v>45082</v>
      </c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45083</v>
      </c>
      <c r="C36" s="90"/>
      <c r="D36" s="364"/>
      <c r="E36" s="35">
        <v>45083</v>
      </c>
      <c r="F36" s="36"/>
      <c r="G36" s="92"/>
      <c r="H36" s="38">
        <v>45083</v>
      </c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f t="shared" si="0"/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f t="shared" si="0"/>
        <v>27485</v>
      </c>
      <c r="Q39" s="45">
        <f t="shared" si="1"/>
        <v>27485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f t="shared" si="0"/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453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3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3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491">
        <f>SUM(M5:M40)</f>
        <v>570891.5</v>
      </c>
      <c r="N49" s="491">
        <f>SUM(N5:N40)</f>
        <v>411902.15</v>
      </c>
      <c r="P49" s="111">
        <f>SUM(P5:P40)</f>
        <v>1257536.1499999999</v>
      </c>
      <c r="Q49" s="503">
        <f>SUM(Q5:Q40)</f>
        <v>32120.149999999994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492"/>
      <c r="N50" s="492"/>
      <c r="P50" s="44"/>
      <c r="Q50" s="504"/>
      <c r="R50" s="112">
        <f>SUM(R5:R49)</f>
        <v>817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69">
        <f>M49+N49</f>
        <v>982793.65</v>
      </c>
      <c r="N53" s="470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456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164929.5</v>
      </c>
      <c r="D75" s="142"/>
      <c r="E75" s="143" t="s">
        <v>12</v>
      </c>
      <c r="F75" s="144">
        <f>SUM(F5:F68)</f>
        <v>1224599</v>
      </c>
      <c r="G75" s="145"/>
      <c r="H75" s="143" t="s">
        <v>13</v>
      </c>
      <c r="I75" s="146">
        <f>SUM(I5:I68)</f>
        <v>29972</v>
      </c>
      <c r="J75" s="147"/>
      <c r="K75" s="148" t="s">
        <v>14</v>
      </c>
      <c r="L75" s="149">
        <f>SUM(L5:L73)-L26</f>
        <v>109545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139517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920152.5</v>
      </c>
      <c r="I78" s="157"/>
      <c r="J78" s="158"/>
    </row>
    <row r="79" spans="1:17" ht="18.75" x14ac:dyDescent="0.3">
      <c r="D79" s="494" t="s">
        <v>17</v>
      </c>
      <c r="E79" s="494"/>
      <c r="F79" s="101">
        <v>0</v>
      </c>
      <c r="I79" s="495" t="s">
        <v>18</v>
      </c>
      <c r="J79" s="496"/>
      <c r="K79" s="497">
        <f>F81+F82+F83</f>
        <v>920152.5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920152.5</v>
      </c>
      <c r="H81" s="168"/>
      <c r="I81" s="169" t="s">
        <v>21</v>
      </c>
      <c r="J81" s="170"/>
      <c r="K81" s="498">
        <f>-C4</f>
        <v>-3065283.79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486" t="s">
        <v>24</v>
      </c>
      <c r="E83" s="487"/>
      <c r="F83" s="173">
        <v>0</v>
      </c>
      <c r="I83" s="520" t="s">
        <v>25</v>
      </c>
      <c r="J83" s="521"/>
      <c r="K83" s="522">
        <f>K79+K81</f>
        <v>-2145131.29</v>
      </c>
      <c r="L83" s="52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B1:B2"/>
    <mergeCell ref="C1:M1"/>
    <mergeCell ref="B3:C3"/>
    <mergeCell ref="H3:I3"/>
    <mergeCell ref="R3:R4"/>
    <mergeCell ref="E4:F4"/>
    <mergeCell ref="H4:I4"/>
    <mergeCell ref="Q49:Q50"/>
    <mergeCell ref="M53:N53"/>
    <mergeCell ref="P3:P4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B3" sqref="B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435"/>
      <c r="J3" s="290"/>
      <c r="K3" s="237"/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435"/>
      <c r="J4" s="290"/>
      <c r="K4" s="237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435"/>
      <c r="J5" s="290"/>
      <c r="K5" s="237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435"/>
      <c r="J6" s="290"/>
      <c r="K6" s="237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435"/>
      <c r="J7" s="290"/>
      <c r="K7" s="237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435"/>
      <c r="J8" s="290"/>
      <c r="K8" s="237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435"/>
      <c r="J9" s="290"/>
      <c r="K9" s="237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435"/>
      <c r="J10" s="290"/>
      <c r="K10" s="237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435"/>
      <c r="J11" s="290"/>
      <c r="K11" s="237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435"/>
      <c r="J12" s="290"/>
      <c r="K12" s="237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435"/>
      <c r="J13" s="290"/>
      <c r="K13" s="237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435"/>
      <c r="J14" s="290"/>
      <c r="K14" s="237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435"/>
      <c r="J15" s="290"/>
      <c r="K15" s="237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435"/>
      <c r="J16" s="290"/>
      <c r="K16" s="237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435"/>
      <c r="J17" s="290"/>
      <c r="K17" s="237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435"/>
      <c r="J18" s="290"/>
      <c r="K18" s="237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435"/>
      <c r="J19" s="290"/>
      <c r="K19" s="237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435"/>
      <c r="J20" s="290"/>
      <c r="K20" s="237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435"/>
      <c r="J21" s="290"/>
      <c r="K21" s="237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435"/>
      <c r="J22" s="290"/>
      <c r="K22" s="237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435"/>
      <c r="J23" s="290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435"/>
      <c r="J24" s="290"/>
      <c r="K24" s="237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435"/>
      <c r="J25" s="290"/>
      <c r="K25" s="237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435"/>
      <c r="J26" s="290"/>
      <c r="K26" s="237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435"/>
      <c r="J27" s="290"/>
      <c r="K27" s="237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5"/>
      <c r="J36" s="506"/>
      <c r="K36" s="506"/>
      <c r="L36" s="507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5"/>
      <c r="J37" s="506"/>
      <c r="K37" s="506"/>
      <c r="L37" s="507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8" t="s">
        <v>35</v>
      </c>
      <c r="J40" s="509"/>
      <c r="K40" s="84"/>
      <c r="L40" s="238"/>
      <c r="M40" s="84"/>
      <c r="N40" s="227">
        <f t="shared" si="1"/>
        <v>0</v>
      </c>
    </row>
    <row r="41" spans="2:14" ht="15.75" x14ac:dyDescent="0.25">
      <c r="B41" s="244"/>
      <c r="C41" s="223"/>
      <c r="D41" s="405"/>
      <c r="E41" s="238"/>
      <c r="F41" s="84"/>
      <c r="G41" s="101">
        <f t="shared" si="0"/>
        <v>0</v>
      </c>
      <c r="I41" s="510"/>
      <c r="J41" s="511"/>
      <c r="K41" s="84"/>
      <c r="L41" s="238"/>
      <c r="M41" s="84"/>
      <c r="N41" s="227">
        <f t="shared" si="1"/>
        <v>0</v>
      </c>
    </row>
    <row r="42" spans="2:14" ht="15.75" x14ac:dyDescent="0.25">
      <c r="B42" s="244"/>
      <c r="C42" s="223"/>
      <c r="D42" s="405"/>
      <c r="E42" s="238"/>
      <c r="F42" s="84"/>
      <c r="G42" s="101">
        <f t="shared" si="0"/>
        <v>0</v>
      </c>
      <c r="I42" s="512"/>
      <c r="J42" s="513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14" t="s">
        <v>35</v>
      </c>
      <c r="J67" s="515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8" t="s">
        <v>36</v>
      </c>
      <c r="I68" s="523"/>
      <c r="J68" s="52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19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3"/>
      <c r="C1" s="475" t="s">
        <v>26</v>
      </c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8" ht="16.5" thickBot="1" x14ac:dyDescent="0.3">
      <c r="B2" s="474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77" t="s">
        <v>0</v>
      </c>
      <c r="C3" s="478"/>
      <c r="D3" s="14"/>
      <c r="E3" s="15"/>
      <c r="F3" s="16"/>
      <c r="H3" s="479" t="s">
        <v>1</v>
      </c>
      <c r="I3" s="479"/>
      <c r="K3" s="18"/>
      <c r="L3" s="19"/>
      <c r="M3" s="20"/>
      <c r="P3" s="471" t="s">
        <v>2</v>
      </c>
      <c r="R3" s="480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472"/>
      <c r="Q4" s="30" t="s">
        <v>9</v>
      </c>
      <c r="R4" s="481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91">
        <f>SUM(M5:M40)</f>
        <v>1399609.5</v>
      </c>
      <c r="N49" s="491">
        <f>SUM(N5:N40)</f>
        <v>910600</v>
      </c>
      <c r="P49" s="111">
        <f>SUM(P5:P40)</f>
        <v>3236981.46</v>
      </c>
      <c r="Q49" s="503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92"/>
      <c r="N50" s="492"/>
      <c r="P50" s="44"/>
      <c r="Q50" s="504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69">
        <f>M49+N49</f>
        <v>2310209.5</v>
      </c>
      <c r="N53" s="470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1552957.04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-123007.98000000021</v>
      </c>
      <c r="I78" s="157"/>
      <c r="J78" s="158"/>
    </row>
    <row r="79" spans="1:17" ht="18.75" x14ac:dyDescent="0.3">
      <c r="D79" s="494" t="s">
        <v>17</v>
      </c>
      <c r="E79" s="494"/>
      <c r="F79" s="101">
        <v>-1513561.68</v>
      </c>
      <c r="I79" s="495" t="s">
        <v>18</v>
      </c>
      <c r="J79" s="496"/>
      <c r="K79" s="497">
        <f>F81+F82+F83</f>
        <v>1950142.8099999996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98">
        <f>-C4</f>
        <v>-3445405.07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86" t="s">
        <v>24</v>
      </c>
      <c r="E83" s="487"/>
      <c r="F83" s="173">
        <v>3504178.07</v>
      </c>
      <c r="I83" s="488" t="s">
        <v>220</v>
      </c>
      <c r="J83" s="489"/>
      <c r="K83" s="490">
        <f>K79+K81</f>
        <v>-1495262.2600000002</v>
      </c>
      <c r="L83" s="4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05"/>
      <c r="J36" s="506"/>
      <c r="K36" s="506"/>
      <c r="L36" s="507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05"/>
      <c r="J37" s="506"/>
      <c r="K37" s="506"/>
      <c r="L37" s="507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8" t="s">
        <v>35</v>
      </c>
      <c r="J40" s="509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0"/>
      <c r="J41" s="511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2"/>
      <c r="J42" s="513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14" t="s">
        <v>35</v>
      </c>
      <c r="J67" s="515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8" t="s">
        <v>36</v>
      </c>
      <c r="I68" s="516"/>
      <c r="J68" s="51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19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3"/>
      <c r="C1" s="475" t="s">
        <v>120</v>
      </c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8" ht="16.5" thickBot="1" x14ac:dyDescent="0.3">
      <c r="B2" s="474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77" t="s">
        <v>0</v>
      </c>
      <c r="C3" s="478"/>
      <c r="D3" s="14"/>
      <c r="E3" s="15"/>
      <c r="F3" s="16"/>
      <c r="H3" s="479" t="s">
        <v>1</v>
      </c>
      <c r="I3" s="479"/>
      <c r="K3" s="18"/>
      <c r="L3" s="19"/>
      <c r="M3" s="20"/>
      <c r="P3" s="471" t="s">
        <v>2</v>
      </c>
      <c r="R3" s="480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472"/>
      <c r="Q4" s="30" t="s">
        <v>9</v>
      </c>
      <c r="R4" s="481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91">
        <f>SUM(M5:M40)</f>
        <v>1964337.8699999999</v>
      </c>
      <c r="N49" s="491">
        <f>SUM(N5:N40)</f>
        <v>1314937</v>
      </c>
      <c r="P49" s="111">
        <f>SUM(P5:P40)</f>
        <v>3956557.8699999996</v>
      </c>
      <c r="Q49" s="503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92"/>
      <c r="N50" s="492"/>
      <c r="P50" s="44"/>
      <c r="Q50" s="504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69">
        <f>M49+N49</f>
        <v>3279274.87</v>
      </c>
      <c r="N53" s="470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526980.64000000013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1939381.5999999999</v>
      </c>
      <c r="I78" s="157"/>
      <c r="J78" s="158"/>
    </row>
    <row r="79" spans="1:17" ht="18.75" x14ac:dyDescent="0.3">
      <c r="D79" s="494" t="s">
        <v>17</v>
      </c>
      <c r="E79" s="494"/>
      <c r="F79" s="101">
        <v>-1830849.67</v>
      </c>
      <c r="I79" s="495" t="s">
        <v>18</v>
      </c>
      <c r="J79" s="496"/>
      <c r="K79" s="497">
        <f>F81+F82+F83</f>
        <v>3946521.55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98">
        <f>-C4</f>
        <v>-3504178.07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86" t="s">
        <v>24</v>
      </c>
      <c r="E83" s="487"/>
      <c r="F83" s="173">
        <v>3720574.62</v>
      </c>
      <c r="I83" s="520" t="s">
        <v>25</v>
      </c>
      <c r="J83" s="521"/>
      <c r="K83" s="522">
        <f>K79+K81</f>
        <v>442343.48</v>
      </c>
      <c r="L83" s="52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05"/>
      <c r="J36" s="506"/>
      <c r="K36" s="506"/>
      <c r="L36" s="507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05"/>
      <c r="J37" s="506"/>
      <c r="K37" s="506"/>
      <c r="L37" s="507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8" t="s">
        <v>35</v>
      </c>
      <c r="J40" s="509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0"/>
      <c r="J41" s="511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2"/>
      <c r="J42" s="513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14" t="s">
        <v>35</v>
      </c>
      <c r="J67" s="515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8" t="s">
        <v>36</v>
      </c>
      <c r="I68" s="523"/>
      <c r="J68" s="524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19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3"/>
      <c r="C1" s="475" t="s">
        <v>238</v>
      </c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8" ht="16.5" thickBot="1" x14ac:dyDescent="0.3">
      <c r="B2" s="474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77" t="s">
        <v>0</v>
      </c>
      <c r="C3" s="478"/>
      <c r="D3" s="14"/>
      <c r="E3" s="15"/>
      <c r="F3" s="16"/>
      <c r="H3" s="479" t="s">
        <v>1</v>
      </c>
      <c r="I3" s="479"/>
      <c r="K3" s="18"/>
      <c r="L3" s="19"/>
      <c r="M3" s="20"/>
      <c r="P3" s="471" t="s">
        <v>2</v>
      </c>
      <c r="R3" s="525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472"/>
      <c r="Q4" s="30" t="s">
        <v>9</v>
      </c>
      <c r="R4" s="526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91">
        <f>SUM(M5:M40)</f>
        <v>1803019.98</v>
      </c>
      <c r="N49" s="491">
        <f>SUM(N5:N40)</f>
        <v>1138524</v>
      </c>
      <c r="P49" s="111">
        <f>SUM(P5:P40)</f>
        <v>3684795.48</v>
      </c>
      <c r="Q49" s="503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92"/>
      <c r="N50" s="492"/>
      <c r="P50" s="44"/>
      <c r="Q50" s="504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69">
        <f>M49+N49</f>
        <v>2941543.98</v>
      </c>
      <c r="N53" s="470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646140.08000000031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1113109.92</v>
      </c>
      <c r="I78" s="157"/>
      <c r="J78" s="158"/>
    </row>
    <row r="79" spans="1:17" ht="18.75" x14ac:dyDescent="0.3">
      <c r="D79" s="494" t="s">
        <v>17</v>
      </c>
      <c r="E79" s="494"/>
      <c r="F79" s="101">
        <v>-1405309.97</v>
      </c>
      <c r="I79" s="495" t="s">
        <v>18</v>
      </c>
      <c r="J79" s="496"/>
      <c r="K79" s="497">
        <f>F81+F82+F83</f>
        <v>3400888.74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98">
        <f>-C4</f>
        <v>-3504178.07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86" t="s">
        <v>24</v>
      </c>
      <c r="E83" s="487"/>
      <c r="F83" s="173">
        <v>3567993.62</v>
      </c>
      <c r="I83" s="488" t="s">
        <v>220</v>
      </c>
      <c r="J83" s="489"/>
      <c r="K83" s="490">
        <f>K79+K81</f>
        <v>-103289.32999999961</v>
      </c>
      <c r="L83" s="4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9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5"/>
      <c r="J36" s="506"/>
      <c r="K36" s="506"/>
      <c r="L36" s="507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5"/>
      <c r="J37" s="506"/>
      <c r="K37" s="506"/>
      <c r="L37" s="507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8" t="s">
        <v>35</v>
      </c>
      <c r="J40" s="509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0"/>
      <c r="J41" s="511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2"/>
      <c r="J42" s="513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514" t="s">
        <v>35</v>
      </c>
      <c r="J67" s="515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8" t="s">
        <v>36</v>
      </c>
      <c r="I68" s="523"/>
      <c r="J68" s="524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19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F81" sqref="F8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3"/>
      <c r="C1" s="475" t="s">
        <v>368</v>
      </c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8" ht="16.5" thickBot="1" x14ac:dyDescent="0.3">
      <c r="B2" s="474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77" t="s">
        <v>0</v>
      </c>
      <c r="C3" s="478"/>
      <c r="D3" s="14"/>
      <c r="E3" s="15"/>
      <c r="F3" s="16"/>
      <c r="H3" s="479" t="s">
        <v>1</v>
      </c>
      <c r="I3" s="479"/>
      <c r="K3" s="18"/>
      <c r="L3" s="19"/>
      <c r="M3" s="20"/>
      <c r="P3" s="471" t="s">
        <v>2</v>
      </c>
      <c r="R3" s="525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82" t="s">
        <v>5</v>
      </c>
      <c r="F4" s="483"/>
      <c r="H4" s="484" t="s">
        <v>6</v>
      </c>
      <c r="I4" s="485"/>
      <c r="J4" s="25"/>
      <c r="K4" s="26"/>
      <c r="L4" s="27"/>
      <c r="M4" s="28" t="s">
        <v>7</v>
      </c>
      <c r="N4" s="29" t="s">
        <v>8</v>
      </c>
      <c r="P4" s="472"/>
      <c r="Q4" s="30" t="s">
        <v>9</v>
      </c>
      <c r="R4" s="526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455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455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455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91">
        <f>SUM(M5:M40)</f>
        <v>2051765.3</v>
      </c>
      <c r="N49" s="491">
        <f>SUM(N5:N40)</f>
        <v>1741324</v>
      </c>
      <c r="P49" s="111">
        <f>SUM(P5:P40)</f>
        <v>4831473.13</v>
      </c>
      <c r="Q49" s="503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92"/>
      <c r="N50" s="492"/>
      <c r="P50" s="44"/>
      <c r="Q50" s="504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69">
        <f>M49+N49</f>
        <v>3793089.3</v>
      </c>
      <c r="N53" s="470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456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457">
        <v>45051</v>
      </c>
      <c r="K64" s="458" t="s">
        <v>500</v>
      </c>
      <c r="L64" s="459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9" t="s">
        <v>15</v>
      </c>
      <c r="I77" s="500"/>
      <c r="J77" s="154"/>
      <c r="K77" s="501">
        <f>I75+L75</f>
        <v>668472.46999999986</v>
      </c>
      <c r="L77" s="502"/>
      <c r="M77" s="155"/>
      <c r="N77" s="155"/>
      <c r="P77" s="44"/>
      <c r="Q77" s="19"/>
    </row>
    <row r="78" spans="1:17" x14ac:dyDescent="0.25">
      <c r="D78" s="493" t="s">
        <v>16</v>
      </c>
      <c r="E78" s="493"/>
      <c r="F78" s="156">
        <f>F75-K77-C75</f>
        <v>2556324.1800000002</v>
      </c>
      <c r="I78" s="157"/>
      <c r="J78" s="158"/>
    </row>
    <row r="79" spans="1:17" ht="18.75" x14ac:dyDescent="0.3">
      <c r="D79" s="494" t="s">
        <v>17</v>
      </c>
      <c r="E79" s="494"/>
      <c r="F79" s="101">
        <v>-2021696.34</v>
      </c>
      <c r="I79" s="495" t="s">
        <v>18</v>
      </c>
      <c r="J79" s="496"/>
      <c r="K79" s="497">
        <f>F81+F82+F83</f>
        <v>3490138.63</v>
      </c>
      <c r="L79" s="49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-121598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413029.84000000008</v>
      </c>
      <c r="H81" s="168"/>
      <c r="I81" s="169" t="s">
        <v>21</v>
      </c>
      <c r="J81" s="170"/>
      <c r="K81" s="498">
        <f>-C4</f>
        <v>-3567993.62</v>
      </c>
      <c r="L81" s="497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86" t="s">
        <v>24</v>
      </c>
      <c r="E83" s="487"/>
      <c r="F83" s="173">
        <v>3065283.79</v>
      </c>
      <c r="I83" s="520" t="s">
        <v>25</v>
      </c>
      <c r="J83" s="521"/>
      <c r="K83" s="522">
        <f>K79+K81</f>
        <v>-77854.990000000224</v>
      </c>
      <c r="L83" s="52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05"/>
      <c r="J36" s="506"/>
      <c r="K36" s="506"/>
      <c r="L36" s="507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05"/>
      <c r="J37" s="506"/>
      <c r="K37" s="506"/>
      <c r="L37" s="507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4">
        <v>45048</v>
      </c>
      <c r="C40" s="465" t="s">
        <v>501</v>
      </c>
      <c r="D40" s="466">
        <v>10162.64</v>
      </c>
      <c r="E40" s="467"/>
      <c r="F40" s="84"/>
      <c r="G40" s="101">
        <f t="shared" si="0"/>
        <v>10162.64</v>
      </c>
      <c r="I40" s="508" t="s">
        <v>35</v>
      </c>
      <c r="J40" s="509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10"/>
      <c r="J41" s="511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12"/>
      <c r="J42" s="513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0</v>
      </c>
      <c r="G67" s="263">
        <f>SUM(G3:G66)</f>
        <v>2021696.34</v>
      </c>
      <c r="I67" s="514" t="s">
        <v>35</v>
      </c>
      <c r="J67" s="515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8" t="s">
        <v>36</v>
      </c>
      <c r="I68" s="523"/>
      <c r="J68" s="52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19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60"/>
      <c r="C81" s="461"/>
      <c r="D81" s="108"/>
      <c r="E81" s="462"/>
      <c r="I81"/>
      <c r="J81"/>
      <c r="K81"/>
      <c r="M81"/>
      <c r="N81"/>
    </row>
    <row r="82" spans="2:14" ht="15.75" x14ac:dyDescent="0.25">
      <c r="B82" s="235"/>
      <c r="C82" s="463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2023-05-26T21:54:04Z</dcterms:modified>
</cp:coreProperties>
</file>