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6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5" i="11" l="1"/>
  <c r="Q36" i="11"/>
  <c r="Q37" i="11"/>
  <c r="Q38" i="11"/>
  <c r="Q39" i="11"/>
  <c r="Q40" i="1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P40" i="11"/>
  <c r="P39" i="11"/>
  <c r="P38" i="11"/>
  <c r="P37" i="11"/>
  <c r="P36" i="11"/>
  <c r="P35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<sst xmlns="http://schemas.openxmlformats.org/spreadsheetml/2006/main" count="481" uniqueCount="275">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</sst>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" fontId="53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9"/>
      <c r="C1" s="331" t="s">
        <v>29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1" ht="16.5" thickBot="1" x14ac:dyDescent="0.3">
      <c r="B2" s="33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3" t="s">
        <v>0</v>
      </c>
      <c r="C3" s="334"/>
      <c r="D3" s="10"/>
      <c r="E3" s="11"/>
      <c r="F3" s="11"/>
      <c r="H3" s="335" t="s">
        <v>1</v>
      </c>
      <c r="I3" s="335"/>
      <c r="K3" s="13"/>
      <c r="L3" s="13"/>
      <c r="M3" s="6"/>
      <c r="R3" s="338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0" t="s">
        <v>4</v>
      </c>
      <c r="F4" s="341"/>
      <c r="H4" s="342" t="s">
        <v>5</v>
      </c>
      <c r="I4" s="343"/>
      <c r="J4" s="18"/>
      <c r="K4" s="19"/>
      <c r="L4" s="20"/>
      <c r="M4" s="21" t="s">
        <v>6</v>
      </c>
      <c r="N4" s="22" t="s">
        <v>7</v>
      </c>
      <c r="P4" s="344" t="s">
        <v>8</v>
      </c>
      <c r="Q4" s="345"/>
      <c r="R4" s="33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36">
        <f>SUM(M5:M39)</f>
        <v>1666347.5</v>
      </c>
      <c r="N49" s="347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37"/>
      <c r="N50" s="34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9" t="s">
        <v>13</v>
      </c>
      <c r="I55" s="350"/>
      <c r="J55" s="135"/>
      <c r="K55" s="351">
        <f>I53+L53</f>
        <v>63475.360000000001</v>
      </c>
      <c r="L55" s="352"/>
      <c r="M55" s="353">
        <f>N49+M49</f>
        <v>1715746.5</v>
      </c>
      <c r="N55" s="354"/>
      <c r="P55" s="36"/>
      <c r="Q55" s="9"/>
    </row>
    <row r="56" spans="1:18" ht="15.75" x14ac:dyDescent="0.25">
      <c r="D56" s="346" t="s">
        <v>14</v>
      </c>
      <c r="E56" s="346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17" t="s">
        <v>15</v>
      </c>
      <c r="E57" s="317"/>
      <c r="F57" s="131">
        <v>-1524395.48</v>
      </c>
      <c r="I57" s="318" t="s">
        <v>16</v>
      </c>
      <c r="J57" s="319"/>
      <c r="K57" s="320">
        <f>F59+F60+F61</f>
        <v>393764.05999999994</v>
      </c>
      <c r="L57" s="321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22">
        <f>-C4</f>
        <v>-373948.72</v>
      </c>
      <c r="L59" s="323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24" t="s">
        <v>21</v>
      </c>
      <c r="E61" s="325"/>
      <c r="F61" s="151">
        <v>223528.9</v>
      </c>
      <c r="I61" s="326" t="s">
        <v>22</v>
      </c>
      <c r="J61" s="327"/>
      <c r="K61" s="328">
        <f>K57+K59</f>
        <v>19815.339999999967</v>
      </c>
      <c r="L61" s="328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08">
        <v>45052</v>
      </c>
      <c r="B9" s="309" t="s">
        <v>238</v>
      </c>
      <c r="C9" s="310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11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9"/>
      <c r="C1" s="331" t="s">
        <v>61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1" ht="16.5" thickBot="1" x14ac:dyDescent="0.3">
      <c r="B2" s="33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33" t="s">
        <v>0</v>
      </c>
      <c r="C3" s="334"/>
      <c r="D3" s="10"/>
      <c r="E3" s="11"/>
      <c r="F3" s="11"/>
      <c r="H3" s="335" t="s">
        <v>1</v>
      </c>
      <c r="I3" s="335"/>
      <c r="K3" s="13"/>
      <c r="L3" s="13"/>
      <c r="M3" s="6"/>
      <c r="R3" s="338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0" t="s">
        <v>4</v>
      </c>
      <c r="F4" s="341"/>
      <c r="H4" s="342" t="s">
        <v>5</v>
      </c>
      <c r="I4" s="343"/>
      <c r="J4" s="18"/>
      <c r="K4" s="19"/>
      <c r="L4" s="20"/>
      <c r="M4" s="21" t="s">
        <v>6</v>
      </c>
      <c r="N4" s="22" t="s">
        <v>7</v>
      </c>
      <c r="P4" s="356" t="s">
        <v>8</v>
      </c>
      <c r="Q4" s="357"/>
      <c r="R4" s="35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36">
        <f>SUM(M5:M39)</f>
        <v>2238523</v>
      </c>
      <c r="N45" s="347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37"/>
      <c r="N46" s="34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9" t="s">
        <v>13</v>
      </c>
      <c r="I51" s="350"/>
      <c r="J51" s="135"/>
      <c r="K51" s="351">
        <f>I49+L49</f>
        <v>90767.040000000008</v>
      </c>
      <c r="L51" s="352"/>
      <c r="M51" s="353">
        <f>N45+M45</f>
        <v>2335781</v>
      </c>
      <c r="N51" s="354"/>
      <c r="P51" s="36"/>
      <c r="Q51" s="9"/>
    </row>
    <row r="52" spans="1:17" ht="15.75" x14ac:dyDescent="0.25">
      <c r="D52" s="346" t="s">
        <v>14</v>
      </c>
      <c r="E52" s="346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17" t="s">
        <v>15</v>
      </c>
      <c r="E53" s="317"/>
      <c r="F53" s="131">
        <v>-2224189.7400000002</v>
      </c>
      <c r="I53" s="318" t="s">
        <v>16</v>
      </c>
      <c r="J53" s="319"/>
      <c r="K53" s="320">
        <f>F55+F56+F57</f>
        <v>296963.76999999973</v>
      </c>
      <c r="L53" s="321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22">
        <f>-C4</f>
        <v>-223528.9</v>
      </c>
      <c r="L55" s="323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24" t="s">
        <v>21</v>
      </c>
      <c r="E57" s="325"/>
      <c r="F57" s="151">
        <v>230554.55</v>
      </c>
      <c r="I57" s="326" t="s">
        <v>22</v>
      </c>
      <c r="J57" s="327"/>
      <c r="K57" s="328">
        <f>K53+K55</f>
        <v>73434.869999999733</v>
      </c>
      <c r="L57" s="328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9"/>
      <c r="C1" s="331" t="s">
        <v>115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1" ht="16.5" thickBot="1" x14ac:dyDescent="0.3">
      <c r="B2" s="330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33" t="s">
        <v>0</v>
      </c>
      <c r="C3" s="334"/>
      <c r="D3" s="10"/>
      <c r="E3" s="11"/>
      <c r="F3" s="11"/>
      <c r="H3" s="335" t="s">
        <v>1</v>
      </c>
      <c r="I3" s="335"/>
      <c r="K3" s="13"/>
      <c r="L3" s="13"/>
      <c r="M3" s="6"/>
      <c r="R3" s="338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0" t="s">
        <v>4</v>
      </c>
      <c r="F4" s="341"/>
      <c r="H4" s="342" t="s">
        <v>5</v>
      </c>
      <c r="I4" s="343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5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36">
        <f>SUM(M5:M39)</f>
        <v>2689952</v>
      </c>
      <c r="N45" s="347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7"/>
      <c r="N46" s="34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9" t="s">
        <v>13</v>
      </c>
      <c r="I51" s="350"/>
      <c r="J51" s="135"/>
      <c r="K51" s="351">
        <f>I49+L49</f>
        <v>425400.67</v>
      </c>
      <c r="L51" s="352"/>
      <c r="M51" s="353">
        <f>N45+M45</f>
        <v>2751374</v>
      </c>
      <c r="N51" s="354"/>
      <c r="P51" s="36"/>
      <c r="Q51" s="9"/>
    </row>
    <row r="52" spans="1:17" x14ac:dyDescent="0.25">
      <c r="D52" s="346" t="s">
        <v>14</v>
      </c>
      <c r="E52" s="346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17" t="s">
        <v>15</v>
      </c>
      <c r="E53" s="317"/>
      <c r="F53" s="131">
        <v>-2869426.04</v>
      </c>
      <c r="I53" s="318" t="s">
        <v>16</v>
      </c>
      <c r="J53" s="319"/>
      <c r="K53" s="358">
        <f>F55+F56+F57</f>
        <v>-32021.369999999937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0">
        <f>-C4</f>
        <v>-230554.55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24" t="s">
        <v>21</v>
      </c>
      <c r="E57" s="325"/>
      <c r="F57" s="151">
        <v>341192.34</v>
      </c>
      <c r="I57" s="362" t="s">
        <v>170</v>
      </c>
      <c r="J57" s="363"/>
      <c r="K57" s="364">
        <f>K53+K55</f>
        <v>-262575.91999999993</v>
      </c>
      <c r="L57" s="36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9"/>
      <c r="C1" s="331" t="s">
        <v>171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1" ht="16.5" thickBot="1" x14ac:dyDescent="0.3">
      <c r="B2" s="33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3" t="s">
        <v>0</v>
      </c>
      <c r="C3" s="334"/>
      <c r="D3" s="10"/>
      <c r="E3" s="11"/>
      <c r="F3" s="11"/>
      <c r="H3" s="335" t="s">
        <v>1</v>
      </c>
      <c r="I3" s="335"/>
      <c r="K3" s="13"/>
      <c r="L3" s="13"/>
      <c r="M3" s="6"/>
      <c r="R3" s="368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0" t="s">
        <v>4</v>
      </c>
      <c r="F4" s="341"/>
      <c r="H4" s="342" t="s">
        <v>5</v>
      </c>
      <c r="I4" s="343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69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5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3">
        <v>45050</v>
      </c>
      <c r="K45" s="312" t="s">
        <v>228</v>
      </c>
      <c r="L45" s="314">
        <v>2123.98</v>
      </c>
      <c r="M45" s="336">
        <f>SUM(M5:M39)</f>
        <v>2488709</v>
      </c>
      <c r="N45" s="347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37"/>
      <c r="N46" s="34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9" t="s">
        <v>13</v>
      </c>
      <c r="I51" s="350"/>
      <c r="J51" s="135"/>
      <c r="K51" s="351">
        <f>I49+L49</f>
        <v>124244.06999999999</v>
      </c>
      <c r="L51" s="352"/>
      <c r="M51" s="353">
        <f>N45+M45</f>
        <v>2567419</v>
      </c>
      <c r="N51" s="354"/>
      <c r="P51" s="36"/>
      <c r="Q51" s="9"/>
    </row>
    <row r="52" spans="1:17" x14ac:dyDescent="0.25">
      <c r="D52" s="346" t="s">
        <v>14</v>
      </c>
      <c r="E52" s="346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17" t="s">
        <v>15</v>
      </c>
      <c r="E53" s="317"/>
      <c r="F53" s="131">
        <v>-2463938.5299999998</v>
      </c>
      <c r="I53" s="318" t="s">
        <v>16</v>
      </c>
      <c r="J53" s="319"/>
      <c r="K53" s="358">
        <f>F55+F56+F57</f>
        <v>439109.10000000038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0">
        <f>-C4</f>
        <v>-341192.34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24" t="s">
        <v>21</v>
      </c>
      <c r="E57" s="325"/>
      <c r="F57" s="151">
        <v>394548.7</v>
      </c>
      <c r="I57" s="365" t="s">
        <v>22</v>
      </c>
      <c r="J57" s="366"/>
      <c r="K57" s="367">
        <f>K53+K55</f>
        <v>97916.760000000359</v>
      </c>
      <c r="L57" s="36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topLeftCell="I3" workbookViewId="0">
      <selection activeCell="S22" sqref="S2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9"/>
      <c r="C1" s="331" t="s">
        <v>231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1" ht="16.5" thickBot="1" x14ac:dyDescent="0.3">
      <c r="B2" s="33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33" t="s">
        <v>0</v>
      </c>
      <c r="C3" s="334"/>
      <c r="D3" s="10"/>
      <c r="E3" s="11"/>
      <c r="F3" s="11"/>
      <c r="H3" s="335" t="s">
        <v>1</v>
      </c>
      <c r="I3" s="335"/>
      <c r="K3" s="13"/>
      <c r="L3" s="13"/>
      <c r="M3" s="6"/>
      <c r="R3" s="37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0" t="s">
        <v>4</v>
      </c>
      <c r="F4" s="341"/>
      <c r="H4" s="342" t="s">
        <v>5</v>
      </c>
      <c r="I4" s="343"/>
      <c r="J4" s="255"/>
      <c r="K4" s="256"/>
      <c r="L4" s="16"/>
      <c r="M4" s="21" t="s">
        <v>6</v>
      </c>
      <c r="N4" s="22" t="s">
        <v>7</v>
      </c>
      <c r="P4" s="356" t="s">
        <v>8</v>
      </c>
      <c r="Q4" s="357"/>
      <c r="R4" s="37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6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72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/>
      <c r="G23" s="29"/>
      <c r="H23" s="30">
        <v>45069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1"/>
        <v>0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/>
      <c r="G24" s="29"/>
      <c r="H24" s="30">
        <v>45070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1"/>
        <v>0</v>
      </c>
      <c r="Q24" s="236">
        <f t="shared" si="0"/>
        <v>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/>
      <c r="G25" s="29"/>
      <c r="H25" s="30">
        <v>45071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1"/>
        <v>0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0</v>
      </c>
      <c r="D26" s="38"/>
      <c r="E26" s="27">
        <v>45072</v>
      </c>
      <c r="F26" s="28"/>
      <c r="G26" s="29"/>
      <c r="H26" s="30">
        <v>45072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1"/>
        <v>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/>
      <c r="G27" s="29"/>
      <c r="H27" s="30">
        <v>45073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1"/>
        <v>0</v>
      </c>
      <c r="Q27" s="236">
        <f t="shared" si="0"/>
        <v>0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/>
      <c r="G28" s="29"/>
      <c r="H28" s="30">
        <v>45074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1"/>
        <v>0</v>
      </c>
      <c r="Q28" s="236">
        <f t="shared" si="0"/>
        <v>0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/>
      <c r="G29" s="29"/>
      <c r="H29" s="30">
        <v>45075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1"/>
        <v>0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/>
      <c r="G30" s="29"/>
      <c r="H30" s="30">
        <v>45076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1"/>
        <v>0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/>
      <c r="G31" s="29"/>
      <c r="H31" s="30">
        <v>45077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1"/>
        <v>0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0</v>
      </c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1"/>
        <v>0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0</v>
      </c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1"/>
        <v>0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0</v>
      </c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1"/>
        <v>0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1"/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1"/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1"/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1"/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1"/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36">
        <f>SUM(M5:M39)</f>
        <v>1928825</v>
      </c>
      <c r="N45" s="347">
        <f>SUM(N5:N39)</f>
        <v>21122</v>
      </c>
      <c r="P45" s="98">
        <f t="shared" si="1"/>
        <v>1949947</v>
      </c>
      <c r="Q45" s="99">
        <f>SUM(Q5:Q39)</f>
        <v>403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37"/>
      <c r="N46" s="34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46214</v>
      </c>
      <c r="D49" s="123"/>
      <c r="E49" s="124" t="s">
        <v>10</v>
      </c>
      <c r="F49" s="125">
        <f>SUM(F5:F48)</f>
        <v>1999347</v>
      </c>
      <c r="G49" s="123"/>
      <c r="H49" s="126" t="s">
        <v>11</v>
      </c>
      <c r="I49" s="127">
        <f>SUM(I5:I48)</f>
        <v>2573</v>
      </c>
      <c r="J49" s="290"/>
      <c r="K49" s="291" t="s">
        <v>12</v>
      </c>
      <c r="L49" s="292">
        <f>SUM(L5:L48)</f>
        <v>29275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9" t="s">
        <v>13</v>
      </c>
      <c r="I51" s="350"/>
      <c r="J51" s="135"/>
      <c r="K51" s="351">
        <f>I49+L49</f>
        <v>31848</v>
      </c>
      <c r="L51" s="352"/>
      <c r="M51" s="353">
        <f>N45+M45</f>
        <v>1949947</v>
      </c>
      <c r="N51" s="354"/>
      <c r="P51" s="36"/>
      <c r="Q51" s="9"/>
    </row>
    <row r="52" spans="1:17" x14ac:dyDescent="0.25">
      <c r="D52" s="346" t="s">
        <v>14</v>
      </c>
      <c r="E52" s="346"/>
      <c r="F52" s="136">
        <f>F49-K51-C49</f>
        <v>1921285</v>
      </c>
      <c r="I52" s="137"/>
      <c r="J52" s="138"/>
      <c r="P52" s="36"/>
      <c r="Q52" s="9"/>
    </row>
    <row r="53" spans="1:17" x14ac:dyDescent="0.25">
      <c r="D53" s="317" t="s">
        <v>15</v>
      </c>
      <c r="E53" s="317"/>
      <c r="F53" s="131">
        <v>0</v>
      </c>
      <c r="I53" s="318" t="s">
        <v>16</v>
      </c>
      <c r="J53" s="319"/>
      <c r="K53" s="358">
        <f>F55+F56+F57</f>
        <v>1921285</v>
      </c>
      <c r="L53" s="35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1921285</v>
      </c>
      <c r="H55" s="23"/>
      <c r="I55" s="146" t="s">
        <v>18</v>
      </c>
      <c r="J55" s="147"/>
      <c r="K55" s="360">
        <f>-C4</f>
        <v>-394548.7</v>
      </c>
      <c r="L55" s="361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24" t="s">
        <v>21</v>
      </c>
      <c r="E57" s="325"/>
      <c r="F57" s="151">
        <v>0</v>
      </c>
      <c r="I57" s="365" t="s">
        <v>22</v>
      </c>
      <c r="J57" s="366"/>
      <c r="K57" s="367">
        <f>K53+K55</f>
        <v>1526736.3</v>
      </c>
      <c r="L57" s="36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2023-06-02T21:49:25Z</dcterms:modified>
</cp:coreProperties>
</file>