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5  M A Y O   2023\"/>
    </mc:Choice>
  </mc:AlternateContent>
  <bookViews>
    <workbookView xWindow="0" yWindow="0" windowWidth="18075" windowHeight="11715" firstSheet="7" activeTab="9"/>
  </bookViews>
  <sheets>
    <sheet name="ENERO   2 0 2 3    " sheetId="1" r:id="rId1"/>
    <sheet name="PAGOS Zavaleta &amp; Obrador FEB-23" sheetId="3" r:id="rId2"/>
    <sheet name="FEBRERO    2 0 2 3" sheetId="4" r:id="rId3"/>
    <sheet name=" M A R Z O    2 0 2 3       " sheetId="5" r:id="rId4"/>
    <sheet name="PAGOS Zavaleta &amp; Obrador  MARZO" sheetId="6" r:id="rId5"/>
    <sheet name="   A B R I L    2 0 2 3    " sheetId="7" r:id="rId6"/>
    <sheet name="PAGO ZAVALETA  &amp; OBRADOR  Abril" sheetId="8" r:id="rId7"/>
    <sheet name="   M A Y O     2 0 2 3         " sheetId="9" r:id="rId8"/>
    <sheet name="  J U N I O        2 0 2 3     " sheetId="15" r:id="rId9"/>
    <sheet name="PAGOS ZAVALEZ  &amp; OBRADOR JUNIO " sheetId="10" r:id="rId10"/>
    <sheet name="Hoja3" sheetId="11" r:id="rId11"/>
    <sheet name="Hoja1" sheetId="12" r:id="rId12"/>
    <sheet name="Hoja2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0" l="1"/>
  <c r="E5" i="10" s="1"/>
  <c r="E6" i="10" s="1"/>
  <c r="E7" i="10" s="1"/>
  <c r="E8" i="10" s="1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E21" i="10" s="1"/>
  <c r="E22" i="10" s="1"/>
  <c r="E23" i="10" s="1"/>
  <c r="E24" i="10" s="1"/>
  <c r="E25" i="10" s="1"/>
  <c r="E26" i="10" s="1"/>
  <c r="E27" i="10" s="1"/>
  <c r="E28" i="10" s="1"/>
  <c r="E29" i="10" s="1"/>
  <c r="E30" i="10" s="1"/>
  <c r="E31" i="10" s="1"/>
  <c r="E32" i="10" s="1"/>
  <c r="E33" i="10" s="1"/>
  <c r="E34" i="10" s="1"/>
  <c r="E35" i="10" s="1"/>
  <c r="E36" i="10" s="1"/>
  <c r="E37" i="10" s="1"/>
  <c r="E38" i="10" s="1"/>
  <c r="E39" i="10" s="1"/>
  <c r="E40" i="10" s="1"/>
  <c r="E41" i="10" s="1"/>
  <c r="E42" i="10" s="1"/>
  <c r="E43" i="10" s="1"/>
  <c r="E44" i="10" s="1"/>
  <c r="E45" i="10" s="1"/>
  <c r="E46" i="10" s="1"/>
  <c r="E47" i="10" s="1"/>
  <c r="J4" i="10" s="1"/>
  <c r="J5" i="10" s="1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G5" i="9" l="1"/>
  <c r="E43" i="9" l="1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G43" i="9"/>
  <c r="H4" i="9"/>
  <c r="E47" i="9" l="1"/>
  <c r="H43" i="9"/>
  <c r="H5" i="9"/>
  <c r="G24" i="7"/>
  <c r="G17" i="7" l="1"/>
  <c r="G5" i="7" l="1"/>
  <c r="G32" i="5" l="1"/>
  <c r="E4" i="8" l="1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J4" i="8" s="1"/>
  <c r="J5" i="8" s="1"/>
  <c r="J6" i="8" s="1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E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G43" i="7"/>
  <c r="H8" i="7"/>
  <c r="H7" i="7"/>
  <c r="H6" i="7"/>
  <c r="H5" i="7"/>
  <c r="H4" i="7"/>
  <c r="E47" i="7" l="1"/>
  <c r="H43" i="7"/>
  <c r="H9" i="7"/>
  <c r="G22" i="5" l="1"/>
  <c r="G9" i="5" l="1"/>
  <c r="E4" i="6" l="1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E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G46" i="5"/>
  <c r="H11" i="5"/>
  <c r="H10" i="5"/>
  <c r="H9" i="5"/>
  <c r="H8" i="5"/>
  <c r="H7" i="5"/>
  <c r="H6" i="5"/>
  <c r="H5" i="5"/>
  <c r="H4" i="5"/>
  <c r="H46" i="5" l="1"/>
  <c r="E50" i="5"/>
  <c r="H12" i="5"/>
  <c r="G40" i="4"/>
  <c r="H46" i="4" l="1"/>
  <c r="H47" i="4"/>
  <c r="H48" i="4"/>
  <c r="H49" i="4"/>
  <c r="H50" i="4"/>
  <c r="H51" i="4"/>
  <c r="H52" i="4"/>
  <c r="H53" i="4"/>
  <c r="G30" i="4" l="1"/>
  <c r="G18" i="4" l="1"/>
  <c r="G12" i="4" l="1"/>
  <c r="G28" i="1" l="1"/>
  <c r="E55" i="4" l="1"/>
  <c r="H54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55" i="4" l="1"/>
  <c r="G55" i="4"/>
  <c r="E59" i="4" s="1"/>
  <c r="G21" i="1"/>
  <c r="G12" i="1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G33" i="1" l="1"/>
  <c r="E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37" i="1" l="1"/>
  <c r="H33" i="1"/>
</calcChain>
</file>

<file path=xl/sharedStrings.xml><?xml version="1.0" encoding="utf-8"?>
<sst xmlns="http://schemas.openxmlformats.org/spreadsheetml/2006/main" count="273" uniqueCount="63">
  <si>
    <t xml:space="preserve">ABASTO 4 CARNES    Z A V A L E T A </t>
  </si>
  <si>
    <t>REMISION</t>
  </si>
  <si>
    <t>Remision en SISTEMA</t>
  </si>
  <si>
    <r>
      <rPr>
        <b/>
        <u/>
        <sz val="12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</si>
  <si>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</si>
  <si>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</si>
  <si>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</si>
  <si>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</si>
  <si>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</si>
  <si>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</si>
  <si>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</si>
  <si>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DE   ENERO        2 0 2 3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</si>
  <si>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ODELPA</t>
    </r>
  </si>
  <si>
    <t>VENTA</t>
  </si>
  <si>
    <t>FECHA DEPOSITO</t>
  </si>
  <si>
    <t xml:space="preserve">Odelpa </t>
  </si>
  <si>
    <t>DEUDA</t>
  </si>
  <si>
    <t>XXXX</t>
  </si>
  <si>
    <t>CANCELADO</t>
  </si>
  <si>
    <t>NORMA LEDO   ( CENTRAL )</t>
  </si>
  <si>
    <t>PROSUBCA</t>
  </si>
  <si>
    <t>EL PASTOR 2</t>
  </si>
  <si>
    <t>HERRADURA</t>
  </si>
  <si>
    <t>ISRAEL LEDO</t>
  </si>
  <si>
    <t>ALBICIA</t>
  </si>
  <si>
    <t>15-Ene-23--18-Ene-23--22-ENE-23</t>
  </si>
  <si>
    <t>23-Ene-23--24-Ene-23</t>
  </si>
  <si>
    <t xml:space="preserve">HERRADURA </t>
  </si>
  <si>
    <t>REMISIONES    POR     CREDITOS    DE   FEBRERO        2 0 2 3</t>
  </si>
  <si>
    <t>CANCELADA</t>
  </si>
  <si>
    <t xml:space="preserve">NORMA LEDO    central </t>
  </si>
  <si>
    <t xml:space="preserve">11 SUR </t>
  </si>
  <si>
    <t>1-Feb-23--2-Feb-23</t>
  </si>
  <si>
    <t>OBRADOR</t>
  </si>
  <si>
    <t>6-Feb-23--8-Feb-23--11-Feb-23</t>
  </si>
  <si>
    <t>14-Feb-23--15-Feb-23--16-Feb-23</t>
  </si>
  <si>
    <t>21-Feb-23--23-Feb-23</t>
  </si>
  <si>
    <t>27-Feb-23--1-Mar-23--2-Mar-23</t>
  </si>
  <si>
    <t>REMISIONES    POR     CREDITOS    DE   MARZO         2 0 2 3</t>
  </si>
  <si>
    <t>PAGADO OK</t>
  </si>
  <si>
    <t xml:space="preserve">NORMA LEDO (  CENTRAL ) </t>
  </si>
  <si>
    <t>GRACIELA LEDO PARRA</t>
  </si>
  <si>
    <t>ABASTOS 11 SUR</t>
  </si>
  <si>
    <t xml:space="preserve">ISRAEL LEDO </t>
  </si>
  <si>
    <t>HERRADURA   4 CARNES</t>
  </si>
  <si>
    <t>6-Mar-23--9-Mar-23--13-Mar-23</t>
  </si>
  <si>
    <t xml:space="preserve">Transferencia </t>
  </si>
  <si>
    <t>18-Mar-23--22-Mar-23--24-Mar-23</t>
  </si>
  <si>
    <t>REMISIONES    POR     CREDITOS    DE   ABRIL         2 0 2 3</t>
  </si>
  <si>
    <t>25-Mar-23--29-Mar-23--02-Abr-23</t>
  </si>
  <si>
    <t>NORMA LEDO  ( Central )</t>
  </si>
  <si>
    <t>HERRADURA 4 CARNES</t>
  </si>
  <si>
    <t>GRACIELA LEDO</t>
  </si>
  <si>
    <t>4-Abr-23--6-Abr-23--10-Abr-23--11-Abr-23</t>
  </si>
  <si>
    <t>13-Abr-23--15-Abr-23--19-Abr-23</t>
  </si>
  <si>
    <t>20-Abr-23--25-Abr-23</t>
  </si>
  <si>
    <t>REMISIONES    POR     CREDITOS    DE   M AY O         2 0 2 3</t>
  </si>
  <si>
    <t>NORMA LEDO    ( Central )</t>
  </si>
  <si>
    <t xml:space="preserve">ABASTOS 11 SUR </t>
  </si>
  <si>
    <t>PRUSUBCA</t>
  </si>
  <si>
    <t>9-May-23--10-May-23--13-May-23--15-May-23</t>
  </si>
  <si>
    <t xml:space="preserve"> 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</si>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</sst>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4"/>
      <color rgb="FF990033"/>
      <name val="Calibri"/>
      <family val="2"/>
      <scheme val="minor"/>
    </font>
    <font>
      <b/>
      <sz val="18"/>
      <color rgb="FF990033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36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FFCC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4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3" borderId="0" xfId="0" applyFill="1"/>
    <xf numFmtId="164" fontId="0" fillId="0" borderId="4" xfId="0" applyNumberFormat="1" applyFill="1" applyBorder="1" applyAlignment="1">
      <alignment horizontal="center"/>
    </xf>
    <xf numFmtId="44" fontId="5" fillId="3" borderId="4" xfId="1" applyFont="1" applyFill="1" applyBorder="1"/>
    <xf numFmtId="0" fontId="0" fillId="0" borderId="4" xfId="0" applyBorder="1"/>
    <xf numFmtId="164" fontId="3" fillId="0" borderId="6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7" fillId="6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 wrapText="1"/>
    </xf>
    <xf numFmtId="44" fontId="6" fillId="6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6" fillId="0" borderId="7" xfId="0" applyFont="1" applyFill="1" applyBorder="1"/>
    <xf numFmtId="44" fontId="2" fillId="0" borderId="8" xfId="1" applyFont="1" applyFill="1" applyBorder="1"/>
    <xf numFmtId="166" fontId="2" fillId="0" borderId="9" xfId="0" applyNumberFormat="1" applyFont="1" applyBorder="1"/>
    <xf numFmtId="44" fontId="2" fillId="0" borderId="7" xfId="1" applyFont="1" applyFill="1" applyBorder="1"/>
    <xf numFmtId="44" fontId="6" fillId="0" borderId="7" xfId="1" applyFont="1" applyFill="1" applyBorder="1"/>
    <xf numFmtId="164" fontId="2" fillId="0" borderId="10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wrapText="1"/>
    </xf>
    <xf numFmtId="0" fontId="6" fillId="0" borderId="7" xfId="0" applyFont="1" applyFill="1" applyBorder="1" applyAlignment="1">
      <alignment wrapText="1"/>
    </xf>
    <xf numFmtId="166" fontId="2" fillId="0" borderId="9" xfId="0" applyNumberFormat="1" applyFont="1" applyFill="1" applyBorder="1"/>
    <xf numFmtId="0" fontId="10" fillId="6" borderId="0" xfId="0" applyFont="1" applyFill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11" xfId="0" applyFont="1" applyFill="1" applyBorder="1" applyAlignment="1">
      <alignment horizontal="center" wrapText="1"/>
    </xf>
    <xf numFmtId="164" fontId="0" fillId="0" borderId="12" xfId="0" applyNumberFormat="1" applyFill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6" fillId="0" borderId="14" xfId="0" applyFont="1" applyBorder="1" applyAlignment="1">
      <alignment horizontal="center" wrapText="1"/>
    </xf>
    <xf numFmtId="0" fontId="6" fillId="0" borderId="14" xfId="0" applyFont="1" applyBorder="1"/>
    <xf numFmtId="44" fontId="2" fillId="0" borderId="14" xfId="1" applyFont="1" applyBorder="1"/>
    <xf numFmtId="44" fontId="6" fillId="0" borderId="14" xfId="1" applyFont="1" applyBorder="1"/>
    <xf numFmtId="0" fontId="5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3" borderId="0" xfId="0" applyFont="1" applyFill="1"/>
    <xf numFmtId="44" fontId="2" fillId="3" borderId="0" xfId="1" applyFont="1" applyFill="1"/>
    <xf numFmtId="166" fontId="2" fillId="0" borderId="0" xfId="0" applyNumberFormat="1" applyFont="1"/>
    <xf numFmtId="44" fontId="0" fillId="3" borderId="0" xfId="1" applyFont="1" applyFill="1"/>
    <xf numFmtId="44" fontId="5" fillId="3" borderId="0" xfId="1" applyFont="1" applyFill="1"/>
    <xf numFmtId="166" fontId="0" fillId="0" borderId="0" xfId="0" applyNumberFormat="1"/>
    <xf numFmtId="44" fontId="11" fillId="3" borderId="0" xfId="1" applyFont="1" applyFill="1" applyAlignment="1">
      <alignment horizontal="center" wrapText="1"/>
    </xf>
    <xf numFmtId="44" fontId="12" fillId="3" borderId="0" xfId="1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Fill="1"/>
    <xf numFmtId="44" fontId="0" fillId="0" borderId="0" xfId="1" applyFont="1" applyFill="1"/>
    <xf numFmtId="44" fontId="5" fillId="0" borderId="0" xfId="1" applyFont="1" applyFill="1"/>
    <xf numFmtId="164" fontId="2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Fill="1" applyBorder="1" applyAlignment="1">
      <alignment horizontal="center" wrapText="1"/>
    </xf>
    <xf numFmtId="0" fontId="0" fillId="0" borderId="0" xfId="0" applyBorder="1"/>
    <xf numFmtId="164" fontId="0" fillId="0" borderId="0" xfId="0" applyNumberForma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/>
    <xf numFmtId="44" fontId="0" fillId="0" borderId="0" xfId="1" applyFont="1" applyFill="1" applyBorder="1"/>
    <xf numFmtId="44" fontId="5" fillId="0" borderId="0" xfId="1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/>
    <xf numFmtId="44" fontId="0" fillId="0" borderId="0" xfId="1" applyFont="1" applyBorder="1"/>
    <xf numFmtId="44" fontId="5" fillId="0" borderId="0" xfId="1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44" fontId="0" fillId="0" borderId="0" xfId="1" applyFont="1"/>
    <xf numFmtId="44" fontId="5" fillId="0" borderId="0" xfId="1" applyFont="1"/>
    <xf numFmtId="44" fontId="9" fillId="0" borderId="0" xfId="1" applyFont="1" applyFill="1"/>
    <xf numFmtId="0" fontId="0" fillId="0" borderId="0" xfId="0" applyFill="1"/>
    <xf numFmtId="164" fontId="2" fillId="0" borderId="15" xfId="0" applyNumberFormat="1" applyFont="1" applyFill="1" applyBorder="1" applyAlignment="1">
      <alignment horizontal="center"/>
    </xf>
    <xf numFmtId="164" fontId="9" fillId="0" borderId="16" xfId="0" applyNumberFormat="1" applyFont="1" applyFill="1" applyBorder="1" applyAlignment="1">
      <alignment horizontal="center" wrapText="1"/>
    </xf>
    <xf numFmtId="44" fontId="6" fillId="0" borderId="16" xfId="1" applyFont="1" applyFill="1" applyBorder="1" applyAlignment="1">
      <alignment horizontal="center"/>
    </xf>
    <xf numFmtId="44" fontId="13" fillId="9" borderId="17" xfId="1" applyFont="1" applyFill="1" applyBorder="1" applyAlignment="1">
      <alignment horizontal="center"/>
    </xf>
    <xf numFmtId="0" fontId="2" fillId="0" borderId="0" xfId="0" applyFont="1" applyFill="1"/>
    <xf numFmtId="165" fontId="2" fillId="0" borderId="7" xfId="0" applyNumberFormat="1" applyFont="1" applyFill="1" applyBorder="1" applyAlignment="1">
      <alignment horizontal="center"/>
    </xf>
    <xf numFmtId="164" fontId="9" fillId="0" borderId="7" xfId="0" applyNumberFormat="1" applyFont="1" applyFill="1" applyBorder="1"/>
    <xf numFmtId="166" fontId="6" fillId="0" borderId="7" xfId="0" applyNumberFormat="1" applyFont="1" applyFill="1" applyBorder="1"/>
    <xf numFmtId="44" fontId="2" fillId="0" borderId="18" xfId="1" applyFont="1" applyFill="1" applyBorder="1"/>
    <xf numFmtId="0" fontId="17" fillId="10" borderId="0" xfId="0" applyFont="1" applyFill="1"/>
    <xf numFmtId="164" fontId="2" fillId="0" borderId="7" xfId="0" applyNumberFormat="1" applyFont="1" applyFill="1" applyBorder="1"/>
    <xf numFmtId="166" fontId="18" fillId="0" borderId="7" xfId="0" applyNumberFormat="1" applyFont="1" applyFill="1" applyBorder="1"/>
    <xf numFmtId="0" fontId="17" fillId="0" borderId="0" xfId="0" applyFont="1" applyFill="1"/>
    <xf numFmtId="164" fontId="19" fillId="0" borderId="7" xfId="0" applyNumberFormat="1" applyFont="1" applyFill="1" applyBorder="1"/>
    <xf numFmtId="164" fontId="2" fillId="0" borderId="18" xfId="0" applyNumberFormat="1" applyFont="1" applyFill="1" applyBorder="1" applyAlignment="1">
      <alignment horizontal="center"/>
    </xf>
    <xf numFmtId="164" fontId="9" fillId="0" borderId="7" xfId="0" applyNumberFormat="1" applyFont="1" applyFill="1" applyBorder="1" applyAlignment="1">
      <alignment horizontal="center" wrapText="1"/>
    </xf>
    <xf numFmtId="166" fontId="20" fillId="0" borderId="7" xfId="0" applyNumberFormat="1" applyFont="1" applyFill="1" applyBorder="1"/>
    <xf numFmtId="165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/>
    <xf numFmtId="166" fontId="20" fillId="0" borderId="0" xfId="0" applyNumberFormat="1" applyFont="1" applyFill="1" applyBorder="1"/>
    <xf numFmtId="0" fontId="21" fillId="0" borderId="0" xfId="0" applyFont="1" applyFill="1" applyAlignment="1">
      <alignment horizontal="center" wrapText="1"/>
    </xf>
    <xf numFmtId="15" fontId="9" fillId="10" borderId="1" xfId="0" applyNumberFormat="1" applyFont="1" applyFill="1" applyBorder="1" applyAlignment="1">
      <alignment vertical="center"/>
    </xf>
    <xf numFmtId="0" fontId="24" fillId="0" borderId="0" xfId="0" applyFont="1" applyFill="1" applyBorder="1" applyAlignment="1">
      <alignment vertical="center" wrapText="1"/>
    </xf>
    <xf numFmtId="44" fontId="9" fillId="0" borderId="0" xfId="1" applyFont="1" applyFill="1" applyBorder="1"/>
    <xf numFmtId="164" fontId="9" fillId="0" borderId="19" xfId="0" applyNumberFormat="1" applyFont="1" applyFill="1" applyBorder="1" applyAlignment="1">
      <alignment horizontal="center" wrapText="1"/>
    </xf>
    <xf numFmtId="44" fontId="6" fillId="0" borderId="19" xfId="1" applyFont="1" applyFill="1" applyBorder="1"/>
    <xf numFmtId="166" fontId="2" fillId="0" borderId="7" xfId="0" applyNumberFormat="1" applyFont="1" applyFill="1" applyBorder="1"/>
    <xf numFmtId="44" fontId="2" fillId="0" borderId="0" xfId="1" applyFont="1" applyFill="1" applyBorder="1"/>
    <xf numFmtId="0" fontId="2" fillId="9" borderId="0" xfId="0" applyFont="1" applyFill="1" applyAlignment="1">
      <alignment horizontal="center"/>
    </xf>
    <xf numFmtId="0" fontId="22" fillId="9" borderId="2" xfId="0" applyFont="1" applyFill="1" applyBorder="1" applyAlignment="1">
      <alignment horizontal="center"/>
    </xf>
    <xf numFmtId="44" fontId="23" fillId="9" borderId="3" xfId="1" applyFont="1" applyFill="1" applyBorder="1"/>
    <xf numFmtId="0" fontId="27" fillId="0" borderId="7" xfId="0" applyFont="1" applyFill="1" applyBorder="1"/>
    <xf numFmtId="0" fontId="20" fillId="0" borderId="7" xfId="0" applyFont="1" applyFill="1" applyBorder="1"/>
    <xf numFmtId="165" fontId="9" fillId="0" borderId="0" xfId="0" applyNumberFormat="1" applyFont="1" applyFill="1" applyAlignment="1">
      <alignment horizontal="center" wrapText="1"/>
    </xf>
    <xf numFmtId="165" fontId="6" fillId="0" borderId="7" xfId="0" applyNumberFormat="1" applyFont="1" applyFill="1" applyBorder="1" applyAlignment="1">
      <alignment horizontal="center" wrapText="1"/>
    </xf>
    <xf numFmtId="165" fontId="6" fillId="0" borderId="14" xfId="0" applyNumberFormat="1" applyFont="1" applyBorder="1" applyAlignment="1">
      <alignment horizontal="center" wrapText="1"/>
    </xf>
    <xf numFmtId="44" fontId="2" fillId="3" borderId="0" xfId="1" applyFont="1" applyFill="1" applyAlignment="1">
      <alignment wrapText="1"/>
    </xf>
    <xf numFmtId="165" fontId="5" fillId="3" borderId="0" xfId="0" applyNumberFormat="1" applyFont="1" applyFill="1" applyAlignment="1">
      <alignment horizontal="center" wrapText="1"/>
    </xf>
    <xf numFmtId="165" fontId="5" fillId="0" borderId="0" xfId="0" applyNumberFormat="1" applyFont="1" applyFill="1" applyAlignment="1">
      <alignment horizontal="center" wrapText="1"/>
    </xf>
    <xf numFmtId="165" fontId="5" fillId="0" borderId="0" xfId="0" applyNumberFormat="1" applyFont="1" applyFill="1" applyBorder="1" applyAlignment="1">
      <alignment horizontal="center" wrapText="1"/>
    </xf>
    <xf numFmtId="165" fontId="5" fillId="0" borderId="0" xfId="0" applyNumberFormat="1" applyFont="1" applyBorder="1" applyAlignment="1">
      <alignment horizontal="center" wrapText="1"/>
    </xf>
    <xf numFmtId="165" fontId="5" fillId="0" borderId="0" xfId="0" applyNumberFormat="1" applyFont="1" applyAlignment="1">
      <alignment horizontal="center" wrapText="1"/>
    </xf>
    <xf numFmtId="165" fontId="6" fillId="0" borderId="0" xfId="0" applyNumberFormat="1" applyFont="1" applyFill="1" applyAlignment="1">
      <alignment horizontal="center" wrapText="1"/>
    </xf>
    <xf numFmtId="44" fontId="6" fillId="0" borderId="0" xfId="1" applyFont="1" applyFill="1"/>
    <xf numFmtId="165" fontId="9" fillId="11" borderId="7" xfId="0" applyNumberFormat="1" applyFont="1" applyFill="1" applyBorder="1" applyAlignment="1">
      <alignment horizontal="center" wrapText="1"/>
    </xf>
    <xf numFmtId="44" fontId="9" fillId="11" borderId="7" xfId="1" applyFont="1" applyFill="1" applyBorder="1"/>
    <xf numFmtId="165" fontId="6" fillId="6" borderId="7" xfId="0" applyNumberFormat="1" applyFont="1" applyFill="1" applyBorder="1" applyAlignment="1">
      <alignment horizontal="center" wrapText="1"/>
    </xf>
    <xf numFmtId="44" fontId="6" fillId="6" borderId="7" xfId="1" applyFont="1" applyFill="1" applyBorder="1"/>
    <xf numFmtId="44" fontId="3" fillId="0" borderId="0" xfId="1" applyFont="1"/>
    <xf numFmtId="164" fontId="2" fillId="0" borderId="0" xfId="0" applyNumberFormat="1" applyFont="1"/>
    <xf numFmtId="44" fontId="2" fillId="2" borderId="7" xfId="1" applyFont="1" applyFill="1" applyBorder="1"/>
    <xf numFmtId="165" fontId="2" fillId="9" borderId="7" xfId="0" applyNumberFormat="1" applyFont="1" applyFill="1" applyBorder="1" applyAlignment="1">
      <alignment horizontal="center"/>
    </xf>
    <xf numFmtId="164" fontId="19" fillId="9" borderId="7" xfId="0" applyNumberFormat="1" applyFont="1" applyFill="1" applyBorder="1"/>
    <xf numFmtId="166" fontId="6" fillId="9" borderId="7" xfId="0" applyNumberFormat="1" applyFont="1" applyFill="1" applyBorder="1"/>
    <xf numFmtId="164" fontId="2" fillId="9" borderId="7" xfId="0" applyNumberFormat="1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3" fillId="0" borderId="0" xfId="0" applyFont="1" applyFill="1" applyBorder="1" applyAlignment="1">
      <alignment horizontal="center"/>
    </xf>
    <xf numFmtId="165" fontId="3" fillId="0" borderId="0" xfId="0" applyNumberFormat="1" applyFont="1" applyFill="1" applyBorder="1"/>
    <xf numFmtId="0" fontId="6" fillId="0" borderId="0" xfId="0" applyFont="1" applyFill="1" applyBorder="1"/>
    <xf numFmtId="0" fontId="26" fillId="0" borderId="0" xfId="0" applyFont="1" applyFill="1" applyBorder="1"/>
    <xf numFmtId="44" fontId="26" fillId="0" borderId="0" xfId="1" applyFont="1" applyFill="1" applyBorder="1"/>
    <xf numFmtId="165" fontId="0" fillId="0" borderId="0" xfId="0" applyNumberFormat="1" applyFill="1" applyBorder="1"/>
    <xf numFmtId="0" fontId="3" fillId="0" borderId="0" xfId="0" applyFont="1" applyFill="1" applyBorder="1" applyAlignment="1">
      <alignment horizontal="center"/>
    </xf>
    <xf numFmtId="44" fontId="25" fillId="0" borderId="0" xfId="1" applyFont="1" applyFill="1" applyBorder="1"/>
    <xf numFmtId="0" fontId="3" fillId="0" borderId="0" xfId="0" applyFont="1" applyFill="1" applyBorder="1"/>
    <xf numFmtId="44" fontId="6" fillId="0" borderId="0" xfId="1" applyFont="1" applyFill="1" applyBorder="1"/>
    <xf numFmtId="0" fontId="22" fillId="12" borderId="2" xfId="0" applyFont="1" applyFill="1" applyBorder="1" applyAlignment="1">
      <alignment horizontal="center"/>
    </xf>
    <xf numFmtId="44" fontId="23" fillId="12" borderId="3" xfId="1" applyFont="1" applyFill="1" applyBorder="1"/>
    <xf numFmtId="15" fontId="28" fillId="2" borderId="1" xfId="0" applyNumberFormat="1" applyFont="1" applyFill="1" applyBorder="1" applyAlignment="1">
      <alignment vertical="center"/>
    </xf>
    <xf numFmtId="0" fontId="30" fillId="0" borderId="7" xfId="0" applyFont="1" applyFill="1" applyBorder="1"/>
    <xf numFmtId="0" fontId="31" fillId="0" borderId="7" xfId="0" applyFont="1" applyFill="1" applyBorder="1"/>
    <xf numFmtId="165" fontId="9" fillId="12" borderId="7" xfId="0" applyNumberFormat="1" applyFont="1" applyFill="1" applyBorder="1" applyAlignment="1">
      <alignment horizontal="center" wrapText="1"/>
    </xf>
    <xf numFmtId="44" fontId="9" fillId="12" borderId="7" xfId="1" applyFont="1" applyFill="1" applyBorder="1"/>
    <xf numFmtId="164" fontId="32" fillId="0" borderId="18" xfId="0" applyNumberFormat="1" applyFont="1" applyFill="1" applyBorder="1" applyAlignment="1">
      <alignment horizontal="center"/>
    </xf>
    <xf numFmtId="164" fontId="6" fillId="0" borderId="7" xfId="0" applyNumberFormat="1" applyFont="1" applyFill="1" applyBorder="1"/>
    <xf numFmtId="0" fontId="2" fillId="0" borderId="0" xfId="0" applyFont="1" applyFill="1" applyAlignment="1">
      <alignment horizontal="center"/>
    </xf>
    <xf numFmtId="165" fontId="2" fillId="2" borderId="7" xfId="0" applyNumberFormat="1" applyFont="1" applyFill="1" applyBorder="1" applyAlignment="1">
      <alignment horizontal="center"/>
    </xf>
    <xf numFmtId="164" fontId="29" fillId="11" borderId="21" xfId="0" applyNumberFormat="1" applyFont="1" applyFill="1" applyBorder="1" applyAlignment="1">
      <alignment vertical="center" wrapText="1"/>
    </xf>
    <xf numFmtId="164" fontId="29" fillId="11" borderId="23" xfId="0" applyNumberFormat="1" applyFont="1" applyFill="1" applyBorder="1" applyAlignment="1">
      <alignment vertical="center" wrapText="1"/>
    </xf>
    <xf numFmtId="164" fontId="29" fillId="11" borderId="22" xfId="0" applyNumberFormat="1" applyFont="1" applyFill="1" applyBorder="1" applyAlignment="1">
      <alignment vertical="center" wrapText="1"/>
    </xf>
    <xf numFmtId="164" fontId="29" fillId="11" borderId="24" xfId="0" applyNumberFormat="1" applyFont="1" applyFill="1" applyBorder="1" applyAlignment="1">
      <alignment vertical="center" wrapText="1"/>
    </xf>
    <xf numFmtId="164" fontId="29" fillId="0" borderId="21" xfId="0" applyNumberFormat="1" applyFont="1" applyFill="1" applyBorder="1" applyAlignment="1">
      <alignment vertical="center" wrapText="1"/>
    </xf>
    <xf numFmtId="164" fontId="29" fillId="0" borderId="22" xfId="0" applyNumberFormat="1" applyFont="1" applyFill="1" applyBorder="1" applyAlignment="1">
      <alignment vertical="center" wrapText="1"/>
    </xf>
    <xf numFmtId="164" fontId="29" fillId="0" borderId="0" xfId="0" applyNumberFormat="1" applyFont="1" applyFill="1" applyBorder="1" applyAlignment="1">
      <alignment vertical="center" wrapText="1"/>
    </xf>
    <xf numFmtId="164" fontId="5" fillId="0" borderId="0" xfId="0" applyNumberFormat="1" applyFont="1" applyFill="1" applyAlignment="1">
      <alignment horizontal="center"/>
    </xf>
    <xf numFmtId="164" fontId="5" fillId="0" borderId="4" xfId="0" applyNumberFormat="1" applyFont="1" applyFill="1" applyBorder="1" applyAlignment="1">
      <alignment horizontal="center"/>
    </xf>
    <xf numFmtId="164" fontId="6" fillId="0" borderId="6" xfId="0" applyNumberFormat="1" applyFont="1" applyFill="1" applyBorder="1" applyAlignment="1">
      <alignment horizontal="center"/>
    </xf>
    <xf numFmtId="164" fontId="6" fillId="0" borderId="7" xfId="0" applyNumberFormat="1" applyFont="1" applyFill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/>
    </xf>
    <xf numFmtId="164" fontId="5" fillId="0" borderId="12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33" fillId="0" borderId="7" xfId="0" applyNumberFormat="1" applyFont="1" applyFill="1" applyBorder="1" applyAlignment="1">
      <alignment horizontal="center" wrapText="1"/>
    </xf>
    <xf numFmtId="44" fontId="33" fillId="0" borderId="7" xfId="1" applyFont="1" applyFill="1" applyBorder="1"/>
    <xf numFmtId="164" fontId="34" fillId="0" borderId="7" xfId="0" applyNumberFormat="1" applyFont="1" applyFill="1" applyBorder="1" applyAlignment="1">
      <alignment horizontal="center" wrapText="1"/>
    </xf>
    <xf numFmtId="44" fontId="34" fillId="0" borderId="7" xfId="1" applyFont="1" applyFill="1" applyBorder="1"/>
    <xf numFmtId="164" fontId="6" fillId="13" borderId="7" xfId="0" applyNumberFormat="1" applyFont="1" applyFill="1" applyBorder="1" applyAlignment="1">
      <alignment horizontal="center" wrapText="1"/>
    </xf>
    <xf numFmtId="44" fontId="6" fillId="13" borderId="7" xfId="1" applyFont="1" applyFill="1" applyBorder="1"/>
    <xf numFmtId="164" fontId="6" fillId="13" borderId="19" xfId="0" applyNumberFormat="1" applyFont="1" applyFill="1" applyBorder="1" applyAlignment="1">
      <alignment horizontal="center" wrapText="1"/>
    </xf>
    <xf numFmtId="44" fontId="6" fillId="13" borderId="19" xfId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166" fontId="13" fillId="7" borderId="1" xfId="0" applyNumberFormat="1" applyFont="1" applyFill="1" applyBorder="1" applyAlignment="1">
      <alignment horizontal="center"/>
    </xf>
    <xf numFmtId="166" fontId="13" fillId="7" borderId="2" xfId="0" applyNumberFormat="1" applyFont="1" applyFill="1" applyBorder="1" applyAlignment="1">
      <alignment horizontal="center"/>
    </xf>
    <xf numFmtId="166" fontId="13" fillId="7" borderId="3" xfId="0" applyNumberFormat="1" applyFont="1" applyFill="1" applyBorder="1" applyAlignment="1">
      <alignment horizontal="center"/>
    </xf>
    <xf numFmtId="166" fontId="14" fillId="3" borderId="0" xfId="0" applyNumberFormat="1" applyFont="1" applyFill="1" applyAlignment="1">
      <alignment horizontal="center"/>
    </xf>
    <xf numFmtId="0" fontId="4" fillId="8" borderId="0" xfId="0" applyFont="1" applyFill="1" applyBorder="1" applyAlignment="1">
      <alignment horizontal="center"/>
    </xf>
    <xf numFmtId="164" fontId="29" fillId="11" borderId="8" xfId="0" applyNumberFormat="1" applyFont="1" applyFill="1" applyBorder="1" applyAlignment="1">
      <alignment horizontal="center" vertical="center" wrapText="1"/>
    </xf>
    <xf numFmtId="164" fontId="29" fillId="11" borderId="20" xfId="0" applyNumberFormat="1" applyFont="1" applyFill="1" applyBorder="1" applyAlignment="1">
      <alignment horizontal="center" vertical="center" wrapText="1"/>
    </xf>
    <xf numFmtId="164" fontId="29" fillId="11" borderId="21" xfId="0" applyNumberFormat="1" applyFont="1" applyFill="1" applyBorder="1" applyAlignment="1">
      <alignment horizontal="center" vertical="center" wrapText="1"/>
    </xf>
    <xf numFmtId="164" fontId="29" fillId="11" borderId="22" xfId="0" applyNumberFormat="1" applyFont="1" applyFill="1" applyBorder="1" applyAlignment="1">
      <alignment horizontal="center" vertical="center" wrapText="1"/>
    </xf>
    <xf numFmtId="164" fontId="29" fillId="11" borderId="23" xfId="0" applyNumberFormat="1" applyFont="1" applyFill="1" applyBorder="1" applyAlignment="1">
      <alignment horizontal="center" vertical="center" wrapText="1"/>
    </xf>
    <xf numFmtId="164" fontId="29" fillId="11" borderId="24" xfId="0" applyNumberFormat="1" applyFont="1" applyFill="1" applyBorder="1" applyAlignment="1">
      <alignment horizontal="center" vertical="center" wrapText="1"/>
    </xf>
    <xf numFmtId="164" fontId="29" fillId="11" borderId="25" xfId="0" applyNumberFormat="1" applyFont="1" applyFill="1" applyBorder="1" applyAlignment="1">
      <alignment horizontal="center" vertical="center" wrapText="1"/>
    </xf>
    <xf numFmtId="164" fontId="29" fillId="11" borderId="26" xfId="0" applyNumberFormat="1" applyFont="1" applyFill="1" applyBorder="1" applyAlignment="1">
      <alignment horizontal="center" vertical="center" wrapText="1"/>
    </xf>
    <xf numFmtId="164" fontId="29" fillId="11" borderId="27" xfId="0" applyNumberFormat="1" applyFont="1" applyFill="1" applyBorder="1" applyAlignment="1">
      <alignment horizontal="center" vertical="center" wrapText="1"/>
    </xf>
    <xf numFmtId="164" fontId="29" fillId="11" borderId="28" xfId="0" applyNumberFormat="1" applyFont="1" applyFill="1" applyBorder="1" applyAlignment="1">
      <alignment horizontal="center" vertical="center" wrapText="1"/>
    </xf>
    <xf numFmtId="164" fontId="29" fillId="11" borderId="29" xfId="0" applyNumberFormat="1" applyFont="1" applyFill="1" applyBorder="1" applyAlignment="1">
      <alignment horizontal="center" vertical="center" wrapText="1"/>
    </xf>
    <xf numFmtId="164" fontId="29" fillId="11" borderId="30" xfId="0" applyNumberFormat="1" applyFont="1" applyFill="1" applyBorder="1" applyAlignment="1">
      <alignment horizontal="center" vertical="center" wrapText="1"/>
    </xf>
    <xf numFmtId="164" fontId="6" fillId="0" borderId="7" xfId="0" applyNumberFormat="1" applyFont="1" applyFill="1" applyBorder="1" applyAlignment="1">
      <alignment horizontal="center" wrapText="1"/>
    </xf>
    <xf numFmtId="164" fontId="6" fillId="0" borderId="19" xfId="0" applyNumberFormat="1" applyFont="1" applyFill="1" applyBorder="1" applyAlignment="1">
      <alignment horizontal="center" wrapText="1"/>
    </xf>
    <xf numFmtId="15" fontId="28" fillId="14" borderId="1" xfId="0" applyNumberFormat="1" applyFont="1" applyFill="1" applyBorder="1" applyAlignment="1">
      <alignment vertical="center"/>
    </xf>
    <xf numFmtId="44" fontId="23" fillId="15" borderId="3" xfId="1" applyFont="1" applyFill="1" applyBorder="1"/>
    <xf numFmtId="0" fontId="22" fillId="2" borderId="2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FF00FF"/>
      <color rgb="FFCCFFCC"/>
      <color rgb="FFCC99FF"/>
      <color rgb="FF0000FF"/>
      <color rgb="FF9966FF"/>
      <color rgb="FF99FF99"/>
      <color rgb="FF3399FF"/>
      <color rgb="FF00FFFF"/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33</xdr:row>
      <xdr:rowOff>152402</xdr:rowOff>
    </xdr:from>
    <xdr:to>
      <xdr:col>5</xdr:col>
      <xdr:colOff>180974</xdr:colOff>
      <xdr:row>35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25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33</xdr:row>
      <xdr:rowOff>123829</xdr:rowOff>
    </xdr:from>
    <xdr:to>
      <xdr:col>6</xdr:col>
      <xdr:colOff>171450</xdr:colOff>
      <xdr:row>35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472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685800</xdr:colOff>
      <xdr:row>0</xdr:row>
      <xdr:rowOff>0</xdr:rowOff>
    </xdr:from>
    <xdr:to>
      <xdr:col>24</xdr:col>
      <xdr:colOff>479377</xdr:colOff>
      <xdr:row>49</xdr:row>
      <xdr:rowOff>98175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39400" y="0"/>
          <a:ext cx="9699577" cy="11766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55</xdr:row>
      <xdr:rowOff>152402</xdr:rowOff>
    </xdr:from>
    <xdr:to>
      <xdr:col>5</xdr:col>
      <xdr:colOff>180974</xdr:colOff>
      <xdr:row>57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10251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55</xdr:row>
      <xdr:rowOff>123829</xdr:rowOff>
    </xdr:from>
    <xdr:to>
      <xdr:col>6</xdr:col>
      <xdr:colOff>171450</xdr:colOff>
      <xdr:row>57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10728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33588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34064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2380</xdr:colOff>
      <xdr:row>0</xdr:row>
      <xdr:rowOff>142874</xdr:rowOff>
    </xdr:from>
    <xdr:to>
      <xdr:col>22</xdr:col>
      <xdr:colOff>335755</xdr:colOff>
      <xdr:row>36</xdr:row>
      <xdr:rowOff>182217</xdr:rowOff>
    </xdr:to>
    <xdr:pic>
      <xdr:nvPicPr>
        <xdr:cNvPr id="6" name="Imagen 5" descr="C:\Users\ROUSS\Pictures\2023-03-23 ESCANEO\WhatsApp Image 2023-03-24 at 10.25.06 AM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4193" y="142874"/>
          <a:ext cx="7953375" cy="860821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29492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29968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0</xdr:row>
      <xdr:rowOff>161925</xdr:rowOff>
    </xdr:from>
    <xdr:to>
      <xdr:col>22</xdr:col>
      <xdr:colOff>152400</xdr:colOff>
      <xdr:row>33</xdr:row>
      <xdr:rowOff>261620</xdr:rowOff>
    </xdr:to>
    <xdr:pic>
      <xdr:nvPicPr>
        <xdr:cNvPr id="9" name="Imagen 8" descr="C:\Users\ROUSS\Pictures\2023-04-28 ESCANEO\WhatsApp Image 2023-04-28 at 12.40.21 PM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1825" y="161925"/>
          <a:ext cx="7753350" cy="88531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917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5394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917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5394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0</xdr:row>
      <xdr:rowOff>171450</xdr:rowOff>
    </xdr:from>
    <xdr:to>
      <xdr:col>21</xdr:col>
      <xdr:colOff>0</xdr:colOff>
      <xdr:row>32</xdr:row>
      <xdr:rowOff>207010</xdr:rowOff>
    </xdr:to>
    <xdr:pic>
      <xdr:nvPicPr>
        <xdr:cNvPr id="4" name="Imagen 3" descr="F:\02 IMAGENES\ABASTO 4 CARNES\ADMON----- PEPE-ELIAS\OBRADOR  ZAVALETA  2022\ZAVALETA &amp; OBRADOR  2023\12.-  Zavaleta debe a Obrador 31-May-23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1825" y="171450"/>
          <a:ext cx="6858000" cy="84937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52"/>
  <sheetViews>
    <sheetView workbookViewId="0">
      <pane xSplit="3" ySplit="3" topLeftCell="D19" activePane="bottomRight" state="frozen"/>
      <selection pane="topRight" activeCell="D1" sqref="D1"/>
      <selection pane="bottomLeft" activeCell="A4" sqref="A4"/>
      <selection pane="bottomRight" activeCell="D38" sqref="D38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78" t="s">
        <v>11</v>
      </c>
      <c r="C1" s="179"/>
      <c r="D1" s="179"/>
      <c r="E1" s="179"/>
      <c r="F1" s="179"/>
      <c r="G1" s="180"/>
      <c r="I1" s="2"/>
    </row>
    <row r="2" spans="1:9" ht="20.25" customHeight="1" x14ac:dyDescent="0.35">
      <c r="A2" s="3"/>
      <c r="B2" s="181" t="s">
        <v>0</v>
      </c>
      <c r="C2" s="181"/>
      <c r="D2" s="181"/>
      <c r="E2" s="181"/>
      <c r="F2" s="18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44935</v>
      </c>
      <c r="B4" s="15">
        <v>608</v>
      </c>
      <c r="C4" s="16"/>
      <c r="D4" s="109" t="s">
        <v>18</v>
      </c>
      <c r="E4" s="18">
        <v>0</v>
      </c>
      <c r="F4" s="110"/>
      <c r="G4" s="75"/>
      <c r="H4" s="19">
        <f t="shared" ref="H4:H32" si="0">E4-G4</f>
        <v>0</v>
      </c>
      <c r="I4" s="2"/>
    </row>
    <row r="5" spans="1:9" x14ac:dyDescent="0.25">
      <c r="A5" s="14">
        <v>44935</v>
      </c>
      <c r="B5" s="15">
        <v>609</v>
      </c>
      <c r="C5" s="16"/>
      <c r="D5" s="17" t="s">
        <v>19</v>
      </c>
      <c r="E5" s="20">
        <v>22440</v>
      </c>
      <c r="F5" s="111">
        <v>44952</v>
      </c>
      <c r="G5" s="21">
        <v>22440</v>
      </c>
      <c r="H5" s="19">
        <f t="shared" si="0"/>
        <v>0</v>
      </c>
    </row>
    <row r="6" spans="1:9" x14ac:dyDescent="0.25">
      <c r="A6" s="14">
        <v>44935</v>
      </c>
      <c r="B6" s="15">
        <v>610</v>
      </c>
      <c r="C6" s="16"/>
      <c r="D6" s="17" t="s">
        <v>19</v>
      </c>
      <c r="E6" s="20">
        <v>3668</v>
      </c>
      <c r="F6" s="111">
        <v>44952</v>
      </c>
      <c r="G6" s="21">
        <v>3668</v>
      </c>
      <c r="H6" s="19">
        <f t="shared" si="0"/>
        <v>0</v>
      </c>
    </row>
    <row r="7" spans="1:9" x14ac:dyDescent="0.25">
      <c r="A7" s="22">
        <v>44937</v>
      </c>
      <c r="B7" s="15">
        <v>611</v>
      </c>
      <c r="C7" s="16"/>
      <c r="D7" s="17" t="s">
        <v>20</v>
      </c>
      <c r="E7" s="20">
        <v>681</v>
      </c>
      <c r="F7" s="111">
        <v>44944</v>
      </c>
      <c r="G7" s="21">
        <v>681</v>
      </c>
      <c r="H7" s="19">
        <f t="shared" si="0"/>
        <v>0</v>
      </c>
    </row>
    <row r="8" spans="1:9" x14ac:dyDescent="0.25">
      <c r="A8" s="14">
        <v>44938</v>
      </c>
      <c r="B8" s="15">
        <v>612</v>
      </c>
      <c r="C8" s="23"/>
      <c r="D8" s="24" t="s">
        <v>19</v>
      </c>
      <c r="E8" s="20">
        <v>28080</v>
      </c>
      <c r="F8" s="111">
        <v>44952</v>
      </c>
      <c r="G8" s="21">
        <v>28080</v>
      </c>
      <c r="H8" s="25">
        <f t="shared" si="0"/>
        <v>0</v>
      </c>
    </row>
    <row r="9" spans="1:9" ht="17.25" x14ac:dyDescent="0.3">
      <c r="A9" s="14">
        <v>44938</v>
      </c>
      <c r="B9" s="15">
        <v>613</v>
      </c>
      <c r="C9" s="26"/>
      <c r="D9" s="108" t="s">
        <v>21</v>
      </c>
      <c r="E9" s="20">
        <v>6045</v>
      </c>
      <c r="F9" s="111">
        <v>44939</v>
      </c>
      <c r="G9" s="21">
        <v>6045</v>
      </c>
      <c r="H9" s="19">
        <f t="shared" si="0"/>
        <v>0</v>
      </c>
    </row>
    <row r="10" spans="1:9" x14ac:dyDescent="0.25">
      <c r="A10" s="14">
        <v>44939</v>
      </c>
      <c r="B10" s="15">
        <v>614</v>
      </c>
      <c r="C10" s="16"/>
      <c r="D10" s="17" t="s">
        <v>19</v>
      </c>
      <c r="E10" s="20">
        <v>10290</v>
      </c>
      <c r="F10" s="111">
        <v>44952</v>
      </c>
      <c r="G10" s="21">
        <v>10290</v>
      </c>
      <c r="H10" s="19">
        <f t="shared" si="0"/>
        <v>0</v>
      </c>
    </row>
    <row r="11" spans="1:9" x14ac:dyDescent="0.25">
      <c r="A11" s="14">
        <v>44939</v>
      </c>
      <c r="B11" s="15">
        <v>615</v>
      </c>
      <c r="C11" s="16"/>
      <c r="D11" s="17" t="s">
        <v>22</v>
      </c>
      <c r="E11" s="20">
        <v>2897</v>
      </c>
      <c r="F11" s="111">
        <v>44939</v>
      </c>
      <c r="G11" s="21">
        <v>2897</v>
      </c>
      <c r="H11" s="19">
        <f t="shared" si="0"/>
        <v>0</v>
      </c>
    </row>
    <row r="12" spans="1:9" ht="47.25" x14ac:dyDescent="0.25">
      <c r="A12" s="14">
        <v>44940</v>
      </c>
      <c r="B12" s="15">
        <v>616</v>
      </c>
      <c r="C12" s="27"/>
      <c r="D12" s="17" t="s">
        <v>23</v>
      </c>
      <c r="E12" s="20">
        <v>28065</v>
      </c>
      <c r="F12" s="111" t="s">
        <v>25</v>
      </c>
      <c r="G12" s="21">
        <f>5080+10800+12185</f>
        <v>28065</v>
      </c>
      <c r="H12" s="19">
        <f t="shared" si="0"/>
        <v>0</v>
      </c>
    </row>
    <row r="13" spans="1:9" x14ac:dyDescent="0.25">
      <c r="A13" s="14">
        <v>44940</v>
      </c>
      <c r="B13" s="15">
        <v>617</v>
      </c>
      <c r="C13" s="28"/>
      <c r="D13" s="17" t="s">
        <v>19</v>
      </c>
      <c r="E13" s="20">
        <v>5586</v>
      </c>
      <c r="F13" s="111">
        <v>44952</v>
      </c>
      <c r="G13" s="21">
        <v>5586</v>
      </c>
      <c r="H13" s="19">
        <f t="shared" si="0"/>
        <v>0</v>
      </c>
    </row>
    <row r="14" spans="1:9" x14ac:dyDescent="0.25">
      <c r="A14" s="14">
        <v>44942</v>
      </c>
      <c r="B14" s="15">
        <v>618</v>
      </c>
      <c r="C14" s="29"/>
      <c r="D14" s="17" t="s">
        <v>19</v>
      </c>
      <c r="E14" s="20">
        <v>4950</v>
      </c>
      <c r="F14" s="111">
        <v>44952</v>
      </c>
      <c r="G14" s="21">
        <v>4950</v>
      </c>
      <c r="H14" s="19">
        <f t="shared" si="0"/>
        <v>0</v>
      </c>
    </row>
    <row r="15" spans="1:9" x14ac:dyDescent="0.25">
      <c r="A15" s="14">
        <v>44943</v>
      </c>
      <c r="B15" s="15">
        <v>619</v>
      </c>
      <c r="C15" s="30"/>
      <c r="D15" s="17" t="s">
        <v>24</v>
      </c>
      <c r="E15" s="20">
        <v>250</v>
      </c>
      <c r="F15" s="121">
        <v>44989</v>
      </c>
      <c r="G15" s="122">
        <v>250</v>
      </c>
      <c r="H15" s="19">
        <f t="shared" si="0"/>
        <v>0</v>
      </c>
    </row>
    <row r="16" spans="1:9" x14ac:dyDescent="0.25">
      <c r="A16" s="14">
        <v>44944</v>
      </c>
      <c r="B16" s="15">
        <v>620</v>
      </c>
      <c r="C16" s="29"/>
      <c r="D16" s="17" t="s">
        <v>20</v>
      </c>
      <c r="E16" s="20">
        <v>1284</v>
      </c>
      <c r="F16" s="111">
        <v>44951</v>
      </c>
      <c r="G16" s="21">
        <v>1284</v>
      </c>
      <c r="H16" s="19">
        <f t="shared" si="0"/>
        <v>0</v>
      </c>
    </row>
    <row r="17" spans="1:9" x14ac:dyDescent="0.25">
      <c r="A17" s="14">
        <v>44944</v>
      </c>
      <c r="B17" s="15">
        <v>621</v>
      </c>
      <c r="C17" s="28"/>
      <c r="D17" s="24" t="s">
        <v>23</v>
      </c>
      <c r="E17" s="20">
        <v>7591</v>
      </c>
      <c r="F17" s="111">
        <v>44947</v>
      </c>
      <c r="G17" s="21">
        <v>7591</v>
      </c>
      <c r="H17" s="19">
        <f t="shared" si="0"/>
        <v>0</v>
      </c>
    </row>
    <row r="18" spans="1:9" x14ac:dyDescent="0.25">
      <c r="A18" s="14">
        <v>44945</v>
      </c>
      <c r="B18" s="15">
        <v>622</v>
      </c>
      <c r="C18" s="27"/>
      <c r="D18" s="17" t="s">
        <v>19</v>
      </c>
      <c r="E18" s="20">
        <v>13942</v>
      </c>
      <c r="F18" s="111">
        <v>44952</v>
      </c>
      <c r="G18" s="21">
        <v>13942</v>
      </c>
      <c r="H18" s="19">
        <f t="shared" si="0"/>
        <v>0</v>
      </c>
    </row>
    <row r="19" spans="1:9" x14ac:dyDescent="0.25">
      <c r="A19" s="14">
        <v>44946</v>
      </c>
      <c r="B19" s="15">
        <v>623</v>
      </c>
      <c r="C19" s="28"/>
      <c r="D19" s="17" t="s">
        <v>19</v>
      </c>
      <c r="E19" s="20">
        <v>9350</v>
      </c>
      <c r="F19" s="111">
        <v>44942</v>
      </c>
      <c r="G19" s="21">
        <v>9350</v>
      </c>
      <c r="H19" s="19">
        <f t="shared" si="0"/>
        <v>0</v>
      </c>
    </row>
    <row r="20" spans="1:9" x14ac:dyDescent="0.25">
      <c r="A20" s="14">
        <v>44947</v>
      </c>
      <c r="B20" s="15">
        <v>624</v>
      </c>
      <c r="C20" s="27"/>
      <c r="D20" s="17" t="s">
        <v>19</v>
      </c>
      <c r="E20" s="20">
        <v>26352</v>
      </c>
      <c r="F20" s="111">
        <v>44952</v>
      </c>
      <c r="G20" s="21">
        <v>26352</v>
      </c>
      <c r="H20" s="19">
        <f t="shared" si="0"/>
        <v>0</v>
      </c>
    </row>
    <row r="21" spans="1:9" ht="31.5" x14ac:dyDescent="0.25">
      <c r="A21" s="14">
        <v>44948</v>
      </c>
      <c r="B21" s="15">
        <v>625</v>
      </c>
      <c r="C21" s="27"/>
      <c r="D21" s="17" t="s">
        <v>23</v>
      </c>
      <c r="E21" s="20">
        <v>21187</v>
      </c>
      <c r="F21" s="111" t="s">
        <v>26</v>
      </c>
      <c r="G21" s="21">
        <f>6100+9800+4000+1287</f>
        <v>21187</v>
      </c>
      <c r="H21" s="19">
        <f t="shared" si="0"/>
        <v>0</v>
      </c>
    </row>
    <row r="22" spans="1:9" x14ac:dyDescent="0.25">
      <c r="A22" s="14">
        <v>44951</v>
      </c>
      <c r="B22" s="15">
        <v>626</v>
      </c>
      <c r="C22" s="27"/>
      <c r="D22" s="17" t="s">
        <v>20</v>
      </c>
      <c r="E22" s="20">
        <v>1174</v>
      </c>
      <c r="F22" s="121">
        <v>44958</v>
      </c>
      <c r="G22" s="122">
        <v>1174</v>
      </c>
      <c r="H22" s="19">
        <f t="shared" si="0"/>
        <v>0</v>
      </c>
    </row>
    <row r="23" spans="1:9" x14ac:dyDescent="0.25">
      <c r="A23" s="14">
        <v>44951</v>
      </c>
      <c r="B23" s="15">
        <v>627</v>
      </c>
      <c r="C23" s="27"/>
      <c r="D23" s="17" t="s">
        <v>27</v>
      </c>
      <c r="E23" s="20">
        <v>2842</v>
      </c>
      <c r="F23" s="111">
        <v>44951</v>
      </c>
      <c r="G23" s="21">
        <v>2842</v>
      </c>
      <c r="H23" s="19">
        <f t="shared" si="0"/>
        <v>0</v>
      </c>
    </row>
    <row r="24" spans="1:9" x14ac:dyDescent="0.25">
      <c r="A24" s="14">
        <v>44951</v>
      </c>
      <c r="B24" s="15">
        <v>628</v>
      </c>
      <c r="C24" s="27"/>
      <c r="D24" s="17" t="s">
        <v>19</v>
      </c>
      <c r="E24" s="20">
        <v>9540</v>
      </c>
      <c r="F24" s="121">
        <v>45005</v>
      </c>
      <c r="G24" s="122">
        <v>9540</v>
      </c>
      <c r="H24" s="19">
        <f t="shared" si="0"/>
        <v>0</v>
      </c>
    </row>
    <row r="25" spans="1:9" x14ac:dyDescent="0.25">
      <c r="A25" s="22">
        <v>44952</v>
      </c>
      <c r="B25" s="15">
        <v>629</v>
      </c>
      <c r="C25" s="27"/>
      <c r="D25" s="17" t="s">
        <v>19</v>
      </c>
      <c r="E25" s="20">
        <v>90643</v>
      </c>
      <c r="F25" s="121">
        <v>45005</v>
      </c>
      <c r="G25" s="122">
        <v>90643</v>
      </c>
      <c r="H25" s="19">
        <f t="shared" si="0"/>
        <v>0</v>
      </c>
    </row>
    <row r="26" spans="1:9" x14ac:dyDescent="0.25">
      <c r="A26" s="22">
        <v>44953</v>
      </c>
      <c r="B26" s="15">
        <v>630</v>
      </c>
      <c r="C26" s="27"/>
      <c r="D26" s="17" t="s">
        <v>19</v>
      </c>
      <c r="E26" s="20">
        <v>22032</v>
      </c>
      <c r="F26" s="121">
        <v>45005</v>
      </c>
      <c r="G26" s="122">
        <v>22032</v>
      </c>
      <c r="H26" s="19">
        <f t="shared" si="0"/>
        <v>0</v>
      </c>
    </row>
    <row r="27" spans="1:9" x14ac:dyDescent="0.25">
      <c r="A27" s="22">
        <v>44953</v>
      </c>
      <c r="B27" s="15">
        <v>631</v>
      </c>
      <c r="C27" s="27"/>
      <c r="D27" s="17" t="s">
        <v>19</v>
      </c>
      <c r="E27" s="20">
        <v>4400</v>
      </c>
      <c r="F27" s="121">
        <v>45005</v>
      </c>
      <c r="G27" s="122">
        <v>4400</v>
      </c>
      <c r="H27" s="19">
        <f t="shared" si="0"/>
        <v>0</v>
      </c>
    </row>
    <row r="28" spans="1:9" ht="32.25" x14ac:dyDescent="0.3">
      <c r="A28" s="22">
        <v>44953</v>
      </c>
      <c r="B28" s="15">
        <v>632</v>
      </c>
      <c r="C28" s="27"/>
      <c r="D28" s="108" t="s">
        <v>23</v>
      </c>
      <c r="E28" s="20">
        <v>15393</v>
      </c>
      <c r="F28" s="121" t="s">
        <v>32</v>
      </c>
      <c r="G28" s="122">
        <f>12000+3393</f>
        <v>15393</v>
      </c>
      <c r="H28" s="19">
        <f t="shared" si="0"/>
        <v>0</v>
      </c>
    </row>
    <row r="29" spans="1:9" x14ac:dyDescent="0.25">
      <c r="A29" s="22"/>
      <c r="B29" s="15"/>
      <c r="C29" s="27"/>
      <c r="D29" s="17"/>
      <c r="E29" s="20"/>
      <c r="F29" s="111"/>
      <c r="G29" s="21"/>
      <c r="H29" s="19">
        <f t="shared" si="0"/>
        <v>0</v>
      </c>
    </row>
    <row r="30" spans="1:9" x14ac:dyDescent="0.25">
      <c r="A30" s="22"/>
      <c r="B30" s="15"/>
      <c r="C30" s="27"/>
      <c r="D30" s="17"/>
      <c r="E30" s="20"/>
      <c r="F30" s="111"/>
      <c r="G30" s="21"/>
      <c r="H30" s="19">
        <f t="shared" si="0"/>
        <v>0</v>
      </c>
    </row>
    <row r="31" spans="1:9" ht="17.25" customHeight="1" x14ac:dyDescent="0.25">
      <c r="A31" s="22"/>
      <c r="B31" s="15"/>
      <c r="C31" s="27"/>
      <c r="D31" s="17"/>
      <c r="E31" s="20"/>
      <c r="F31" s="111"/>
      <c r="G31" s="21"/>
      <c r="H31" s="19">
        <f t="shared" si="0"/>
        <v>0</v>
      </c>
    </row>
    <row r="32" spans="1:9" ht="16.5" thickBot="1" x14ac:dyDescent="0.3">
      <c r="A32" s="31"/>
      <c r="B32" s="32"/>
      <c r="C32" s="33"/>
      <c r="D32" s="34"/>
      <c r="E32" s="35">
        <v>0</v>
      </c>
      <c r="F32" s="112"/>
      <c r="G32" s="36"/>
      <c r="H32" s="19">
        <f t="shared" si="0"/>
        <v>0</v>
      </c>
      <c r="I32" s="2"/>
    </row>
    <row r="33" spans="1:9" ht="16.5" thickTop="1" x14ac:dyDescent="0.25">
      <c r="B33" s="37"/>
      <c r="C33" s="38"/>
      <c r="D33" s="39"/>
      <c r="E33" s="40">
        <f>SUM(E4:E32)</f>
        <v>338682</v>
      </c>
      <c r="F33" s="113"/>
      <c r="G33" s="40">
        <f>SUM(G4:G32)</f>
        <v>338682</v>
      </c>
      <c r="H33" s="41">
        <f>SUM(H23:H32)</f>
        <v>0</v>
      </c>
      <c r="I33" s="2"/>
    </row>
    <row r="34" spans="1:9" x14ac:dyDescent="0.25">
      <c r="B34" s="37"/>
      <c r="C34" s="38"/>
      <c r="D34" s="39"/>
      <c r="E34" s="42"/>
      <c r="F34" s="114"/>
      <c r="G34" s="43"/>
      <c r="H34" s="44"/>
      <c r="I34" s="2"/>
    </row>
    <row r="35" spans="1:9" ht="31.5" x14ac:dyDescent="0.25">
      <c r="B35" s="37"/>
      <c r="C35" s="38"/>
      <c r="D35" s="39"/>
      <c r="E35" s="45" t="s">
        <v>8</v>
      </c>
      <c r="F35" s="114"/>
      <c r="G35" s="46" t="s">
        <v>9</v>
      </c>
      <c r="H35" s="44"/>
      <c r="I35" s="2"/>
    </row>
    <row r="36" spans="1:9" ht="16.5" thickBot="1" x14ac:dyDescent="0.3">
      <c r="B36" s="37"/>
      <c r="C36" s="38"/>
      <c r="D36" s="39"/>
      <c r="E36" s="45"/>
      <c r="F36" s="114"/>
      <c r="G36" s="46"/>
      <c r="H36" s="44"/>
      <c r="I36" s="2"/>
    </row>
    <row r="37" spans="1:9" ht="21.75" thickBot="1" x14ac:dyDescent="0.4">
      <c r="B37" s="37"/>
      <c r="C37" s="38"/>
      <c r="D37" s="39"/>
      <c r="E37" s="182">
        <f>E33-G33</f>
        <v>0</v>
      </c>
      <c r="F37" s="183"/>
      <c r="G37" s="184"/>
      <c r="I37" s="2"/>
    </row>
    <row r="38" spans="1:9" x14ac:dyDescent="0.25">
      <c r="B38" s="37"/>
      <c r="C38" s="38"/>
      <c r="D38" s="39"/>
      <c r="E38" s="42"/>
      <c r="F38" s="114"/>
      <c r="G38" s="43"/>
      <c r="I38" s="2"/>
    </row>
    <row r="39" spans="1:9" ht="18.75" x14ac:dyDescent="0.3">
      <c r="B39" s="37"/>
      <c r="C39" s="38"/>
      <c r="D39" s="39"/>
      <c r="E39" s="185" t="s">
        <v>10</v>
      </c>
      <c r="F39" s="185"/>
      <c r="G39" s="185"/>
      <c r="I39" s="2"/>
    </row>
    <row r="40" spans="1:9" x14ac:dyDescent="0.25">
      <c r="B40" s="47"/>
      <c r="C40" s="48"/>
      <c r="D40" s="49"/>
      <c r="E40" s="50"/>
      <c r="F40" s="115"/>
      <c r="G40" s="51"/>
      <c r="I40" s="2"/>
    </row>
    <row r="41" spans="1:9" ht="18.75" x14ac:dyDescent="0.3">
      <c r="A41" s="52"/>
      <c r="B41" s="53"/>
      <c r="C41" s="54"/>
      <c r="D41" s="55"/>
      <c r="E41" s="56"/>
      <c r="F41" s="57"/>
      <c r="G41" s="56"/>
      <c r="H41" s="58"/>
      <c r="I41" s="2"/>
    </row>
    <row r="42" spans="1:9" x14ac:dyDescent="0.25">
      <c r="A42" s="59"/>
      <c r="B42" s="60"/>
      <c r="C42" s="61"/>
      <c r="D42" s="62"/>
      <c r="E42" s="63"/>
      <c r="F42" s="116"/>
      <c r="G42" s="64"/>
      <c r="H42" s="58"/>
      <c r="I42" s="2"/>
    </row>
    <row r="43" spans="1:9" x14ac:dyDescent="0.25">
      <c r="A43" s="59"/>
      <c r="B43" s="60"/>
      <c r="C43" s="61"/>
      <c r="D43" s="62"/>
      <c r="E43" s="63"/>
      <c r="F43" s="116"/>
      <c r="G43" s="64"/>
      <c r="H43" s="58"/>
      <c r="I43" s="2"/>
    </row>
    <row r="44" spans="1:9" x14ac:dyDescent="0.25">
      <c r="A44" s="59"/>
      <c r="B44" s="60"/>
      <c r="C44" s="61"/>
      <c r="D44" s="62"/>
      <c r="E44" s="63"/>
      <c r="F44" s="116"/>
      <c r="G44" s="64"/>
      <c r="H44" s="58"/>
      <c r="I44" s="2"/>
    </row>
    <row r="45" spans="1:9" x14ac:dyDescent="0.25">
      <c r="A45" s="59"/>
      <c r="B45" s="60"/>
      <c r="C45" s="61"/>
      <c r="D45" s="62"/>
      <c r="E45" s="63"/>
      <c r="F45" s="116"/>
      <c r="G45" s="64"/>
      <c r="H45" s="58"/>
      <c r="I45" s="2"/>
    </row>
    <row r="46" spans="1:9" x14ac:dyDescent="0.25">
      <c r="A46" s="59"/>
      <c r="B46" s="60"/>
      <c r="C46" s="61"/>
      <c r="D46" s="62"/>
      <c r="E46" s="63"/>
      <c r="F46" s="116"/>
      <c r="G46" s="64"/>
      <c r="H46" s="58"/>
      <c r="I46" s="2"/>
    </row>
    <row r="47" spans="1:9" x14ac:dyDescent="0.25">
      <c r="A47" s="59"/>
      <c r="B47" s="60"/>
      <c r="C47" s="61"/>
      <c r="D47" s="62"/>
      <c r="E47" s="63"/>
      <c r="F47" s="116"/>
      <c r="G47" s="64"/>
      <c r="H47" s="58"/>
      <c r="I47" s="2"/>
    </row>
    <row r="48" spans="1:9" x14ac:dyDescent="0.25">
      <c r="A48" s="59"/>
      <c r="B48" s="60"/>
      <c r="C48" s="61"/>
      <c r="D48" s="62"/>
      <c r="E48" s="63"/>
      <c r="F48" s="116"/>
      <c r="G48" s="64"/>
      <c r="H48" s="58"/>
      <c r="I48" s="2"/>
    </row>
    <row r="49" spans="1:9" x14ac:dyDescent="0.25">
      <c r="A49" s="59"/>
      <c r="B49" s="60"/>
      <c r="C49" s="61"/>
      <c r="D49" s="62"/>
      <c r="E49" s="63"/>
      <c r="F49" s="116"/>
      <c r="G49" s="64"/>
      <c r="H49" s="58"/>
      <c r="I49" s="2"/>
    </row>
    <row r="50" spans="1:9" x14ac:dyDescent="0.25">
      <c r="A50" s="59"/>
      <c r="B50" s="60"/>
      <c r="C50" s="61"/>
      <c r="D50" s="62"/>
      <c r="E50" s="63"/>
      <c r="F50" s="116"/>
      <c r="G50" s="64"/>
      <c r="H50" s="58"/>
      <c r="I50" s="2"/>
    </row>
    <row r="51" spans="1:9" x14ac:dyDescent="0.25">
      <c r="A51" s="59"/>
      <c r="B51" s="60"/>
      <c r="C51" s="61"/>
      <c r="D51" s="62"/>
      <c r="E51" s="63"/>
      <c r="F51" s="116"/>
      <c r="G51" s="64"/>
      <c r="H51" s="58"/>
    </row>
    <row r="52" spans="1:9" x14ac:dyDescent="0.25">
      <c r="A52" s="59"/>
      <c r="B52" s="65"/>
      <c r="C52" s="66"/>
      <c r="D52" s="67"/>
      <c r="E52" s="68"/>
      <c r="F52" s="117"/>
      <c r="G52" s="69"/>
      <c r="H52" s="58"/>
    </row>
  </sheetData>
  <mergeCells count="4">
    <mergeCell ref="B1:G1"/>
    <mergeCell ref="B2:F2"/>
    <mergeCell ref="E37:G37"/>
    <mergeCell ref="E39:G39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2:Z61"/>
  <sheetViews>
    <sheetView tabSelected="1" workbookViewId="0">
      <selection activeCell="C3" sqref="C3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7109375" style="76" bestFit="1" customWidth="1"/>
    <col min="4" max="4" width="20" style="49" customWidth="1"/>
    <col min="5" max="5" width="16.85546875" style="76" customWidth="1"/>
    <col min="6" max="6" width="5.28515625" style="81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26" ht="21.75" thickBot="1" x14ac:dyDescent="0.4">
      <c r="B2" s="186" t="s">
        <v>12</v>
      </c>
      <c r="C2" s="186"/>
      <c r="D2" s="186"/>
      <c r="E2" s="186"/>
      <c r="F2" s="186"/>
      <c r="G2" s="186"/>
      <c r="H2" s="186"/>
      <c r="I2" s="186"/>
      <c r="J2" s="186"/>
      <c r="Z2" s="153"/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/>
      <c r="C4" s="152"/>
      <c r="D4" s="84"/>
      <c r="E4" s="85">
        <f>D4</f>
        <v>0</v>
      </c>
      <c r="F4" s="86"/>
      <c r="G4" s="82"/>
      <c r="H4" s="87"/>
      <c r="I4" s="88"/>
      <c r="J4" s="20">
        <f>E47+I4</f>
        <v>0</v>
      </c>
    </row>
    <row r="5" spans="2:26" x14ac:dyDescent="0.25">
      <c r="B5" s="82"/>
      <c r="C5" s="152"/>
      <c r="D5" s="84"/>
      <c r="E5" s="20">
        <f>E4+D5</f>
        <v>0</v>
      </c>
      <c r="G5" s="82"/>
      <c r="H5" s="87"/>
      <c r="I5" s="88"/>
      <c r="J5" s="20">
        <f>J4+I5</f>
        <v>0</v>
      </c>
    </row>
    <row r="6" spans="2:26" x14ac:dyDescent="0.25">
      <c r="B6" s="82"/>
      <c r="C6" s="152"/>
      <c r="D6" s="84"/>
      <c r="E6" s="20">
        <f t="shared" ref="E6:E47" si="0">E5+D6</f>
        <v>0</v>
      </c>
      <c r="F6" s="89"/>
      <c r="G6" s="82"/>
      <c r="H6" s="87"/>
      <c r="I6" s="88"/>
      <c r="J6" s="20">
        <f t="shared" ref="J6:J29" si="1">J5+I6</f>
        <v>0</v>
      </c>
    </row>
    <row r="7" spans="2:26" x14ac:dyDescent="0.25">
      <c r="B7" s="82"/>
      <c r="C7" s="152"/>
      <c r="D7" s="84"/>
      <c r="E7" s="20">
        <f t="shared" si="0"/>
        <v>0</v>
      </c>
      <c r="F7" s="89"/>
      <c r="G7" s="82"/>
      <c r="H7" s="87"/>
      <c r="I7" s="88"/>
      <c r="J7" s="20">
        <f t="shared" si="1"/>
        <v>0</v>
      </c>
    </row>
    <row r="8" spans="2:26" x14ac:dyDescent="0.25">
      <c r="B8" s="82"/>
      <c r="C8" s="152"/>
      <c r="D8" s="84"/>
      <c r="E8" s="20">
        <f t="shared" si="0"/>
        <v>0</v>
      </c>
      <c r="G8" s="82"/>
      <c r="H8" s="87"/>
      <c r="I8" s="88"/>
      <c r="J8" s="20">
        <f t="shared" si="1"/>
        <v>0</v>
      </c>
    </row>
    <row r="9" spans="2:26" x14ac:dyDescent="0.25">
      <c r="B9" s="82"/>
      <c r="C9" s="152"/>
      <c r="D9" s="84"/>
      <c r="E9" s="20">
        <f t="shared" si="0"/>
        <v>0</v>
      </c>
      <c r="G9" s="82"/>
      <c r="H9" s="90"/>
      <c r="I9" s="84"/>
      <c r="J9" s="20">
        <f t="shared" si="1"/>
        <v>0</v>
      </c>
    </row>
    <row r="10" spans="2:26" x14ac:dyDescent="0.25">
      <c r="B10" s="91"/>
      <c r="C10" s="170"/>
      <c r="D10" s="171"/>
      <c r="E10" s="20">
        <f t="shared" si="0"/>
        <v>0</v>
      </c>
      <c r="G10" s="82"/>
      <c r="H10" s="90"/>
      <c r="I10" s="84"/>
      <c r="J10" s="20">
        <f t="shared" si="1"/>
        <v>0</v>
      </c>
    </row>
    <row r="11" spans="2:26" x14ac:dyDescent="0.25">
      <c r="B11" s="91"/>
      <c r="C11" s="170"/>
      <c r="D11" s="171"/>
      <c r="E11" s="20">
        <f t="shared" si="0"/>
        <v>0</v>
      </c>
      <c r="G11" s="82"/>
      <c r="H11" s="90"/>
      <c r="I11" s="84"/>
      <c r="J11" s="20">
        <f t="shared" si="1"/>
        <v>0</v>
      </c>
    </row>
    <row r="12" spans="2:26" x14ac:dyDescent="0.25">
      <c r="B12" s="91"/>
      <c r="C12" s="170"/>
      <c r="D12" s="171"/>
      <c r="E12" s="20">
        <f t="shared" si="0"/>
        <v>0</v>
      </c>
      <c r="G12" s="82"/>
      <c r="H12" s="90"/>
      <c r="I12" s="84"/>
      <c r="J12" s="20">
        <f t="shared" si="1"/>
        <v>0</v>
      </c>
    </row>
    <row r="13" spans="2:26" x14ac:dyDescent="0.25">
      <c r="B13" s="91"/>
      <c r="C13" s="170"/>
      <c r="D13" s="171"/>
      <c r="E13" s="20">
        <f t="shared" si="0"/>
        <v>0</v>
      </c>
      <c r="G13" s="82"/>
      <c r="H13" s="90"/>
      <c r="I13" s="84"/>
      <c r="J13" s="20">
        <f t="shared" si="1"/>
        <v>0</v>
      </c>
    </row>
    <row r="14" spans="2:26" x14ac:dyDescent="0.25">
      <c r="B14" s="91"/>
      <c r="C14" s="170"/>
      <c r="D14" s="171"/>
      <c r="E14" s="20">
        <f t="shared" si="0"/>
        <v>0</v>
      </c>
      <c r="G14" s="82"/>
      <c r="H14" s="90"/>
      <c r="I14" s="84"/>
      <c r="J14" s="20">
        <f t="shared" si="1"/>
        <v>0</v>
      </c>
    </row>
    <row r="15" spans="2:26" x14ac:dyDescent="0.25">
      <c r="B15" s="91"/>
      <c r="C15" s="170"/>
      <c r="D15" s="171"/>
      <c r="E15" s="20">
        <f t="shared" si="0"/>
        <v>0</v>
      </c>
      <c r="G15" s="82"/>
      <c r="H15" s="90"/>
      <c r="I15" s="84"/>
      <c r="J15" s="20">
        <f t="shared" si="1"/>
        <v>0</v>
      </c>
    </row>
    <row r="16" spans="2:26" x14ac:dyDescent="0.25">
      <c r="B16" s="91"/>
      <c r="C16" s="170"/>
      <c r="D16" s="171"/>
      <c r="E16" s="20">
        <f t="shared" si="0"/>
        <v>0</v>
      </c>
      <c r="G16" s="82"/>
      <c r="H16" s="90"/>
      <c r="I16" s="84"/>
      <c r="J16" s="20">
        <f t="shared" si="1"/>
        <v>0</v>
      </c>
    </row>
    <row r="17" spans="2:10" x14ac:dyDescent="0.25">
      <c r="B17" s="91"/>
      <c r="C17" s="170"/>
      <c r="D17" s="171"/>
      <c r="E17" s="20">
        <f t="shared" si="0"/>
        <v>0</v>
      </c>
      <c r="G17" s="82"/>
      <c r="H17" s="87"/>
      <c r="I17" s="84"/>
      <c r="J17" s="20">
        <f t="shared" si="1"/>
        <v>0</v>
      </c>
    </row>
    <row r="18" spans="2:10" ht="27.75" customHeight="1" x14ac:dyDescent="0.25">
      <c r="B18" s="91"/>
      <c r="C18" s="172"/>
      <c r="D18" s="173"/>
      <c r="E18" s="20">
        <f t="shared" si="0"/>
        <v>0</v>
      </c>
      <c r="G18" s="82"/>
      <c r="H18" s="87"/>
      <c r="I18" s="84"/>
      <c r="J18" s="20">
        <f t="shared" si="1"/>
        <v>0</v>
      </c>
    </row>
    <row r="19" spans="2:10" ht="25.5" customHeight="1" x14ac:dyDescent="0.25">
      <c r="B19" s="91"/>
      <c r="C19" s="172"/>
      <c r="D19" s="173"/>
      <c r="E19" s="20">
        <f t="shared" si="0"/>
        <v>0</v>
      </c>
      <c r="G19" s="82"/>
      <c r="H19" s="87"/>
      <c r="I19" s="84"/>
      <c r="J19" s="20">
        <f t="shared" si="1"/>
        <v>0</v>
      </c>
    </row>
    <row r="20" spans="2:10" ht="25.5" customHeight="1" x14ac:dyDescent="0.25">
      <c r="B20" s="91"/>
      <c r="C20" s="172"/>
      <c r="D20" s="173"/>
      <c r="E20" s="20">
        <f t="shared" si="0"/>
        <v>0</v>
      </c>
      <c r="G20" s="82"/>
      <c r="H20" s="87"/>
      <c r="I20" s="88"/>
      <c r="J20" s="20">
        <f t="shared" si="1"/>
        <v>0</v>
      </c>
    </row>
    <row r="21" spans="2:10" ht="25.5" customHeight="1" x14ac:dyDescent="0.25">
      <c r="B21" s="91"/>
      <c r="C21" s="172"/>
      <c r="D21" s="173"/>
      <c r="E21" s="20">
        <f t="shared" si="0"/>
        <v>0</v>
      </c>
      <c r="G21" s="82"/>
      <c r="H21" s="87"/>
      <c r="I21" s="88"/>
      <c r="J21" s="20">
        <f t="shared" si="1"/>
        <v>0</v>
      </c>
    </row>
    <row r="22" spans="2:10" ht="25.5" customHeight="1" x14ac:dyDescent="0.25">
      <c r="B22" s="91"/>
      <c r="C22" s="172"/>
      <c r="D22" s="173"/>
      <c r="E22" s="20">
        <f t="shared" si="0"/>
        <v>0</v>
      </c>
      <c r="G22" s="82"/>
      <c r="H22" s="87"/>
      <c r="I22" s="88"/>
      <c r="J22" s="20">
        <f t="shared" si="1"/>
        <v>0</v>
      </c>
    </row>
    <row r="23" spans="2:10" ht="25.5" customHeight="1" x14ac:dyDescent="0.25">
      <c r="B23" s="91"/>
      <c r="C23" s="172"/>
      <c r="D23" s="173"/>
      <c r="E23" s="20">
        <f t="shared" si="0"/>
        <v>0</v>
      </c>
      <c r="G23" s="82"/>
      <c r="H23" s="87"/>
      <c r="I23" s="88"/>
      <c r="J23" s="20">
        <f t="shared" si="1"/>
        <v>0</v>
      </c>
    </row>
    <row r="24" spans="2:10" ht="25.5" customHeight="1" x14ac:dyDescent="0.25">
      <c r="B24" s="91"/>
      <c r="C24" s="172"/>
      <c r="D24" s="173"/>
      <c r="E24" s="20">
        <f t="shared" si="0"/>
        <v>0</v>
      </c>
      <c r="G24" s="82"/>
      <c r="H24" s="87"/>
      <c r="I24" s="88"/>
      <c r="J24" s="20">
        <f t="shared" si="1"/>
        <v>0</v>
      </c>
    </row>
    <row r="25" spans="2:10" ht="25.5" customHeight="1" x14ac:dyDescent="0.25">
      <c r="B25" s="91"/>
      <c r="C25" s="172"/>
      <c r="D25" s="173"/>
      <c r="E25" s="20">
        <f t="shared" si="0"/>
        <v>0</v>
      </c>
      <c r="G25" s="82"/>
      <c r="H25" s="87"/>
      <c r="I25" s="93"/>
      <c r="J25" s="20">
        <f t="shared" si="1"/>
        <v>0</v>
      </c>
    </row>
    <row r="26" spans="2:10" ht="25.5" customHeight="1" x14ac:dyDescent="0.25">
      <c r="B26" s="91"/>
      <c r="C26" s="172"/>
      <c r="D26" s="173"/>
      <c r="E26" s="20">
        <f t="shared" si="0"/>
        <v>0</v>
      </c>
      <c r="G26" s="82"/>
      <c r="H26" s="87"/>
      <c r="I26" s="93"/>
      <c r="J26" s="20">
        <f t="shared" si="1"/>
        <v>0</v>
      </c>
    </row>
    <row r="27" spans="2:10" ht="25.5" customHeight="1" thickBot="1" x14ac:dyDescent="0.3">
      <c r="B27" s="91"/>
      <c r="C27" s="199"/>
      <c r="D27" s="21"/>
      <c r="E27" s="20">
        <f t="shared" si="0"/>
        <v>0</v>
      </c>
      <c r="G27" s="94"/>
      <c r="H27" s="95"/>
      <c r="I27" s="96"/>
      <c r="J27" s="20">
        <f t="shared" si="1"/>
        <v>0</v>
      </c>
    </row>
    <row r="28" spans="2:10" ht="25.5" customHeight="1" thickBot="1" x14ac:dyDescent="0.4">
      <c r="B28" s="91"/>
      <c r="C28" s="199"/>
      <c r="D28" s="21"/>
      <c r="E28" s="20">
        <f t="shared" si="0"/>
        <v>0</v>
      </c>
      <c r="F28" s="97"/>
      <c r="G28" s="201">
        <v>45077</v>
      </c>
      <c r="H28" s="203" t="s">
        <v>16</v>
      </c>
      <c r="I28" s="202">
        <v>-1920958.81</v>
      </c>
      <c r="J28" s="20">
        <f t="shared" si="1"/>
        <v>-1920958.81</v>
      </c>
    </row>
    <row r="29" spans="2:10" ht="23.25" x14ac:dyDescent="0.25">
      <c r="B29" s="91"/>
      <c r="C29" s="199"/>
      <c r="D29" s="21"/>
      <c r="E29" s="20">
        <f t="shared" si="0"/>
        <v>0</v>
      </c>
      <c r="G29" s="99"/>
      <c r="H29" s="99"/>
      <c r="I29" s="99"/>
      <c r="J29" s="20">
        <f t="shared" si="1"/>
        <v>-1920958.81</v>
      </c>
    </row>
    <row r="30" spans="2:10" ht="23.25" x14ac:dyDescent="0.25">
      <c r="B30" s="91"/>
      <c r="C30" s="199"/>
      <c r="D30" s="21"/>
      <c r="E30" s="20">
        <f t="shared" si="0"/>
        <v>0</v>
      </c>
      <c r="G30" s="99"/>
      <c r="H30" s="99"/>
      <c r="I30" s="99"/>
      <c r="J30" s="100"/>
    </row>
    <row r="31" spans="2:10" ht="23.25" x14ac:dyDescent="0.25">
      <c r="B31" s="52"/>
      <c r="C31" s="200"/>
      <c r="D31" s="102"/>
      <c r="E31" s="20">
        <f t="shared" si="0"/>
        <v>0</v>
      </c>
      <c r="G31" s="99"/>
      <c r="H31" s="99"/>
      <c r="I31" s="99"/>
      <c r="J31" s="100"/>
    </row>
    <row r="32" spans="2:10" ht="21.75" customHeight="1" x14ac:dyDescent="0.25">
      <c r="B32" s="82"/>
      <c r="C32" s="87"/>
      <c r="D32" s="103"/>
      <c r="E32" s="20">
        <f t="shared" si="0"/>
        <v>0</v>
      </c>
    </row>
    <row r="33" spans="2:10" ht="23.25" customHeight="1" x14ac:dyDescent="0.25">
      <c r="B33" s="82"/>
      <c r="C33" s="87"/>
      <c r="D33" s="103"/>
      <c r="E33" s="20">
        <f t="shared" si="0"/>
        <v>0</v>
      </c>
      <c r="H33" s="161"/>
      <c r="I33" s="161"/>
    </row>
    <row r="34" spans="2:10" ht="21" customHeight="1" x14ac:dyDescent="0.25">
      <c r="B34" s="82"/>
      <c r="C34" s="87"/>
      <c r="D34" s="103"/>
      <c r="E34" s="20">
        <f t="shared" si="0"/>
        <v>0</v>
      </c>
      <c r="H34" s="161"/>
      <c r="I34" s="161"/>
    </row>
    <row r="35" spans="2:10" ht="21" customHeight="1" x14ac:dyDescent="0.25">
      <c r="B35" s="82"/>
      <c r="C35" s="87"/>
      <c r="D35" s="84"/>
      <c r="E35" s="20">
        <f t="shared" si="0"/>
        <v>0</v>
      </c>
      <c r="H35" s="161"/>
      <c r="I35" s="161"/>
    </row>
    <row r="36" spans="2:10" ht="21" customHeight="1" x14ac:dyDescent="0.25">
      <c r="B36" s="82"/>
      <c r="C36" s="87"/>
      <c r="D36" s="84"/>
      <c r="E36" s="20">
        <f t="shared" si="0"/>
        <v>0</v>
      </c>
      <c r="H36" s="161"/>
      <c r="I36" s="161"/>
    </row>
    <row r="37" spans="2:10" ht="21" customHeight="1" x14ac:dyDescent="0.25">
      <c r="B37" s="82"/>
      <c r="C37" s="87"/>
      <c r="D37" s="84"/>
      <c r="E37" s="20">
        <f t="shared" si="0"/>
        <v>0</v>
      </c>
      <c r="H37" s="161"/>
      <c r="I37" s="161"/>
    </row>
    <row r="38" spans="2:10" ht="21" customHeight="1" x14ac:dyDescent="0.25">
      <c r="B38" s="82"/>
      <c r="C38" s="87"/>
      <c r="D38" s="84"/>
      <c r="E38" s="20">
        <f t="shared" si="0"/>
        <v>0</v>
      </c>
      <c r="H38" s="161"/>
      <c r="I38" s="161"/>
    </row>
    <row r="39" spans="2:10" ht="21" customHeight="1" x14ac:dyDescent="0.25">
      <c r="B39" s="82"/>
      <c r="C39" s="87"/>
      <c r="D39" s="84"/>
      <c r="E39" s="20">
        <f t="shared" si="0"/>
        <v>0</v>
      </c>
      <c r="H39" s="161"/>
      <c r="I39" s="161"/>
    </row>
    <row r="40" spans="2:10" ht="21" customHeight="1" x14ac:dyDescent="0.25">
      <c r="B40" s="82"/>
      <c r="C40" s="90"/>
      <c r="D40" s="84"/>
      <c r="E40" s="20">
        <f t="shared" si="0"/>
        <v>0</v>
      </c>
    </row>
    <row r="41" spans="2:10" ht="21" customHeight="1" x14ac:dyDescent="0.25">
      <c r="B41" s="82"/>
      <c r="C41" s="90"/>
      <c r="D41" s="84"/>
      <c r="E41" s="20">
        <f t="shared" si="0"/>
        <v>0</v>
      </c>
    </row>
    <row r="42" spans="2:10" ht="21" customHeight="1" x14ac:dyDescent="0.25">
      <c r="B42" s="82"/>
      <c r="C42" s="90"/>
      <c r="D42" s="84"/>
      <c r="E42" s="20">
        <f t="shared" si="0"/>
        <v>0</v>
      </c>
    </row>
    <row r="43" spans="2:10" ht="21" customHeight="1" x14ac:dyDescent="0.3">
      <c r="B43" s="82"/>
      <c r="C43" s="90"/>
      <c r="D43" s="84"/>
      <c r="E43" s="20">
        <f t="shared" si="0"/>
        <v>0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0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0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0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0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1">
    <mergeCell ref="B2:J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5" sqref="F25"/>
    </sheetView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Z61"/>
  <sheetViews>
    <sheetView workbookViewId="0">
      <pane xSplit="1" ySplit="3" topLeftCell="L25" activePane="bottomRight" state="frozen"/>
      <selection pane="topRight" activeCell="B1" sqref="B1"/>
      <selection pane="bottomLeft" activeCell="A4" sqref="A4"/>
      <selection pane="bottomRight" activeCell="D48" sqref="D48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9" max="9" width="23.28515625" bestFit="1" customWidth="1"/>
    <col min="10" max="10" width="17.7109375" customWidth="1"/>
  </cols>
  <sheetData>
    <row r="2" spans="2:26" ht="21.75" thickBot="1" x14ac:dyDescent="0.4">
      <c r="B2" s="186" t="s">
        <v>12</v>
      </c>
      <c r="C2" s="186"/>
      <c r="D2" s="186"/>
      <c r="E2" s="186"/>
      <c r="F2" s="186"/>
      <c r="G2" s="186"/>
      <c r="H2" s="186"/>
      <c r="I2" s="186"/>
      <c r="J2" s="186"/>
      <c r="Z2" s="105" t="s">
        <v>17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44963</v>
      </c>
      <c r="C4" s="83">
        <v>44970</v>
      </c>
      <c r="D4" s="84">
        <v>25000</v>
      </c>
      <c r="E4" s="85">
        <f>D4</f>
        <v>25000</v>
      </c>
      <c r="F4" s="86"/>
      <c r="G4" s="82"/>
      <c r="H4" s="87"/>
      <c r="I4" s="88"/>
      <c r="J4" s="20">
        <f>E47+I4</f>
        <v>2029342</v>
      </c>
    </row>
    <row r="5" spans="2:26" x14ac:dyDescent="0.25">
      <c r="B5" s="82">
        <v>44964</v>
      </c>
      <c r="C5" s="83">
        <v>44970</v>
      </c>
      <c r="D5" s="84">
        <v>52192</v>
      </c>
      <c r="E5" s="20">
        <f>E4+D5</f>
        <v>77192</v>
      </c>
      <c r="G5" s="82"/>
      <c r="H5" s="87"/>
      <c r="I5" s="88"/>
      <c r="J5" s="20">
        <f>J4+I5</f>
        <v>2029342</v>
      </c>
    </row>
    <row r="6" spans="2:26" x14ac:dyDescent="0.25">
      <c r="B6" s="82">
        <v>44965</v>
      </c>
      <c r="C6" s="83">
        <v>44970</v>
      </c>
      <c r="D6" s="84">
        <v>56614</v>
      </c>
      <c r="E6" s="20">
        <f t="shared" ref="E6:E47" si="0">E5+D6</f>
        <v>133806</v>
      </c>
      <c r="F6" s="89"/>
      <c r="G6" s="82"/>
      <c r="H6" s="87"/>
      <c r="I6" s="88"/>
      <c r="J6" s="20">
        <f t="shared" ref="J6:J29" si="1">J5+I6</f>
        <v>2029342</v>
      </c>
    </row>
    <row r="7" spans="2:26" x14ac:dyDescent="0.25">
      <c r="B7" s="82">
        <v>44966</v>
      </c>
      <c r="C7" s="83">
        <v>44970</v>
      </c>
      <c r="D7" s="84">
        <v>39288</v>
      </c>
      <c r="E7" s="20">
        <f t="shared" si="0"/>
        <v>173094</v>
      </c>
      <c r="F7" s="89"/>
      <c r="G7" s="82"/>
      <c r="H7" s="87"/>
      <c r="I7" s="88"/>
      <c r="J7" s="20">
        <f t="shared" si="1"/>
        <v>2029342</v>
      </c>
    </row>
    <row r="8" spans="2:26" x14ac:dyDescent="0.25">
      <c r="B8" s="82">
        <v>44966</v>
      </c>
      <c r="C8" s="83">
        <v>44970</v>
      </c>
      <c r="D8" s="84">
        <v>20000</v>
      </c>
      <c r="E8" s="20">
        <f t="shared" si="0"/>
        <v>193094</v>
      </c>
      <c r="G8" s="82"/>
      <c r="H8" s="87"/>
      <c r="I8" s="88"/>
      <c r="J8" s="20">
        <f t="shared" si="1"/>
        <v>2029342</v>
      </c>
    </row>
    <row r="9" spans="2:26" x14ac:dyDescent="0.25">
      <c r="B9" s="82">
        <v>44967</v>
      </c>
      <c r="C9" s="83">
        <v>44970</v>
      </c>
      <c r="D9" s="84">
        <v>60322</v>
      </c>
      <c r="E9" s="20">
        <f t="shared" si="0"/>
        <v>253416</v>
      </c>
      <c r="G9" s="82"/>
      <c r="H9" s="90"/>
      <c r="I9" s="84"/>
      <c r="J9" s="20">
        <f t="shared" si="1"/>
        <v>2029342</v>
      </c>
    </row>
    <row r="10" spans="2:26" x14ac:dyDescent="0.25">
      <c r="B10" s="91">
        <v>44968</v>
      </c>
      <c r="C10" s="92">
        <v>44970</v>
      </c>
      <c r="D10" s="21">
        <v>31638</v>
      </c>
      <c r="E10" s="20">
        <f t="shared" si="0"/>
        <v>285054</v>
      </c>
      <c r="G10" s="82"/>
      <c r="H10" s="90"/>
      <c r="I10" s="84"/>
      <c r="J10" s="20">
        <f t="shared" si="1"/>
        <v>2029342</v>
      </c>
    </row>
    <row r="11" spans="2:26" x14ac:dyDescent="0.25">
      <c r="B11" s="91">
        <v>44969</v>
      </c>
      <c r="C11" s="92">
        <v>44970</v>
      </c>
      <c r="D11" s="21">
        <v>41550</v>
      </c>
      <c r="E11" s="20">
        <f t="shared" si="0"/>
        <v>326604</v>
      </c>
      <c r="G11" s="82"/>
      <c r="H11" s="90"/>
      <c r="I11" s="84"/>
      <c r="J11" s="20">
        <f t="shared" si="1"/>
        <v>2029342</v>
      </c>
    </row>
    <row r="12" spans="2:26" x14ac:dyDescent="0.25">
      <c r="B12" s="91">
        <v>44969</v>
      </c>
      <c r="C12" s="92">
        <v>44970</v>
      </c>
      <c r="D12" s="21">
        <v>200</v>
      </c>
      <c r="E12" s="20">
        <f t="shared" si="0"/>
        <v>326804</v>
      </c>
      <c r="G12" s="82"/>
      <c r="H12" s="90"/>
      <c r="I12" s="84"/>
      <c r="J12" s="20">
        <f t="shared" si="1"/>
        <v>2029342</v>
      </c>
    </row>
    <row r="13" spans="2:26" x14ac:dyDescent="0.25">
      <c r="B13" s="91">
        <v>44970</v>
      </c>
      <c r="C13" s="92">
        <v>44977</v>
      </c>
      <c r="D13" s="21">
        <v>15000</v>
      </c>
      <c r="E13" s="20">
        <f t="shared" si="0"/>
        <v>341804</v>
      </c>
      <c r="G13" s="82"/>
      <c r="H13" s="90"/>
      <c r="I13" s="84"/>
      <c r="J13" s="20">
        <f t="shared" si="1"/>
        <v>2029342</v>
      </c>
    </row>
    <row r="14" spans="2:26" x14ac:dyDescent="0.25">
      <c r="B14" s="91">
        <v>44973</v>
      </c>
      <c r="C14" s="92">
        <v>44977</v>
      </c>
      <c r="D14" s="21">
        <v>25683.5</v>
      </c>
      <c r="E14" s="20">
        <f t="shared" si="0"/>
        <v>367487.5</v>
      </c>
      <c r="G14" s="82"/>
      <c r="H14" s="90"/>
      <c r="I14" s="84"/>
      <c r="J14" s="20">
        <f t="shared" si="1"/>
        <v>2029342</v>
      </c>
    </row>
    <row r="15" spans="2:26" x14ac:dyDescent="0.25">
      <c r="B15" s="91">
        <v>44974</v>
      </c>
      <c r="C15" s="92">
        <v>44977</v>
      </c>
      <c r="D15" s="21">
        <v>45894</v>
      </c>
      <c r="E15" s="20">
        <f t="shared" si="0"/>
        <v>413381.5</v>
      </c>
      <c r="G15" s="82"/>
      <c r="H15" s="90"/>
      <c r="I15" s="84"/>
      <c r="J15" s="20">
        <f t="shared" si="1"/>
        <v>2029342</v>
      </c>
    </row>
    <row r="16" spans="2:26" x14ac:dyDescent="0.25">
      <c r="B16" s="91">
        <v>44975</v>
      </c>
      <c r="C16" s="92">
        <v>44977</v>
      </c>
      <c r="D16" s="21">
        <v>42408.5</v>
      </c>
      <c r="E16" s="20">
        <f t="shared" si="0"/>
        <v>455790</v>
      </c>
      <c r="G16" s="82"/>
      <c r="H16" s="90"/>
      <c r="I16" s="84"/>
      <c r="J16" s="20">
        <f t="shared" si="1"/>
        <v>2029342</v>
      </c>
    </row>
    <row r="17" spans="2:10" x14ac:dyDescent="0.25">
      <c r="B17" s="91">
        <v>44976</v>
      </c>
      <c r="C17" s="92">
        <v>44982</v>
      </c>
      <c r="D17" s="21">
        <v>60371</v>
      </c>
      <c r="E17" s="20">
        <f t="shared" si="0"/>
        <v>516161</v>
      </c>
      <c r="G17" s="82"/>
      <c r="H17" s="187" t="s">
        <v>39</v>
      </c>
      <c r="I17" s="188"/>
      <c r="J17" s="20">
        <f t="shared" si="1"/>
        <v>2029342</v>
      </c>
    </row>
    <row r="18" spans="2:10" x14ac:dyDescent="0.25">
      <c r="B18" s="91">
        <v>44977</v>
      </c>
      <c r="C18" s="92">
        <v>44982</v>
      </c>
      <c r="D18" s="21">
        <v>36667.5</v>
      </c>
      <c r="E18" s="20">
        <f t="shared" si="0"/>
        <v>552828.5</v>
      </c>
      <c r="G18" s="82"/>
      <c r="H18" s="189"/>
      <c r="I18" s="190"/>
      <c r="J18" s="20">
        <f t="shared" si="1"/>
        <v>2029342</v>
      </c>
    </row>
    <row r="19" spans="2:10" x14ac:dyDescent="0.25">
      <c r="B19" s="91">
        <v>44978</v>
      </c>
      <c r="C19" s="92">
        <v>44982</v>
      </c>
      <c r="D19" s="21">
        <v>37369.5</v>
      </c>
      <c r="E19" s="20">
        <f t="shared" si="0"/>
        <v>590198</v>
      </c>
      <c r="G19" s="82"/>
      <c r="H19" s="189"/>
      <c r="I19" s="190"/>
      <c r="J19" s="20">
        <f t="shared" si="1"/>
        <v>2029342</v>
      </c>
    </row>
    <row r="20" spans="2:10" x14ac:dyDescent="0.25">
      <c r="B20" s="91">
        <v>44979</v>
      </c>
      <c r="C20" s="92">
        <v>44982</v>
      </c>
      <c r="D20" s="21">
        <v>40263</v>
      </c>
      <c r="E20" s="20">
        <f t="shared" si="0"/>
        <v>630461</v>
      </c>
      <c r="G20" s="82"/>
      <c r="H20" s="189"/>
      <c r="I20" s="190"/>
      <c r="J20" s="20">
        <f t="shared" si="1"/>
        <v>2029342</v>
      </c>
    </row>
    <row r="21" spans="2:10" x14ac:dyDescent="0.25">
      <c r="B21" s="91">
        <v>44980</v>
      </c>
      <c r="C21" s="92">
        <v>44982</v>
      </c>
      <c r="D21" s="21">
        <v>78783</v>
      </c>
      <c r="E21" s="20">
        <f t="shared" si="0"/>
        <v>709244</v>
      </c>
      <c r="G21" s="82"/>
      <c r="H21" s="189"/>
      <c r="I21" s="190"/>
      <c r="J21" s="20">
        <f t="shared" si="1"/>
        <v>2029342</v>
      </c>
    </row>
    <row r="22" spans="2:10" x14ac:dyDescent="0.25">
      <c r="B22" s="91">
        <v>44981</v>
      </c>
      <c r="C22" s="92">
        <v>44984</v>
      </c>
      <c r="D22" s="21">
        <v>55595.5</v>
      </c>
      <c r="E22" s="20">
        <f t="shared" si="0"/>
        <v>764839.5</v>
      </c>
      <c r="G22" s="82"/>
      <c r="H22" s="189"/>
      <c r="I22" s="190"/>
      <c r="J22" s="20">
        <f t="shared" si="1"/>
        <v>2029342</v>
      </c>
    </row>
    <row r="23" spans="2:10" x14ac:dyDescent="0.25">
      <c r="B23" s="91">
        <v>44982</v>
      </c>
      <c r="C23" s="92">
        <v>44984</v>
      </c>
      <c r="D23" s="21">
        <v>61653</v>
      </c>
      <c r="E23" s="20">
        <f t="shared" si="0"/>
        <v>826492.5</v>
      </c>
      <c r="G23" s="82"/>
      <c r="H23" s="189"/>
      <c r="I23" s="190"/>
      <c r="J23" s="20">
        <f t="shared" si="1"/>
        <v>2029342</v>
      </c>
    </row>
    <row r="24" spans="2:10" x14ac:dyDescent="0.25">
      <c r="B24" s="91">
        <v>44982</v>
      </c>
      <c r="C24" s="92">
        <v>44984</v>
      </c>
      <c r="D24" s="21">
        <v>4074</v>
      </c>
      <c r="E24" s="20">
        <f t="shared" si="0"/>
        <v>830566.5</v>
      </c>
      <c r="G24" s="82"/>
      <c r="H24" s="189"/>
      <c r="I24" s="190"/>
      <c r="J24" s="20">
        <f t="shared" si="1"/>
        <v>2029342</v>
      </c>
    </row>
    <row r="25" spans="2:10" x14ac:dyDescent="0.25">
      <c r="B25" s="91">
        <v>44983</v>
      </c>
      <c r="C25" s="92">
        <v>44987</v>
      </c>
      <c r="D25" s="21">
        <v>55700</v>
      </c>
      <c r="E25" s="20">
        <f t="shared" si="0"/>
        <v>886266.5</v>
      </c>
      <c r="G25" s="82"/>
      <c r="H25" s="189"/>
      <c r="I25" s="190"/>
      <c r="J25" s="20">
        <f t="shared" si="1"/>
        <v>2029342</v>
      </c>
    </row>
    <row r="26" spans="2:10" x14ac:dyDescent="0.25">
      <c r="B26" s="91">
        <v>44984</v>
      </c>
      <c r="C26" s="92">
        <v>44987</v>
      </c>
      <c r="D26" s="21">
        <v>40670</v>
      </c>
      <c r="E26" s="20">
        <f t="shared" si="0"/>
        <v>926936.5</v>
      </c>
      <c r="G26" s="82"/>
      <c r="H26" s="191"/>
      <c r="I26" s="192"/>
      <c r="J26" s="20">
        <f t="shared" si="1"/>
        <v>2029342</v>
      </c>
    </row>
    <row r="27" spans="2:10" ht="16.5" thickBot="1" x14ac:dyDescent="0.3">
      <c r="B27" s="91">
        <v>44985</v>
      </c>
      <c r="C27" s="92">
        <v>44987</v>
      </c>
      <c r="D27" s="21">
        <v>63172</v>
      </c>
      <c r="E27" s="20">
        <f t="shared" si="0"/>
        <v>990108.5</v>
      </c>
      <c r="G27" s="94"/>
      <c r="H27" s="95"/>
      <c r="I27" s="96"/>
      <c r="J27" s="20">
        <f t="shared" si="1"/>
        <v>2029342</v>
      </c>
    </row>
    <row r="28" spans="2:10" ht="24" thickBot="1" x14ac:dyDescent="0.4">
      <c r="B28" s="91">
        <v>44986</v>
      </c>
      <c r="C28" s="92">
        <v>44987</v>
      </c>
      <c r="D28" s="21">
        <v>99843</v>
      </c>
      <c r="E28" s="20">
        <f t="shared" si="0"/>
        <v>1089951.5</v>
      </c>
      <c r="F28" s="97"/>
      <c r="G28" s="98">
        <v>44965</v>
      </c>
      <c r="H28" s="106" t="s">
        <v>16</v>
      </c>
      <c r="I28" s="107">
        <v>-2029341.58</v>
      </c>
      <c r="J28" s="20">
        <f t="shared" si="1"/>
        <v>0.41999999992549419</v>
      </c>
    </row>
    <row r="29" spans="2:10" ht="23.25" x14ac:dyDescent="0.25">
      <c r="B29" s="91">
        <v>44987</v>
      </c>
      <c r="C29" s="92">
        <v>44994</v>
      </c>
      <c r="D29" s="21">
        <v>73292</v>
      </c>
      <c r="E29" s="20">
        <f t="shared" si="0"/>
        <v>1163243.5</v>
      </c>
      <c r="G29" s="99"/>
      <c r="H29" s="99"/>
      <c r="I29" s="99"/>
      <c r="J29" s="20">
        <f t="shared" si="1"/>
        <v>0.41999999992549419</v>
      </c>
    </row>
    <row r="30" spans="2:10" ht="23.25" x14ac:dyDescent="0.25">
      <c r="B30" s="91">
        <v>44988</v>
      </c>
      <c r="C30" s="92">
        <v>44994</v>
      </c>
      <c r="D30" s="21">
        <v>77333</v>
      </c>
      <c r="E30" s="20">
        <f t="shared" si="0"/>
        <v>1240576.5</v>
      </c>
      <c r="G30" s="99"/>
      <c r="H30" s="99"/>
      <c r="I30" s="99"/>
      <c r="J30" s="100"/>
    </row>
    <row r="31" spans="2:10" ht="23.25" x14ac:dyDescent="0.25">
      <c r="B31" s="52">
        <v>44989</v>
      </c>
      <c r="C31" s="101">
        <v>44994</v>
      </c>
      <c r="D31" s="102">
        <v>200</v>
      </c>
      <c r="E31" s="20">
        <f t="shared" si="0"/>
        <v>1240776.5</v>
      </c>
      <c r="G31" s="99"/>
      <c r="H31" s="99"/>
      <c r="I31" s="99"/>
      <c r="J31" s="100"/>
    </row>
    <row r="32" spans="2:10" ht="21.75" customHeight="1" x14ac:dyDescent="0.25">
      <c r="B32" s="82">
        <v>44989</v>
      </c>
      <c r="C32" s="90">
        <v>44994</v>
      </c>
      <c r="D32" s="103">
        <v>68366</v>
      </c>
      <c r="E32" s="20">
        <f t="shared" si="0"/>
        <v>1309142.5</v>
      </c>
    </row>
    <row r="33" spans="2:10" ht="23.25" customHeight="1" x14ac:dyDescent="0.25">
      <c r="B33" s="82">
        <v>44990</v>
      </c>
      <c r="C33" s="90">
        <v>44994</v>
      </c>
      <c r="D33" s="103">
        <v>39347</v>
      </c>
      <c r="E33" s="20">
        <f t="shared" si="0"/>
        <v>1348489.5</v>
      </c>
    </row>
    <row r="34" spans="2:10" ht="21" customHeight="1" x14ac:dyDescent="0.25">
      <c r="B34" s="82">
        <v>44991</v>
      </c>
      <c r="C34" s="90">
        <v>44994</v>
      </c>
      <c r="D34" s="103">
        <v>42674.5</v>
      </c>
      <c r="E34" s="20">
        <f t="shared" si="0"/>
        <v>1391164</v>
      </c>
    </row>
    <row r="35" spans="2:10" ht="21" customHeight="1" x14ac:dyDescent="0.25">
      <c r="B35" s="82">
        <v>44992</v>
      </c>
      <c r="C35" s="90">
        <v>44994</v>
      </c>
      <c r="D35" s="84">
        <v>51615.5</v>
      </c>
      <c r="E35" s="20">
        <f t="shared" si="0"/>
        <v>1442779.5</v>
      </c>
    </row>
    <row r="36" spans="2:10" ht="21" customHeight="1" x14ac:dyDescent="0.25">
      <c r="B36" s="82">
        <v>44993</v>
      </c>
      <c r="C36" s="90">
        <v>44998</v>
      </c>
      <c r="D36" s="84">
        <v>36478.5</v>
      </c>
      <c r="E36" s="20">
        <f t="shared" si="0"/>
        <v>1479258</v>
      </c>
    </row>
    <row r="37" spans="2:10" ht="21" customHeight="1" x14ac:dyDescent="0.25">
      <c r="B37" s="82">
        <v>44994</v>
      </c>
      <c r="C37" s="90">
        <v>44998</v>
      </c>
      <c r="D37" s="84">
        <v>46519</v>
      </c>
      <c r="E37" s="20">
        <f t="shared" si="0"/>
        <v>1525777</v>
      </c>
    </row>
    <row r="38" spans="2:10" ht="21" customHeight="1" x14ac:dyDescent="0.25">
      <c r="B38" s="82">
        <v>44995</v>
      </c>
      <c r="C38" s="90">
        <v>44998</v>
      </c>
      <c r="D38" s="84">
        <v>99973</v>
      </c>
      <c r="E38" s="20">
        <f t="shared" si="0"/>
        <v>1625750</v>
      </c>
    </row>
    <row r="39" spans="2:10" ht="21" customHeight="1" x14ac:dyDescent="0.25">
      <c r="B39" s="82">
        <v>44996</v>
      </c>
      <c r="C39" s="90">
        <v>44998</v>
      </c>
      <c r="D39" s="84">
        <v>52470</v>
      </c>
      <c r="E39" s="127">
        <f t="shared" si="0"/>
        <v>1678220</v>
      </c>
    </row>
    <row r="40" spans="2:10" ht="21" customHeight="1" x14ac:dyDescent="0.25">
      <c r="B40" s="128">
        <v>45000</v>
      </c>
      <c r="C40" s="129">
        <v>45007</v>
      </c>
      <c r="D40" s="130">
        <v>40900</v>
      </c>
      <c r="E40" s="20">
        <f t="shared" si="0"/>
        <v>1719120</v>
      </c>
    </row>
    <row r="41" spans="2:10" ht="21" customHeight="1" x14ac:dyDescent="0.25">
      <c r="B41" s="128">
        <v>45001</v>
      </c>
      <c r="C41" s="129">
        <v>45007</v>
      </c>
      <c r="D41" s="130">
        <v>53400</v>
      </c>
      <c r="E41" s="20">
        <f t="shared" si="0"/>
        <v>1772520</v>
      </c>
    </row>
    <row r="42" spans="2:10" ht="21" customHeight="1" x14ac:dyDescent="0.25">
      <c r="B42" s="128">
        <v>45002</v>
      </c>
      <c r="C42" s="129">
        <v>45007</v>
      </c>
      <c r="D42" s="130">
        <v>85847.5</v>
      </c>
      <c r="E42" s="20">
        <f t="shared" si="0"/>
        <v>1858367.5</v>
      </c>
    </row>
    <row r="43" spans="2:10" ht="21" customHeight="1" x14ac:dyDescent="0.3">
      <c r="B43" s="128">
        <v>45003</v>
      </c>
      <c r="C43" s="129">
        <v>45007</v>
      </c>
      <c r="D43" s="130">
        <v>4942</v>
      </c>
      <c r="E43" s="20">
        <f t="shared" si="0"/>
        <v>1863309.5</v>
      </c>
      <c r="I43" s="126"/>
      <c r="J43" s="125"/>
    </row>
    <row r="44" spans="2:10" ht="21" customHeight="1" x14ac:dyDescent="0.3">
      <c r="B44" s="128">
        <v>45003</v>
      </c>
      <c r="C44" s="129">
        <v>45007</v>
      </c>
      <c r="D44" s="130">
        <v>48817.5</v>
      </c>
      <c r="E44" s="20">
        <f t="shared" si="0"/>
        <v>1912127</v>
      </c>
      <c r="I44" s="126"/>
      <c r="J44" s="125"/>
    </row>
    <row r="45" spans="2:10" ht="21" customHeight="1" x14ac:dyDescent="0.3">
      <c r="B45" s="128">
        <v>45004</v>
      </c>
      <c r="C45" s="131">
        <v>45007</v>
      </c>
      <c r="D45" s="130">
        <v>45892.5</v>
      </c>
      <c r="E45" s="20">
        <f t="shared" si="0"/>
        <v>1958019.5</v>
      </c>
      <c r="I45" s="126"/>
      <c r="J45" s="125"/>
    </row>
    <row r="46" spans="2:10" ht="21" customHeight="1" x14ac:dyDescent="0.3">
      <c r="B46" s="128">
        <v>45005</v>
      </c>
      <c r="C46" s="131">
        <v>45007</v>
      </c>
      <c r="D46" s="130">
        <v>42101</v>
      </c>
      <c r="E46" s="20">
        <f t="shared" si="0"/>
        <v>2000120.5</v>
      </c>
      <c r="F46"/>
      <c r="I46" s="126"/>
      <c r="J46" s="125"/>
    </row>
    <row r="47" spans="2:10" ht="21" customHeight="1" x14ac:dyDescent="0.3">
      <c r="B47" s="82">
        <v>45008</v>
      </c>
      <c r="C47" s="87">
        <v>45010</v>
      </c>
      <c r="D47" s="84">
        <v>29221.5</v>
      </c>
      <c r="E47" s="20">
        <f t="shared" si="0"/>
        <v>2029342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2">
    <mergeCell ref="B2:J2"/>
    <mergeCell ref="H17:I26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74"/>
  <sheetViews>
    <sheetView workbookViewId="0">
      <pane xSplit="3" ySplit="3" topLeftCell="D34" activePane="bottomRight" state="frozen"/>
      <selection pane="topRight" activeCell="D1" sqref="D1"/>
      <selection pane="bottomLeft" activeCell="A4" sqref="A4"/>
      <selection pane="bottomRight" activeCell="F35" sqref="F35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78" t="s">
        <v>28</v>
      </c>
      <c r="C1" s="179"/>
      <c r="D1" s="179"/>
      <c r="E1" s="179"/>
      <c r="F1" s="179"/>
      <c r="G1" s="180"/>
      <c r="I1" s="2"/>
    </row>
    <row r="2" spans="1:9" ht="20.25" customHeight="1" x14ac:dyDescent="0.35">
      <c r="A2" s="3"/>
      <c r="B2" s="181" t="s">
        <v>0</v>
      </c>
      <c r="C2" s="181"/>
      <c r="D2" s="181"/>
      <c r="E2" s="181"/>
      <c r="F2" s="18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9.5" thickTop="1" x14ac:dyDescent="0.3">
      <c r="A4" s="14">
        <v>44956</v>
      </c>
      <c r="B4" s="15">
        <v>633</v>
      </c>
      <c r="C4" s="16"/>
      <c r="D4" s="148" t="s">
        <v>29</v>
      </c>
      <c r="E4" s="18">
        <v>0</v>
      </c>
      <c r="F4" s="119"/>
      <c r="G4" s="120"/>
      <c r="H4" s="19">
        <f t="shared" ref="H4:H54" si="0">E4-G4</f>
        <v>0</v>
      </c>
      <c r="I4" s="2"/>
    </row>
    <row r="5" spans="1:9" x14ac:dyDescent="0.25">
      <c r="A5" s="14">
        <v>44956</v>
      </c>
      <c r="B5" s="15">
        <v>634</v>
      </c>
      <c r="C5" s="16"/>
      <c r="D5" s="17" t="s">
        <v>30</v>
      </c>
      <c r="E5" s="20">
        <v>3300</v>
      </c>
      <c r="F5" s="121">
        <v>45005</v>
      </c>
      <c r="G5" s="122">
        <v>3300</v>
      </c>
      <c r="H5" s="19">
        <f t="shared" si="0"/>
        <v>0</v>
      </c>
    </row>
    <row r="6" spans="1:9" x14ac:dyDescent="0.25">
      <c r="A6" s="14">
        <v>44957</v>
      </c>
      <c r="B6" s="15">
        <v>635</v>
      </c>
      <c r="C6" s="16"/>
      <c r="D6" s="17" t="s">
        <v>31</v>
      </c>
      <c r="E6" s="20">
        <v>1441</v>
      </c>
      <c r="F6" s="111">
        <v>44977</v>
      </c>
      <c r="G6" s="21">
        <v>1441</v>
      </c>
      <c r="H6" s="19">
        <f t="shared" si="0"/>
        <v>0</v>
      </c>
    </row>
    <row r="7" spans="1:9" x14ac:dyDescent="0.25">
      <c r="A7" s="22">
        <v>44958</v>
      </c>
      <c r="B7" s="15">
        <v>636</v>
      </c>
      <c r="C7" s="16"/>
      <c r="D7" s="17" t="s">
        <v>20</v>
      </c>
      <c r="E7" s="20">
        <v>1527</v>
      </c>
      <c r="F7" s="111">
        <v>44965</v>
      </c>
      <c r="G7" s="21">
        <v>1527</v>
      </c>
      <c r="H7" s="19">
        <f t="shared" si="0"/>
        <v>0</v>
      </c>
    </row>
    <row r="8" spans="1:9" x14ac:dyDescent="0.25">
      <c r="A8" s="14">
        <v>44959</v>
      </c>
      <c r="B8" s="15">
        <v>637</v>
      </c>
      <c r="C8" s="23"/>
      <c r="D8" s="24" t="s">
        <v>30</v>
      </c>
      <c r="E8" s="20">
        <v>30548</v>
      </c>
      <c r="F8" s="121">
        <v>45005</v>
      </c>
      <c r="G8" s="122">
        <v>30548</v>
      </c>
      <c r="H8" s="25">
        <f t="shared" si="0"/>
        <v>0</v>
      </c>
    </row>
    <row r="9" spans="1:9" ht="17.25" x14ac:dyDescent="0.3">
      <c r="A9" s="14">
        <v>44959</v>
      </c>
      <c r="B9" s="15">
        <v>638</v>
      </c>
      <c r="C9" s="26"/>
      <c r="D9" s="108" t="s">
        <v>30</v>
      </c>
      <c r="E9" s="20">
        <v>7684</v>
      </c>
      <c r="F9" s="121">
        <v>45005</v>
      </c>
      <c r="G9" s="122">
        <v>7684</v>
      </c>
      <c r="H9" s="19">
        <f t="shared" si="0"/>
        <v>0</v>
      </c>
    </row>
    <row r="10" spans="1:9" x14ac:dyDescent="0.25">
      <c r="A10" s="14">
        <v>44959</v>
      </c>
      <c r="B10" s="15">
        <v>639</v>
      </c>
      <c r="C10" s="16"/>
      <c r="D10" s="17" t="s">
        <v>33</v>
      </c>
      <c r="E10" s="20">
        <v>7684</v>
      </c>
      <c r="F10" s="111">
        <v>44961</v>
      </c>
      <c r="G10" s="21">
        <v>7684</v>
      </c>
      <c r="H10" s="19">
        <f t="shared" si="0"/>
        <v>0</v>
      </c>
    </row>
    <row r="11" spans="1:9" x14ac:dyDescent="0.25">
      <c r="A11" s="14">
        <v>44961</v>
      </c>
      <c r="B11" s="15">
        <v>640</v>
      </c>
      <c r="C11" s="16"/>
      <c r="D11" s="17" t="s">
        <v>24</v>
      </c>
      <c r="E11" s="20">
        <v>43098</v>
      </c>
      <c r="F11" s="111">
        <v>44965</v>
      </c>
      <c r="G11" s="21">
        <v>43098</v>
      </c>
      <c r="H11" s="19">
        <f t="shared" si="0"/>
        <v>0</v>
      </c>
    </row>
    <row r="12" spans="1:9" ht="47.25" x14ac:dyDescent="0.25">
      <c r="A12" s="14">
        <v>44962</v>
      </c>
      <c r="B12" s="15">
        <v>641</v>
      </c>
      <c r="C12" s="27"/>
      <c r="D12" s="17" t="s">
        <v>23</v>
      </c>
      <c r="E12" s="20">
        <v>22007</v>
      </c>
      <c r="F12" s="111" t="s">
        <v>34</v>
      </c>
      <c r="G12" s="21">
        <f>8600+10500+2907</f>
        <v>22007</v>
      </c>
      <c r="H12" s="19">
        <f t="shared" si="0"/>
        <v>0</v>
      </c>
    </row>
    <row r="13" spans="1:9" x14ac:dyDescent="0.25">
      <c r="A13" s="14">
        <v>44963</v>
      </c>
      <c r="B13" s="15">
        <v>642</v>
      </c>
      <c r="C13" s="28"/>
      <c r="D13" s="17" t="s">
        <v>30</v>
      </c>
      <c r="E13" s="20">
        <v>11465</v>
      </c>
      <c r="F13" s="121">
        <v>45005</v>
      </c>
      <c r="G13" s="122">
        <v>11465</v>
      </c>
      <c r="H13" s="19">
        <f t="shared" si="0"/>
        <v>0</v>
      </c>
    </row>
    <row r="14" spans="1:9" x14ac:dyDescent="0.25">
      <c r="A14" s="14">
        <v>44965</v>
      </c>
      <c r="B14" s="15">
        <v>643</v>
      </c>
      <c r="C14" s="29"/>
      <c r="D14" s="17" t="s">
        <v>30</v>
      </c>
      <c r="E14" s="20">
        <v>8430</v>
      </c>
      <c r="F14" s="121">
        <v>45005</v>
      </c>
      <c r="G14" s="122">
        <v>8430</v>
      </c>
      <c r="H14" s="19">
        <f t="shared" si="0"/>
        <v>0</v>
      </c>
    </row>
    <row r="15" spans="1:9" x14ac:dyDescent="0.25">
      <c r="A15" s="14">
        <v>44965</v>
      </c>
      <c r="B15" s="15">
        <v>644</v>
      </c>
      <c r="C15" s="30"/>
      <c r="D15" s="17" t="s">
        <v>20</v>
      </c>
      <c r="E15" s="20">
        <v>1116</v>
      </c>
      <c r="F15" s="111">
        <v>44972</v>
      </c>
      <c r="G15" s="21">
        <v>1116</v>
      </c>
      <c r="H15" s="19">
        <f t="shared" si="0"/>
        <v>0</v>
      </c>
    </row>
    <row r="16" spans="1:9" x14ac:dyDescent="0.25">
      <c r="A16" s="14">
        <v>44966</v>
      </c>
      <c r="B16" s="15">
        <v>645</v>
      </c>
      <c r="C16" s="29"/>
      <c r="D16" s="17" t="s">
        <v>30</v>
      </c>
      <c r="E16" s="20">
        <v>22753</v>
      </c>
      <c r="F16" s="121">
        <v>45005</v>
      </c>
      <c r="G16" s="122">
        <v>22753</v>
      </c>
      <c r="H16" s="19">
        <f t="shared" si="0"/>
        <v>0</v>
      </c>
    </row>
    <row r="17" spans="1:8" x14ac:dyDescent="0.25">
      <c r="A17" s="14">
        <v>44967</v>
      </c>
      <c r="B17" s="15">
        <v>646</v>
      </c>
      <c r="C17" s="28"/>
      <c r="D17" s="24" t="s">
        <v>30</v>
      </c>
      <c r="E17" s="20">
        <v>8800</v>
      </c>
      <c r="F17" s="121">
        <v>45005</v>
      </c>
      <c r="G17" s="122">
        <v>8800</v>
      </c>
      <c r="H17" s="19">
        <f t="shared" si="0"/>
        <v>0</v>
      </c>
    </row>
    <row r="18" spans="1:8" ht="47.25" x14ac:dyDescent="0.25">
      <c r="A18" s="14">
        <v>44969</v>
      </c>
      <c r="B18" s="15">
        <v>647</v>
      </c>
      <c r="C18" s="27"/>
      <c r="D18" s="17" t="s">
        <v>23</v>
      </c>
      <c r="E18" s="20">
        <v>18422</v>
      </c>
      <c r="F18" s="111" t="s">
        <v>35</v>
      </c>
      <c r="G18" s="21">
        <f>10900+2400+5122</f>
        <v>18422</v>
      </c>
      <c r="H18" s="19">
        <f t="shared" si="0"/>
        <v>0</v>
      </c>
    </row>
    <row r="19" spans="1:8" x14ac:dyDescent="0.25">
      <c r="A19" s="14">
        <v>44970</v>
      </c>
      <c r="B19" s="15">
        <v>648</v>
      </c>
      <c r="C19" s="28"/>
      <c r="D19" s="17" t="s">
        <v>30</v>
      </c>
      <c r="E19" s="20">
        <v>4400</v>
      </c>
      <c r="F19" s="121">
        <v>45005</v>
      </c>
      <c r="G19" s="122">
        <v>4400</v>
      </c>
      <c r="H19" s="19">
        <f t="shared" si="0"/>
        <v>0</v>
      </c>
    </row>
    <row r="20" spans="1:8" x14ac:dyDescent="0.25">
      <c r="A20" s="14">
        <v>44970</v>
      </c>
      <c r="B20" s="15">
        <v>649</v>
      </c>
      <c r="C20" s="27"/>
      <c r="D20" s="17" t="s">
        <v>30</v>
      </c>
      <c r="E20" s="20">
        <v>1200</v>
      </c>
      <c r="F20" s="121">
        <v>45005</v>
      </c>
      <c r="G20" s="122">
        <v>1200</v>
      </c>
      <c r="H20" s="19">
        <f t="shared" si="0"/>
        <v>0</v>
      </c>
    </row>
    <row r="21" spans="1:8" x14ac:dyDescent="0.25">
      <c r="A21" s="14">
        <v>44972</v>
      </c>
      <c r="B21" s="15">
        <v>650</v>
      </c>
      <c r="C21" s="27"/>
      <c r="D21" s="17" t="s">
        <v>20</v>
      </c>
      <c r="E21" s="20">
        <v>715</v>
      </c>
      <c r="F21" s="111">
        <v>44979</v>
      </c>
      <c r="G21" s="21">
        <v>715</v>
      </c>
      <c r="H21" s="19">
        <f t="shared" si="0"/>
        <v>0</v>
      </c>
    </row>
    <row r="22" spans="1:8" x14ac:dyDescent="0.25">
      <c r="A22" s="14">
        <v>44973</v>
      </c>
      <c r="B22" s="15">
        <v>651</v>
      </c>
      <c r="C22" s="27"/>
      <c r="D22" s="109" t="s">
        <v>29</v>
      </c>
      <c r="E22" s="20">
        <v>0</v>
      </c>
      <c r="F22" s="111"/>
      <c r="G22" s="21"/>
      <c r="H22" s="19">
        <f t="shared" si="0"/>
        <v>0</v>
      </c>
    </row>
    <row r="23" spans="1:8" x14ac:dyDescent="0.25">
      <c r="A23" s="14">
        <v>44974</v>
      </c>
      <c r="B23" s="15">
        <v>652</v>
      </c>
      <c r="C23" s="27"/>
      <c r="D23" s="17" t="s">
        <v>30</v>
      </c>
      <c r="E23" s="20">
        <v>14750</v>
      </c>
      <c r="F23" s="121">
        <v>45005</v>
      </c>
      <c r="G23" s="122">
        <v>14750</v>
      </c>
      <c r="H23" s="19">
        <f t="shared" si="0"/>
        <v>0</v>
      </c>
    </row>
    <row r="24" spans="1:8" x14ac:dyDescent="0.25">
      <c r="A24" s="14">
        <v>44974</v>
      </c>
      <c r="B24" s="15">
        <v>653</v>
      </c>
      <c r="C24" s="27"/>
      <c r="D24" s="17" t="s">
        <v>27</v>
      </c>
      <c r="E24" s="20">
        <v>568</v>
      </c>
      <c r="F24" s="111">
        <v>44974</v>
      </c>
      <c r="G24" s="21">
        <v>568</v>
      </c>
      <c r="H24" s="19">
        <f t="shared" si="0"/>
        <v>0</v>
      </c>
    </row>
    <row r="25" spans="1:8" x14ac:dyDescent="0.25">
      <c r="A25" s="22">
        <v>44975</v>
      </c>
      <c r="B25" s="15">
        <v>654</v>
      </c>
      <c r="C25" s="27"/>
      <c r="D25" s="17" t="s">
        <v>30</v>
      </c>
      <c r="E25" s="20">
        <v>7670</v>
      </c>
      <c r="F25" s="121">
        <v>45005</v>
      </c>
      <c r="G25" s="122">
        <v>7670</v>
      </c>
      <c r="H25" s="19">
        <f t="shared" si="0"/>
        <v>0</v>
      </c>
    </row>
    <row r="26" spans="1:8" x14ac:dyDescent="0.25">
      <c r="A26" s="22">
        <v>44975</v>
      </c>
      <c r="B26" s="15">
        <v>655</v>
      </c>
      <c r="C26" s="27"/>
      <c r="D26" s="17" t="s">
        <v>30</v>
      </c>
      <c r="E26" s="20">
        <v>12150</v>
      </c>
      <c r="F26" s="121">
        <v>45005</v>
      </c>
      <c r="G26" s="122">
        <v>12150</v>
      </c>
      <c r="H26" s="19">
        <f t="shared" si="0"/>
        <v>0</v>
      </c>
    </row>
    <row r="27" spans="1:8" x14ac:dyDescent="0.25">
      <c r="A27" s="22">
        <v>44975</v>
      </c>
      <c r="B27" s="15">
        <v>656</v>
      </c>
      <c r="C27" s="27"/>
      <c r="D27" s="17" t="s">
        <v>30</v>
      </c>
      <c r="E27" s="20">
        <v>2010</v>
      </c>
      <c r="F27" s="121">
        <v>45005</v>
      </c>
      <c r="G27" s="122">
        <v>2010</v>
      </c>
      <c r="H27" s="19">
        <f t="shared" si="0"/>
        <v>0</v>
      </c>
    </row>
    <row r="28" spans="1:8" ht="17.25" x14ac:dyDescent="0.3">
      <c r="A28" s="22">
        <v>44975</v>
      </c>
      <c r="B28" s="15">
        <v>657</v>
      </c>
      <c r="C28" s="27"/>
      <c r="D28" s="108" t="s">
        <v>24</v>
      </c>
      <c r="E28" s="20">
        <v>450</v>
      </c>
      <c r="F28" s="123">
        <v>44975</v>
      </c>
      <c r="G28" s="124">
        <v>450</v>
      </c>
      <c r="H28" s="19">
        <f t="shared" si="0"/>
        <v>0</v>
      </c>
    </row>
    <row r="29" spans="1:8" x14ac:dyDescent="0.25">
      <c r="A29" s="22">
        <v>44975</v>
      </c>
      <c r="B29" s="15">
        <v>658</v>
      </c>
      <c r="C29" s="27"/>
      <c r="D29" s="17" t="s">
        <v>30</v>
      </c>
      <c r="E29" s="20">
        <v>11950</v>
      </c>
      <c r="F29" s="121">
        <v>45005</v>
      </c>
      <c r="G29" s="122">
        <v>11950</v>
      </c>
      <c r="H29" s="19">
        <f t="shared" si="0"/>
        <v>0</v>
      </c>
    </row>
    <row r="30" spans="1:8" ht="31.5" x14ac:dyDescent="0.25">
      <c r="A30" s="22">
        <v>44976</v>
      </c>
      <c r="B30" s="15">
        <v>659</v>
      </c>
      <c r="C30" s="27"/>
      <c r="D30" s="17" t="s">
        <v>23</v>
      </c>
      <c r="E30" s="20">
        <v>17140</v>
      </c>
      <c r="F30" s="111" t="s">
        <v>36</v>
      </c>
      <c r="G30" s="21">
        <f>7000+10140</f>
        <v>17140</v>
      </c>
      <c r="H30" s="19">
        <f t="shared" si="0"/>
        <v>0</v>
      </c>
    </row>
    <row r="31" spans="1:8" x14ac:dyDescent="0.25">
      <c r="A31" s="22">
        <v>44977</v>
      </c>
      <c r="B31" s="15">
        <v>660</v>
      </c>
      <c r="C31" s="27"/>
      <c r="D31" s="17" t="s">
        <v>30</v>
      </c>
      <c r="E31" s="20">
        <v>8016</v>
      </c>
      <c r="F31" s="121">
        <v>45005</v>
      </c>
      <c r="G31" s="122">
        <v>8016</v>
      </c>
      <c r="H31" s="19">
        <f t="shared" si="0"/>
        <v>0</v>
      </c>
    </row>
    <row r="32" spans="1:8" x14ac:dyDescent="0.25">
      <c r="A32" s="22">
        <v>44979</v>
      </c>
      <c r="B32" s="15">
        <v>661</v>
      </c>
      <c r="C32" s="27"/>
      <c r="D32" s="17" t="s">
        <v>20</v>
      </c>
      <c r="E32" s="20">
        <v>1422</v>
      </c>
      <c r="F32" s="111">
        <v>44986</v>
      </c>
      <c r="G32" s="21">
        <v>1422</v>
      </c>
      <c r="H32" s="19">
        <f t="shared" si="0"/>
        <v>0</v>
      </c>
    </row>
    <row r="33" spans="1:8" x14ac:dyDescent="0.25">
      <c r="A33" s="22">
        <v>44980</v>
      </c>
      <c r="B33" s="15">
        <v>662</v>
      </c>
      <c r="C33" s="27"/>
      <c r="D33" s="17" t="s">
        <v>30</v>
      </c>
      <c r="E33" s="20">
        <v>3300</v>
      </c>
      <c r="F33" s="121">
        <v>45005</v>
      </c>
      <c r="G33" s="122">
        <v>3300</v>
      </c>
      <c r="H33" s="19">
        <f t="shared" si="0"/>
        <v>0</v>
      </c>
    </row>
    <row r="34" spans="1:8" x14ac:dyDescent="0.25">
      <c r="A34" s="22">
        <v>44981</v>
      </c>
      <c r="B34" s="15">
        <v>663</v>
      </c>
      <c r="C34" s="27"/>
      <c r="D34" s="17" t="s">
        <v>30</v>
      </c>
      <c r="E34" s="20">
        <v>3300</v>
      </c>
      <c r="F34" s="121">
        <v>45005</v>
      </c>
      <c r="G34" s="122">
        <v>3300</v>
      </c>
      <c r="H34" s="19">
        <f t="shared" si="0"/>
        <v>0</v>
      </c>
    </row>
    <row r="35" spans="1:8" x14ac:dyDescent="0.25">
      <c r="A35" s="22">
        <v>44981</v>
      </c>
      <c r="B35" s="15">
        <v>664</v>
      </c>
      <c r="C35" s="27"/>
      <c r="D35" s="17" t="s">
        <v>33</v>
      </c>
      <c r="E35" s="20">
        <v>12119</v>
      </c>
      <c r="F35" s="149"/>
      <c r="G35" s="150"/>
      <c r="H35" s="19">
        <f t="shared" si="0"/>
        <v>12119</v>
      </c>
    </row>
    <row r="36" spans="1:8" x14ac:dyDescent="0.25">
      <c r="A36" s="22">
        <v>44981</v>
      </c>
      <c r="B36" s="15">
        <v>665</v>
      </c>
      <c r="C36" s="27"/>
      <c r="D36" s="17" t="s">
        <v>27</v>
      </c>
      <c r="E36" s="20">
        <v>1856</v>
      </c>
      <c r="F36" s="111">
        <v>44981</v>
      </c>
      <c r="G36" s="21">
        <v>1856</v>
      </c>
      <c r="H36" s="19">
        <f t="shared" si="0"/>
        <v>0</v>
      </c>
    </row>
    <row r="37" spans="1:8" x14ac:dyDescent="0.25">
      <c r="A37" s="22">
        <v>44982</v>
      </c>
      <c r="B37" s="15">
        <v>666</v>
      </c>
      <c r="C37" s="27"/>
      <c r="D37" s="17" t="s">
        <v>30</v>
      </c>
      <c r="E37" s="20">
        <v>4950</v>
      </c>
      <c r="F37" s="121">
        <v>45005</v>
      </c>
      <c r="G37" s="122">
        <v>4950</v>
      </c>
      <c r="H37" s="19">
        <f t="shared" si="0"/>
        <v>0</v>
      </c>
    </row>
    <row r="38" spans="1:8" x14ac:dyDescent="0.25">
      <c r="A38" s="22">
        <v>44982</v>
      </c>
      <c r="B38" s="15">
        <v>667</v>
      </c>
      <c r="C38" s="27"/>
      <c r="D38" s="17" t="s">
        <v>24</v>
      </c>
      <c r="E38" s="20">
        <v>281</v>
      </c>
      <c r="F38" s="111">
        <v>44982</v>
      </c>
      <c r="G38" s="21">
        <v>281</v>
      </c>
      <c r="H38" s="19">
        <f t="shared" si="0"/>
        <v>0</v>
      </c>
    </row>
    <row r="39" spans="1:8" x14ac:dyDescent="0.25">
      <c r="A39" s="22">
        <v>44982</v>
      </c>
      <c r="B39" s="15">
        <v>668</v>
      </c>
      <c r="C39" s="27"/>
      <c r="D39" s="17" t="s">
        <v>30</v>
      </c>
      <c r="E39" s="20">
        <v>420</v>
      </c>
      <c r="F39" s="121">
        <v>45005</v>
      </c>
      <c r="G39" s="122">
        <v>420</v>
      </c>
      <c r="H39" s="19">
        <f t="shared" si="0"/>
        <v>0</v>
      </c>
    </row>
    <row r="40" spans="1:8" ht="47.25" x14ac:dyDescent="0.25">
      <c r="A40" s="22">
        <v>44983</v>
      </c>
      <c r="B40" s="15">
        <v>669</v>
      </c>
      <c r="C40" s="27"/>
      <c r="D40" s="17" t="s">
        <v>23</v>
      </c>
      <c r="E40" s="20">
        <v>25660</v>
      </c>
      <c r="F40" s="111" t="s">
        <v>37</v>
      </c>
      <c r="G40" s="21">
        <f>10100+8300+7260</f>
        <v>25660</v>
      </c>
      <c r="H40" s="19">
        <f t="shared" si="0"/>
        <v>0</v>
      </c>
    </row>
    <row r="41" spans="1:8" ht="17.25" customHeight="1" x14ac:dyDescent="0.25">
      <c r="A41" s="22">
        <v>44984</v>
      </c>
      <c r="B41" s="15">
        <v>670</v>
      </c>
      <c r="C41" s="27"/>
      <c r="D41" s="17" t="s">
        <v>30</v>
      </c>
      <c r="E41" s="20">
        <v>3300</v>
      </c>
      <c r="F41" s="121">
        <v>45005</v>
      </c>
      <c r="G41" s="122">
        <v>3300</v>
      </c>
      <c r="H41" s="19">
        <f t="shared" si="0"/>
        <v>0</v>
      </c>
    </row>
    <row r="42" spans="1:8" ht="17.25" customHeight="1" x14ac:dyDescent="0.25">
      <c r="A42" s="22">
        <v>44985</v>
      </c>
      <c r="B42" s="15">
        <v>671</v>
      </c>
      <c r="C42" s="27"/>
      <c r="D42" s="17" t="s">
        <v>30</v>
      </c>
      <c r="E42" s="20">
        <v>16878</v>
      </c>
      <c r="F42" s="121">
        <v>45005</v>
      </c>
      <c r="G42" s="122">
        <v>16878</v>
      </c>
      <c r="H42" s="19">
        <f t="shared" si="0"/>
        <v>0</v>
      </c>
    </row>
    <row r="43" spans="1:8" ht="17.25" customHeight="1" x14ac:dyDescent="0.25">
      <c r="A43" s="22">
        <v>44986</v>
      </c>
      <c r="B43" s="15">
        <v>672</v>
      </c>
      <c r="C43" s="27"/>
      <c r="D43" s="17" t="s">
        <v>20</v>
      </c>
      <c r="E43" s="20">
        <v>1046</v>
      </c>
      <c r="F43" s="111">
        <v>44993</v>
      </c>
      <c r="G43" s="21">
        <v>1046</v>
      </c>
      <c r="H43" s="19">
        <f t="shared" si="0"/>
        <v>0</v>
      </c>
    </row>
    <row r="44" spans="1:8" ht="17.25" customHeight="1" x14ac:dyDescent="0.25">
      <c r="A44" s="22">
        <v>44986</v>
      </c>
      <c r="B44" s="15">
        <v>673</v>
      </c>
      <c r="C44" s="27"/>
      <c r="D44" s="17" t="s">
        <v>30</v>
      </c>
      <c r="E44" s="20">
        <v>20123</v>
      </c>
      <c r="F44" s="121">
        <v>45005</v>
      </c>
      <c r="G44" s="122">
        <v>20123</v>
      </c>
      <c r="H44" s="19">
        <f t="shared" si="0"/>
        <v>0</v>
      </c>
    </row>
    <row r="45" spans="1:8" ht="17.25" customHeight="1" x14ac:dyDescent="0.25">
      <c r="A45" s="22">
        <v>44986</v>
      </c>
      <c r="B45" s="15">
        <v>674</v>
      </c>
      <c r="C45" s="27"/>
      <c r="D45" s="17" t="s">
        <v>30</v>
      </c>
      <c r="E45" s="20">
        <v>8180</v>
      </c>
      <c r="F45" s="121">
        <v>45005</v>
      </c>
      <c r="G45" s="122">
        <v>8180</v>
      </c>
      <c r="H45" s="19">
        <f t="shared" si="0"/>
        <v>0</v>
      </c>
    </row>
    <row r="46" spans="1:8" ht="17.25" customHeight="1" x14ac:dyDescent="0.25">
      <c r="A46" s="22">
        <v>44987</v>
      </c>
      <c r="B46" s="15">
        <v>675</v>
      </c>
      <c r="C46" s="27"/>
      <c r="D46" s="17" t="s">
        <v>30</v>
      </c>
      <c r="E46" s="20">
        <v>10730</v>
      </c>
      <c r="F46" s="121">
        <v>45005</v>
      </c>
      <c r="G46" s="122">
        <v>10730</v>
      </c>
      <c r="H46" s="19">
        <f t="shared" si="0"/>
        <v>0</v>
      </c>
    </row>
    <row r="47" spans="1:8" ht="17.25" customHeight="1" x14ac:dyDescent="0.25">
      <c r="A47" s="22">
        <v>44988</v>
      </c>
      <c r="B47" s="15">
        <v>676</v>
      </c>
      <c r="C47" s="27"/>
      <c r="D47" s="17" t="s">
        <v>24</v>
      </c>
      <c r="E47" s="20">
        <v>1552</v>
      </c>
      <c r="F47" s="111">
        <v>44988</v>
      </c>
      <c r="G47" s="21">
        <v>1552</v>
      </c>
      <c r="H47" s="19">
        <f t="shared" si="0"/>
        <v>0</v>
      </c>
    </row>
    <row r="48" spans="1:8" ht="17.25" customHeight="1" x14ac:dyDescent="0.25">
      <c r="A48" s="22"/>
      <c r="B48" s="15"/>
      <c r="C48" s="27"/>
      <c r="D48" s="17"/>
      <c r="E48" s="20"/>
      <c r="F48" s="111"/>
      <c r="G48" s="21"/>
      <c r="H48" s="19">
        <f t="shared" si="0"/>
        <v>0</v>
      </c>
    </row>
    <row r="49" spans="1:9" ht="17.25" customHeight="1" x14ac:dyDescent="0.25">
      <c r="A49" s="22"/>
      <c r="B49" s="15"/>
      <c r="C49" s="27"/>
      <c r="D49" s="17"/>
      <c r="E49" s="20"/>
      <c r="F49" s="111"/>
      <c r="G49" s="21"/>
      <c r="H49" s="19">
        <f t="shared" si="0"/>
        <v>0</v>
      </c>
    </row>
    <row r="50" spans="1:9" ht="17.25" customHeight="1" x14ac:dyDescent="0.25">
      <c r="A50" s="22"/>
      <c r="B50" s="15"/>
      <c r="C50" s="27"/>
      <c r="D50" s="17"/>
      <c r="E50" s="20"/>
      <c r="F50" s="111"/>
      <c r="G50" s="21"/>
      <c r="H50" s="19">
        <f t="shared" si="0"/>
        <v>0</v>
      </c>
    </row>
    <row r="51" spans="1:9" ht="17.25" customHeight="1" x14ac:dyDescent="0.25">
      <c r="A51" s="22"/>
      <c r="B51" s="15"/>
      <c r="C51" s="27"/>
      <c r="D51" s="17"/>
      <c r="E51" s="20"/>
      <c r="F51" s="111"/>
      <c r="G51" s="21"/>
      <c r="H51" s="19">
        <f t="shared" si="0"/>
        <v>0</v>
      </c>
    </row>
    <row r="52" spans="1:9" ht="17.25" customHeight="1" x14ac:dyDescent="0.25">
      <c r="A52" s="22"/>
      <c r="B52" s="15"/>
      <c r="C52" s="27"/>
      <c r="D52" s="17"/>
      <c r="E52" s="20"/>
      <c r="F52" s="111"/>
      <c r="G52" s="21"/>
      <c r="H52" s="19">
        <f t="shared" si="0"/>
        <v>0</v>
      </c>
    </row>
    <row r="53" spans="1:9" ht="17.25" customHeight="1" x14ac:dyDescent="0.25">
      <c r="A53" s="22"/>
      <c r="B53" s="15"/>
      <c r="C53" s="27"/>
      <c r="D53" s="17"/>
      <c r="E53" s="20"/>
      <c r="F53" s="111"/>
      <c r="G53" s="21"/>
      <c r="H53" s="19">
        <f t="shared" si="0"/>
        <v>0</v>
      </c>
    </row>
    <row r="54" spans="1:9" ht="16.5" thickBot="1" x14ac:dyDescent="0.3">
      <c r="A54" s="31"/>
      <c r="B54" s="32"/>
      <c r="C54" s="33"/>
      <c r="D54" s="34"/>
      <c r="E54" s="35">
        <v>0</v>
      </c>
      <c r="F54" s="112"/>
      <c r="G54" s="36"/>
      <c r="H54" s="19">
        <f t="shared" si="0"/>
        <v>0</v>
      </c>
      <c r="I54" s="2"/>
    </row>
    <row r="55" spans="1:9" ht="16.5" thickTop="1" x14ac:dyDescent="0.25">
      <c r="B55" s="37"/>
      <c r="C55" s="38"/>
      <c r="D55" s="39"/>
      <c r="E55" s="40">
        <f>SUM(E4:E54)</f>
        <v>384411</v>
      </c>
      <c r="F55" s="113"/>
      <c r="G55" s="40">
        <f>SUM(G4:G54)</f>
        <v>372292</v>
      </c>
      <c r="H55" s="41">
        <f>SUM(H23:H54)</f>
        <v>12119</v>
      </c>
      <c r="I55" s="2"/>
    </row>
    <row r="56" spans="1:9" x14ac:dyDescent="0.25">
      <c r="B56" s="37"/>
      <c r="C56" s="38"/>
      <c r="D56" s="39"/>
      <c r="E56" s="42"/>
      <c r="F56" s="114"/>
      <c r="G56" s="43"/>
      <c r="H56" s="44"/>
      <c r="I56" s="2"/>
    </row>
    <row r="57" spans="1:9" ht="31.5" x14ac:dyDescent="0.25">
      <c r="B57" s="37"/>
      <c r="C57" s="38"/>
      <c r="D57" s="39"/>
      <c r="E57" s="45" t="s">
        <v>8</v>
      </c>
      <c r="F57" s="114"/>
      <c r="G57" s="46" t="s">
        <v>9</v>
      </c>
      <c r="H57" s="44"/>
      <c r="I57" s="2"/>
    </row>
    <row r="58" spans="1:9" ht="16.5" thickBot="1" x14ac:dyDescent="0.3">
      <c r="B58" s="37"/>
      <c r="C58" s="38"/>
      <c r="D58" s="39"/>
      <c r="E58" s="45"/>
      <c r="F58" s="114"/>
      <c r="G58" s="46"/>
      <c r="H58" s="44"/>
      <c r="I58" s="2"/>
    </row>
    <row r="59" spans="1:9" ht="21.75" thickBot="1" x14ac:dyDescent="0.4">
      <c r="B59" s="37"/>
      <c r="C59" s="38"/>
      <c r="D59" s="39"/>
      <c r="E59" s="182">
        <f>E55-G55</f>
        <v>12119</v>
      </c>
      <c r="F59" s="183"/>
      <c r="G59" s="184"/>
      <c r="I59" s="2"/>
    </row>
    <row r="60" spans="1:9" x14ac:dyDescent="0.25">
      <c r="B60" s="37"/>
      <c r="C60" s="38"/>
      <c r="D60" s="39"/>
      <c r="E60" s="42"/>
      <c r="F60" s="114"/>
      <c r="G60" s="43"/>
      <c r="I60" s="2"/>
    </row>
    <row r="61" spans="1:9" ht="18.75" x14ac:dyDescent="0.3">
      <c r="B61" s="37"/>
      <c r="C61" s="38"/>
      <c r="D61" s="39"/>
      <c r="E61" s="185" t="s">
        <v>10</v>
      </c>
      <c r="F61" s="185"/>
      <c r="G61" s="185"/>
      <c r="I61" s="2"/>
    </row>
    <row r="62" spans="1:9" x14ac:dyDescent="0.25">
      <c r="B62" s="47"/>
      <c r="C62" s="48"/>
      <c r="D62" s="49"/>
      <c r="E62" s="50"/>
      <c r="F62" s="115"/>
      <c r="G62" s="51"/>
      <c r="I62" s="2"/>
    </row>
    <row r="63" spans="1:9" ht="18.75" x14ac:dyDescent="0.3">
      <c r="A63" s="52"/>
      <c r="B63" s="53"/>
      <c r="C63" s="54"/>
      <c r="D63" s="55"/>
      <c r="E63" s="56"/>
      <c r="F63" s="57"/>
      <c r="G63" s="56"/>
      <c r="H63" s="58"/>
      <c r="I63" s="2"/>
    </row>
    <row r="64" spans="1:9" x14ac:dyDescent="0.25">
      <c r="A64" s="59"/>
      <c r="B64" s="60"/>
      <c r="C64" s="61"/>
      <c r="D64" s="62"/>
      <c r="E64" s="63"/>
      <c r="F64" s="116"/>
      <c r="G64" s="64"/>
      <c r="H64" s="58"/>
      <c r="I64" s="2"/>
    </row>
    <row r="65" spans="1:9" x14ac:dyDescent="0.25">
      <c r="A65" s="59"/>
      <c r="B65" s="60"/>
      <c r="C65" s="61"/>
      <c r="D65" s="62"/>
      <c r="E65" s="63"/>
      <c r="F65" s="116"/>
      <c r="G65" s="64"/>
      <c r="H65" s="58"/>
      <c r="I65" s="2"/>
    </row>
    <row r="66" spans="1:9" x14ac:dyDescent="0.25">
      <c r="A66" s="59"/>
      <c r="B66" s="60"/>
      <c r="C66" s="61"/>
      <c r="D66" s="62"/>
      <c r="E66" s="63"/>
      <c r="F66" s="116"/>
      <c r="G66" s="64"/>
      <c r="H66" s="58"/>
      <c r="I66" s="2"/>
    </row>
    <row r="67" spans="1:9" x14ac:dyDescent="0.25">
      <c r="A67" s="59"/>
      <c r="B67" s="60"/>
      <c r="C67" s="61"/>
      <c r="D67" s="62"/>
      <c r="E67" s="63"/>
      <c r="F67" s="116"/>
      <c r="G67" s="64"/>
      <c r="H67" s="58"/>
      <c r="I67" s="2"/>
    </row>
    <row r="68" spans="1:9" x14ac:dyDescent="0.25">
      <c r="A68" s="59"/>
      <c r="B68" s="60"/>
      <c r="C68" s="61"/>
      <c r="D68" s="62"/>
      <c r="E68" s="63"/>
      <c r="F68" s="116"/>
      <c r="G68" s="64"/>
      <c r="H68" s="58"/>
      <c r="I68" s="2"/>
    </row>
    <row r="69" spans="1:9" x14ac:dyDescent="0.25">
      <c r="A69" s="59"/>
      <c r="B69" s="60"/>
      <c r="C69" s="61"/>
      <c r="D69" s="62"/>
      <c r="E69" s="63"/>
      <c r="F69" s="116"/>
      <c r="G69" s="64"/>
      <c r="H69" s="58"/>
      <c r="I69" s="2"/>
    </row>
    <row r="70" spans="1:9" x14ac:dyDescent="0.25">
      <c r="A70" s="59"/>
      <c r="B70" s="60"/>
      <c r="C70" s="61"/>
      <c r="D70" s="62"/>
      <c r="E70" s="63"/>
      <c r="F70" s="116"/>
      <c r="G70" s="64"/>
      <c r="H70" s="58"/>
      <c r="I70" s="2"/>
    </row>
    <row r="71" spans="1:9" x14ac:dyDescent="0.25">
      <c r="A71" s="59"/>
      <c r="B71" s="60"/>
      <c r="C71" s="61"/>
      <c r="D71" s="62"/>
      <c r="E71" s="63"/>
      <c r="F71" s="116"/>
      <c r="G71" s="64"/>
      <c r="H71" s="58"/>
      <c r="I71" s="2"/>
    </row>
    <row r="72" spans="1:9" x14ac:dyDescent="0.25">
      <c r="A72" s="59"/>
      <c r="B72" s="60"/>
      <c r="C72" s="61"/>
      <c r="D72" s="62"/>
      <c r="E72" s="63"/>
      <c r="F72" s="116"/>
      <c r="G72" s="64"/>
      <c r="H72" s="58"/>
      <c r="I72" s="2"/>
    </row>
    <row r="73" spans="1:9" x14ac:dyDescent="0.25">
      <c r="A73" s="59"/>
      <c r="B73" s="60"/>
      <c r="C73" s="61"/>
      <c r="D73" s="62"/>
      <c r="E73" s="63"/>
      <c r="F73" s="116"/>
      <c r="G73" s="64"/>
      <c r="H73" s="58"/>
    </row>
    <row r="74" spans="1:9" x14ac:dyDescent="0.25">
      <c r="A74" s="59"/>
      <c r="B74" s="65"/>
      <c r="C74" s="66"/>
      <c r="D74" s="67"/>
      <c r="E74" s="68"/>
      <c r="F74" s="117"/>
      <c r="G74" s="69"/>
      <c r="H74" s="58"/>
    </row>
  </sheetData>
  <mergeCells count="4">
    <mergeCell ref="B1:G1"/>
    <mergeCell ref="B2:F2"/>
    <mergeCell ref="E59:G59"/>
    <mergeCell ref="E61:G6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I65"/>
  <sheetViews>
    <sheetView workbookViewId="0">
      <pane ySplit="3" topLeftCell="A36" activePane="bottomLeft" state="frozen"/>
      <selection pane="bottomLeft" activeCell="D50" sqref="D50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78" t="s">
        <v>38</v>
      </c>
      <c r="C1" s="179"/>
      <c r="D1" s="179"/>
      <c r="E1" s="179"/>
      <c r="F1" s="179"/>
      <c r="G1" s="180"/>
      <c r="I1" s="2"/>
    </row>
    <row r="2" spans="1:9" ht="20.25" customHeight="1" x14ac:dyDescent="0.35">
      <c r="A2" s="3"/>
      <c r="B2" s="181" t="s">
        <v>0</v>
      </c>
      <c r="C2" s="181"/>
      <c r="D2" s="181"/>
      <c r="E2" s="181"/>
      <c r="F2" s="18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44989</v>
      </c>
      <c r="B4" s="15">
        <v>677</v>
      </c>
      <c r="C4" s="16"/>
      <c r="D4" s="17" t="s">
        <v>24</v>
      </c>
      <c r="E4" s="18">
        <v>63942</v>
      </c>
      <c r="F4" s="119">
        <v>45001</v>
      </c>
      <c r="G4" s="120">
        <v>63942</v>
      </c>
      <c r="H4" s="19">
        <f t="shared" ref="H4:H45" si="0">E4-G4</f>
        <v>0</v>
      </c>
      <c r="I4" s="2"/>
    </row>
    <row r="5" spans="1:9" x14ac:dyDescent="0.25">
      <c r="A5" s="14">
        <v>44989</v>
      </c>
      <c r="B5" s="15">
        <v>678</v>
      </c>
      <c r="C5" s="16"/>
      <c r="D5" s="17" t="s">
        <v>40</v>
      </c>
      <c r="E5" s="20">
        <v>16765</v>
      </c>
      <c r="F5" s="111">
        <v>45005</v>
      </c>
      <c r="G5" s="21">
        <v>16765</v>
      </c>
      <c r="H5" s="19">
        <f t="shared" si="0"/>
        <v>0</v>
      </c>
    </row>
    <row r="6" spans="1:9" x14ac:dyDescent="0.25">
      <c r="A6" s="14">
        <v>44989</v>
      </c>
      <c r="B6" s="15">
        <v>679</v>
      </c>
      <c r="C6" s="16"/>
      <c r="D6" s="17" t="s">
        <v>41</v>
      </c>
      <c r="E6" s="20">
        <v>8026</v>
      </c>
      <c r="F6" s="111">
        <v>44993</v>
      </c>
      <c r="G6" s="21">
        <v>8026</v>
      </c>
      <c r="H6" s="19">
        <f t="shared" si="0"/>
        <v>0</v>
      </c>
    </row>
    <row r="7" spans="1:9" x14ac:dyDescent="0.25">
      <c r="A7" s="22">
        <v>44989</v>
      </c>
      <c r="B7" s="15">
        <v>680</v>
      </c>
      <c r="C7" s="16"/>
      <c r="D7" s="17" t="s">
        <v>42</v>
      </c>
      <c r="E7" s="20">
        <v>4400</v>
      </c>
      <c r="F7" s="111">
        <v>44989</v>
      </c>
      <c r="G7" s="21">
        <v>4400</v>
      </c>
      <c r="H7" s="19">
        <f t="shared" si="0"/>
        <v>0</v>
      </c>
    </row>
    <row r="8" spans="1:9" x14ac:dyDescent="0.25">
      <c r="A8" s="14">
        <v>44989</v>
      </c>
      <c r="B8" s="15">
        <v>681</v>
      </c>
      <c r="C8" s="23"/>
      <c r="D8" s="24" t="s">
        <v>40</v>
      </c>
      <c r="E8" s="20">
        <v>24980</v>
      </c>
      <c r="F8" s="111">
        <v>45005</v>
      </c>
      <c r="G8" s="21">
        <v>24980</v>
      </c>
      <c r="H8" s="25">
        <f t="shared" si="0"/>
        <v>0</v>
      </c>
    </row>
    <row r="9" spans="1:9" ht="48" x14ac:dyDescent="0.3">
      <c r="A9" s="14">
        <v>44990</v>
      </c>
      <c r="B9" s="15">
        <v>682</v>
      </c>
      <c r="C9" s="26"/>
      <c r="D9" s="108" t="s">
        <v>43</v>
      </c>
      <c r="E9" s="20">
        <v>23149</v>
      </c>
      <c r="F9" s="111" t="s">
        <v>45</v>
      </c>
      <c r="G9" s="21">
        <f>6750+4000+8800+3599</f>
        <v>23149</v>
      </c>
      <c r="H9" s="19">
        <f t="shared" si="0"/>
        <v>0</v>
      </c>
    </row>
    <row r="10" spans="1:9" x14ac:dyDescent="0.25">
      <c r="A10" s="14">
        <v>44991</v>
      </c>
      <c r="B10" s="15">
        <v>683</v>
      </c>
      <c r="C10" s="16"/>
      <c r="D10" s="17" t="s">
        <v>41</v>
      </c>
      <c r="E10" s="20">
        <v>654</v>
      </c>
      <c r="F10" s="111">
        <v>44992</v>
      </c>
      <c r="G10" s="21">
        <v>654</v>
      </c>
      <c r="H10" s="19">
        <f t="shared" si="0"/>
        <v>0</v>
      </c>
    </row>
    <row r="11" spans="1:9" x14ac:dyDescent="0.25">
      <c r="A11" s="14">
        <v>44991</v>
      </c>
      <c r="B11" s="15">
        <v>684</v>
      </c>
      <c r="C11" s="16"/>
      <c r="D11" s="17" t="s">
        <v>24</v>
      </c>
      <c r="E11" s="20">
        <v>1521</v>
      </c>
      <c r="F11" s="111">
        <v>44991</v>
      </c>
      <c r="G11" s="21">
        <v>1521</v>
      </c>
      <c r="H11" s="19">
        <f t="shared" si="0"/>
        <v>0</v>
      </c>
    </row>
    <row r="12" spans="1:9" x14ac:dyDescent="0.25">
      <c r="A12" s="14">
        <v>44991</v>
      </c>
      <c r="B12" s="15">
        <v>685</v>
      </c>
      <c r="C12" s="27"/>
      <c r="D12" s="17" t="s">
        <v>40</v>
      </c>
      <c r="E12" s="20">
        <v>11650</v>
      </c>
      <c r="F12" s="111">
        <v>45005</v>
      </c>
      <c r="G12" s="21">
        <v>11650</v>
      </c>
      <c r="H12" s="19">
        <f t="shared" si="0"/>
        <v>0</v>
      </c>
    </row>
    <row r="13" spans="1:9" x14ac:dyDescent="0.25">
      <c r="A13" s="14">
        <v>44993</v>
      </c>
      <c r="B13" s="15">
        <v>686</v>
      </c>
      <c r="C13" s="28"/>
      <c r="D13" s="17" t="s">
        <v>20</v>
      </c>
      <c r="E13" s="20">
        <v>1106</v>
      </c>
      <c r="F13" s="111">
        <v>45000</v>
      </c>
      <c r="G13" s="21">
        <v>1106</v>
      </c>
      <c r="H13" s="19">
        <f t="shared" si="0"/>
        <v>0</v>
      </c>
    </row>
    <row r="14" spans="1:9" x14ac:dyDescent="0.25">
      <c r="A14" s="14">
        <v>44994</v>
      </c>
      <c r="B14" s="15">
        <v>687</v>
      </c>
      <c r="C14" s="29"/>
      <c r="D14" s="17" t="s">
        <v>40</v>
      </c>
      <c r="E14" s="20">
        <v>4950</v>
      </c>
      <c r="F14" s="111">
        <v>45005</v>
      </c>
      <c r="G14" s="21">
        <v>4950</v>
      </c>
      <c r="H14" s="19">
        <f t="shared" si="0"/>
        <v>0</v>
      </c>
    </row>
    <row r="15" spans="1:9" x14ac:dyDescent="0.25">
      <c r="A15" s="14">
        <v>44995</v>
      </c>
      <c r="B15" s="15">
        <v>688</v>
      </c>
      <c r="C15" s="30"/>
      <c r="D15" s="17" t="s">
        <v>40</v>
      </c>
      <c r="E15" s="20">
        <v>4950</v>
      </c>
      <c r="F15" s="111">
        <v>45005</v>
      </c>
      <c r="G15" s="21">
        <v>4950</v>
      </c>
      <c r="H15" s="19">
        <f t="shared" si="0"/>
        <v>0</v>
      </c>
    </row>
    <row r="16" spans="1:9" x14ac:dyDescent="0.25">
      <c r="A16" s="14">
        <v>44996</v>
      </c>
      <c r="B16" s="15">
        <v>689</v>
      </c>
      <c r="C16" s="29"/>
      <c r="D16" s="17" t="s">
        <v>40</v>
      </c>
      <c r="E16" s="20">
        <v>11440</v>
      </c>
      <c r="F16" s="111">
        <v>45005</v>
      </c>
      <c r="G16" s="21">
        <v>11440</v>
      </c>
      <c r="H16" s="19">
        <f t="shared" si="0"/>
        <v>0</v>
      </c>
    </row>
    <row r="17" spans="1:8" x14ac:dyDescent="0.25">
      <c r="A17" s="14">
        <v>44996</v>
      </c>
      <c r="B17" s="15">
        <v>690</v>
      </c>
      <c r="C17" s="28"/>
      <c r="D17" s="24" t="s">
        <v>44</v>
      </c>
      <c r="E17" s="20">
        <v>1701</v>
      </c>
      <c r="F17" s="111">
        <v>44996</v>
      </c>
      <c r="G17" s="21">
        <v>1701</v>
      </c>
      <c r="H17" s="19">
        <f t="shared" si="0"/>
        <v>0</v>
      </c>
    </row>
    <row r="18" spans="1:8" x14ac:dyDescent="0.25">
      <c r="A18" s="14">
        <v>44998</v>
      </c>
      <c r="B18" s="15">
        <v>691</v>
      </c>
      <c r="C18" s="27"/>
      <c r="D18" s="17" t="s">
        <v>24</v>
      </c>
      <c r="E18" s="20">
        <v>624</v>
      </c>
      <c r="F18" s="111">
        <v>44999</v>
      </c>
      <c r="G18" s="21">
        <v>624</v>
      </c>
      <c r="H18" s="19">
        <f t="shared" si="0"/>
        <v>0</v>
      </c>
    </row>
    <row r="19" spans="1:8" x14ac:dyDescent="0.25">
      <c r="A19" s="14">
        <v>44998</v>
      </c>
      <c r="B19" s="15">
        <v>692</v>
      </c>
      <c r="C19" s="28"/>
      <c r="D19" s="17" t="s">
        <v>40</v>
      </c>
      <c r="E19" s="20">
        <v>29386</v>
      </c>
      <c r="F19" s="111">
        <v>45005</v>
      </c>
      <c r="G19" s="21">
        <v>29386</v>
      </c>
      <c r="H19" s="19">
        <f t="shared" si="0"/>
        <v>0</v>
      </c>
    </row>
    <row r="20" spans="1:8" x14ac:dyDescent="0.25">
      <c r="A20" s="14">
        <v>44999</v>
      </c>
      <c r="B20" s="15">
        <v>693</v>
      </c>
      <c r="C20" s="27"/>
      <c r="D20" s="17" t="s">
        <v>40</v>
      </c>
      <c r="E20" s="20">
        <v>6250</v>
      </c>
      <c r="F20" s="111">
        <v>45005</v>
      </c>
      <c r="G20" s="21">
        <v>6250</v>
      </c>
      <c r="H20" s="19">
        <f t="shared" si="0"/>
        <v>0</v>
      </c>
    </row>
    <row r="21" spans="1:8" x14ac:dyDescent="0.25">
      <c r="A21" s="14">
        <v>45000</v>
      </c>
      <c r="B21" s="15">
        <v>694</v>
      </c>
      <c r="C21" s="27"/>
      <c r="D21" s="17" t="s">
        <v>20</v>
      </c>
      <c r="E21" s="20">
        <v>1101</v>
      </c>
      <c r="F21" s="111">
        <v>45007</v>
      </c>
      <c r="G21" s="21">
        <v>1101</v>
      </c>
      <c r="H21" s="19">
        <f t="shared" si="0"/>
        <v>0</v>
      </c>
    </row>
    <row r="22" spans="1:8" ht="47.25" x14ac:dyDescent="0.25">
      <c r="A22" s="14">
        <v>45000</v>
      </c>
      <c r="B22" s="15">
        <v>695</v>
      </c>
      <c r="C22" s="27"/>
      <c r="D22" s="147" t="s">
        <v>43</v>
      </c>
      <c r="E22" s="20">
        <v>30436</v>
      </c>
      <c r="F22" s="111" t="s">
        <v>47</v>
      </c>
      <c r="G22" s="21">
        <f>9000+8000+13436</f>
        <v>30436</v>
      </c>
      <c r="H22" s="19">
        <f t="shared" si="0"/>
        <v>0</v>
      </c>
    </row>
    <row r="23" spans="1:8" x14ac:dyDescent="0.25">
      <c r="A23" s="14">
        <v>45000</v>
      </c>
      <c r="B23" s="15">
        <v>696</v>
      </c>
      <c r="C23" s="27"/>
      <c r="D23" s="17" t="s">
        <v>40</v>
      </c>
      <c r="E23" s="20">
        <v>9530</v>
      </c>
      <c r="F23" s="111">
        <v>45005</v>
      </c>
      <c r="G23" s="21">
        <v>9530</v>
      </c>
      <c r="H23" s="19">
        <f t="shared" si="0"/>
        <v>0</v>
      </c>
    </row>
    <row r="24" spans="1:8" x14ac:dyDescent="0.25">
      <c r="A24" s="14">
        <v>45002</v>
      </c>
      <c r="B24" s="15">
        <v>697</v>
      </c>
      <c r="C24" s="27"/>
      <c r="D24" s="17" t="s">
        <v>40</v>
      </c>
      <c r="E24" s="20">
        <v>7730</v>
      </c>
      <c r="F24" s="121">
        <v>45050</v>
      </c>
      <c r="G24" s="122">
        <v>7730</v>
      </c>
      <c r="H24" s="19">
        <f t="shared" si="0"/>
        <v>0</v>
      </c>
    </row>
    <row r="25" spans="1:8" x14ac:dyDescent="0.25">
      <c r="A25" s="22">
        <v>45003</v>
      </c>
      <c r="B25" s="15">
        <v>698</v>
      </c>
      <c r="C25" s="27"/>
      <c r="D25" s="17" t="s">
        <v>40</v>
      </c>
      <c r="E25" s="20">
        <v>5020</v>
      </c>
      <c r="F25" s="121">
        <v>45050</v>
      </c>
      <c r="G25" s="122">
        <v>5020</v>
      </c>
      <c r="H25" s="19">
        <f t="shared" si="0"/>
        <v>0</v>
      </c>
    </row>
    <row r="26" spans="1:8" x14ac:dyDescent="0.25">
      <c r="A26" s="22">
        <v>45005</v>
      </c>
      <c r="B26" s="15">
        <v>699</v>
      </c>
      <c r="C26" s="27"/>
      <c r="D26" s="17" t="s">
        <v>40</v>
      </c>
      <c r="E26" s="20">
        <v>21400</v>
      </c>
      <c r="F26" s="121">
        <v>45050</v>
      </c>
      <c r="G26" s="122">
        <v>21400</v>
      </c>
      <c r="H26" s="19">
        <f t="shared" si="0"/>
        <v>0</v>
      </c>
    </row>
    <row r="27" spans="1:8" x14ac:dyDescent="0.25">
      <c r="A27" s="22">
        <v>45005</v>
      </c>
      <c r="B27" s="15">
        <v>700</v>
      </c>
      <c r="C27" s="27"/>
      <c r="D27" s="17" t="s">
        <v>24</v>
      </c>
      <c r="E27" s="20">
        <v>265</v>
      </c>
      <c r="F27" s="111">
        <v>45005</v>
      </c>
      <c r="G27" s="21">
        <v>265</v>
      </c>
      <c r="H27" s="19">
        <f t="shared" si="0"/>
        <v>0</v>
      </c>
    </row>
    <row r="28" spans="1:8" ht="17.25" x14ac:dyDescent="0.3">
      <c r="A28" s="22">
        <v>45006</v>
      </c>
      <c r="B28" s="15">
        <v>701</v>
      </c>
      <c r="C28" s="27"/>
      <c r="D28" s="108" t="s">
        <v>40</v>
      </c>
      <c r="E28" s="20">
        <v>2610</v>
      </c>
      <c r="F28" s="121">
        <v>45050</v>
      </c>
      <c r="G28" s="122">
        <v>2610</v>
      </c>
      <c r="H28" s="19">
        <f t="shared" si="0"/>
        <v>0</v>
      </c>
    </row>
    <row r="29" spans="1:8" x14ac:dyDescent="0.25">
      <c r="A29" s="22">
        <v>45007</v>
      </c>
      <c r="B29" s="15">
        <v>702</v>
      </c>
      <c r="C29" s="27"/>
      <c r="D29" s="17" t="s">
        <v>40</v>
      </c>
      <c r="E29" s="20">
        <v>4950</v>
      </c>
      <c r="F29" s="121">
        <v>45050</v>
      </c>
      <c r="G29" s="122">
        <v>4950</v>
      </c>
      <c r="H29" s="19">
        <f t="shared" si="0"/>
        <v>0</v>
      </c>
    </row>
    <row r="30" spans="1:8" x14ac:dyDescent="0.25">
      <c r="A30" s="22">
        <v>45007</v>
      </c>
      <c r="B30" s="15">
        <v>703</v>
      </c>
      <c r="C30" s="27"/>
      <c r="D30" s="17" t="s">
        <v>20</v>
      </c>
      <c r="E30" s="20">
        <v>1060</v>
      </c>
      <c r="F30" s="111">
        <v>45014</v>
      </c>
      <c r="G30" s="21">
        <v>1060</v>
      </c>
      <c r="H30" s="19">
        <f t="shared" si="0"/>
        <v>0</v>
      </c>
    </row>
    <row r="31" spans="1:8" x14ac:dyDescent="0.25">
      <c r="A31" s="22">
        <v>45008</v>
      </c>
      <c r="B31" s="15">
        <v>704</v>
      </c>
      <c r="C31" s="27"/>
      <c r="D31" s="17" t="s">
        <v>44</v>
      </c>
      <c r="E31" s="20">
        <v>1695</v>
      </c>
      <c r="F31" s="111">
        <v>45008</v>
      </c>
      <c r="G31" s="21">
        <v>1695</v>
      </c>
      <c r="H31" s="19">
        <f t="shared" si="0"/>
        <v>0</v>
      </c>
    </row>
    <row r="32" spans="1:8" ht="47.25" x14ac:dyDescent="0.25">
      <c r="A32" s="22">
        <v>45009</v>
      </c>
      <c r="B32" s="15">
        <v>705</v>
      </c>
      <c r="C32" s="27"/>
      <c r="D32" s="17" t="s">
        <v>43</v>
      </c>
      <c r="E32" s="20">
        <v>39043</v>
      </c>
      <c r="F32" s="121" t="s">
        <v>49</v>
      </c>
      <c r="G32" s="122">
        <f>9300+1500+7800+20443</f>
        <v>39043</v>
      </c>
      <c r="H32" s="19">
        <f t="shared" si="0"/>
        <v>0</v>
      </c>
    </row>
    <row r="33" spans="1:9" x14ac:dyDescent="0.25">
      <c r="A33" s="22">
        <v>45010</v>
      </c>
      <c r="B33" s="15">
        <v>706</v>
      </c>
      <c r="C33" s="27"/>
      <c r="D33" s="17" t="s">
        <v>40</v>
      </c>
      <c r="E33" s="20">
        <v>4950</v>
      </c>
      <c r="F33" s="121">
        <v>45050</v>
      </c>
      <c r="G33" s="122">
        <v>4950</v>
      </c>
      <c r="H33" s="19">
        <f t="shared" si="0"/>
        <v>0</v>
      </c>
    </row>
    <row r="34" spans="1:9" x14ac:dyDescent="0.25">
      <c r="A34" s="22">
        <v>45010</v>
      </c>
      <c r="B34" s="15">
        <v>707</v>
      </c>
      <c r="C34" s="27"/>
      <c r="D34" s="17" t="s">
        <v>40</v>
      </c>
      <c r="E34" s="20">
        <v>5170</v>
      </c>
      <c r="F34" s="121">
        <v>45050</v>
      </c>
      <c r="G34" s="122">
        <v>5170</v>
      </c>
      <c r="H34" s="19">
        <f t="shared" si="0"/>
        <v>0</v>
      </c>
    </row>
    <row r="35" spans="1:9" x14ac:dyDescent="0.25">
      <c r="A35" s="22">
        <v>45012</v>
      </c>
      <c r="B35" s="15">
        <v>708</v>
      </c>
      <c r="C35" s="27"/>
      <c r="D35" s="17" t="s">
        <v>40</v>
      </c>
      <c r="E35" s="20">
        <v>4400</v>
      </c>
      <c r="F35" s="121">
        <v>45050</v>
      </c>
      <c r="G35" s="122">
        <v>4400</v>
      </c>
      <c r="H35" s="19">
        <f t="shared" si="0"/>
        <v>0</v>
      </c>
    </row>
    <row r="36" spans="1:9" x14ac:dyDescent="0.25">
      <c r="A36" s="22">
        <v>45012</v>
      </c>
      <c r="B36" s="15">
        <v>709</v>
      </c>
      <c r="C36" s="27"/>
      <c r="D36" s="17" t="s">
        <v>40</v>
      </c>
      <c r="E36" s="20">
        <v>6680</v>
      </c>
      <c r="F36" s="121">
        <v>45050</v>
      </c>
      <c r="G36" s="122">
        <v>6680</v>
      </c>
      <c r="H36" s="19">
        <f t="shared" si="0"/>
        <v>0</v>
      </c>
    </row>
    <row r="37" spans="1:9" x14ac:dyDescent="0.25">
      <c r="A37" s="22">
        <v>45013</v>
      </c>
      <c r="B37" s="15">
        <v>710</v>
      </c>
      <c r="C37" s="27"/>
      <c r="D37" s="17" t="s">
        <v>24</v>
      </c>
      <c r="E37" s="20">
        <v>1258</v>
      </c>
      <c r="F37" s="111">
        <v>45013</v>
      </c>
      <c r="G37" s="21">
        <v>1258</v>
      </c>
      <c r="H37" s="19">
        <f t="shared" si="0"/>
        <v>0</v>
      </c>
    </row>
    <row r="38" spans="1:9" x14ac:dyDescent="0.25">
      <c r="A38" s="22">
        <v>45013</v>
      </c>
      <c r="B38" s="15">
        <v>711</v>
      </c>
      <c r="C38" s="27"/>
      <c r="D38" s="17" t="s">
        <v>40</v>
      </c>
      <c r="E38" s="20">
        <v>3260</v>
      </c>
      <c r="F38" s="121">
        <v>45050</v>
      </c>
      <c r="G38" s="122">
        <v>3260</v>
      </c>
      <c r="H38" s="19">
        <f t="shared" si="0"/>
        <v>0</v>
      </c>
    </row>
    <row r="39" spans="1:9" x14ac:dyDescent="0.25">
      <c r="A39" s="22">
        <v>45013</v>
      </c>
      <c r="B39" s="15">
        <v>712</v>
      </c>
      <c r="C39" s="27"/>
      <c r="D39" s="17" t="s">
        <v>40</v>
      </c>
      <c r="E39" s="20">
        <v>715</v>
      </c>
      <c r="F39" s="121">
        <v>45050</v>
      </c>
      <c r="G39" s="122">
        <v>715</v>
      </c>
      <c r="H39" s="19">
        <f t="shared" si="0"/>
        <v>0</v>
      </c>
    </row>
    <row r="40" spans="1:9" x14ac:dyDescent="0.25">
      <c r="A40" s="22">
        <v>45014</v>
      </c>
      <c r="B40" s="15">
        <v>713</v>
      </c>
      <c r="C40" s="27"/>
      <c r="D40" s="17" t="s">
        <v>20</v>
      </c>
      <c r="E40" s="20">
        <v>684</v>
      </c>
      <c r="F40" s="121">
        <v>45028</v>
      </c>
      <c r="G40" s="122">
        <v>684</v>
      </c>
      <c r="H40" s="19">
        <f t="shared" si="0"/>
        <v>0</v>
      </c>
    </row>
    <row r="41" spans="1:9" ht="17.25" customHeight="1" x14ac:dyDescent="0.25">
      <c r="A41" s="22">
        <v>45014</v>
      </c>
      <c r="B41" s="15">
        <v>714</v>
      </c>
      <c r="C41" s="27"/>
      <c r="D41" s="17" t="s">
        <v>40</v>
      </c>
      <c r="E41" s="20">
        <v>5520</v>
      </c>
      <c r="F41" s="121">
        <v>45050</v>
      </c>
      <c r="G41" s="122">
        <v>5520</v>
      </c>
      <c r="H41" s="19">
        <f t="shared" si="0"/>
        <v>0</v>
      </c>
    </row>
    <row r="42" spans="1:9" ht="17.25" customHeight="1" x14ac:dyDescent="0.25">
      <c r="A42" s="22"/>
      <c r="B42" s="15"/>
      <c r="C42" s="27"/>
      <c r="D42" s="17"/>
      <c r="E42" s="20"/>
      <c r="F42" s="111"/>
      <c r="G42" s="21"/>
      <c r="H42" s="19">
        <f t="shared" si="0"/>
        <v>0</v>
      </c>
    </row>
    <row r="43" spans="1:9" ht="17.25" customHeight="1" x14ac:dyDescent="0.25">
      <c r="A43" s="22"/>
      <c r="B43" s="15"/>
      <c r="C43" s="27"/>
      <c r="D43" s="17"/>
      <c r="E43" s="20"/>
      <c r="F43" s="111"/>
      <c r="G43" s="21"/>
      <c r="H43" s="19">
        <f t="shared" si="0"/>
        <v>0</v>
      </c>
    </row>
    <row r="44" spans="1:9" ht="17.25" customHeight="1" x14ac:dyDescent="0.25">
      <c r="A44" s="22"/>
      <c r="B44" s="15"/>
      <c r="C44" s="27"/>
      <c r="D44" s="17"/>
      <c r="E44" s="20"/>
      <c r="F44" s="111"/>
      <c r="G44" s="21"/>
      <c r="H44" s="19">
        <f t="shared" si="0"/>
        <v>0</v>
      </c>
    </row>
    <row r="45" spans="1:9" ht="16.5" thickBot="1" x14ac:dyDescent="0.3">
      <c r="A45" s="31"/>
      <c r="B45" s="32"/>
      <c r="C45" s="33"/>
      <c r="D45" s="34"/>
      <c r="E45" s="35">
        <v>0</v>
      </c>
      <c r="F45" s="112"/>
      <c r="G45" s="36"/>
      <c r="H45" s="19">
        <f t="shared" si="0"/>
        <v>0</v>
      </c>
      <c r="I45" s="2"/>
    </row>
    <row r="46" spans="1:9" ht="16.5" thickTop="1" x14ac:dyDescent="0.25">
      <c r="B46" s="37"/>
      <c r="C46" s="38"/>
      <c r="D46" s="39"/>
      <c r="E46" s="40">
        <f>SUM(E4:E45)</f>
        <v>372971</v>
      </c>
      <c r="F46" s="113"/>
      <c r="G46" s="40">
        <f>SUM(G4:G45)</f>
        <v>372971</v>
      </c>
      <c r="H46" s="41">
        <f>SUM(H23:H45)</f>
        <v>0</v>
      </c>
      <c r="I46" s="2"/>
    </row>
    <row r="47" spans="1:9" x14ac:dyDescent="0.25">
      <c r="B47" s="37"/>
      <c r="C47" s="38"/>
      <c r="D47" s="39"/>
      <c r="E47" s="42"/>
      <c r="F47" s="114"/>
      <c r="G47" s="43"/>
      <c r="H47" s="44"/>
      <c r="I47" s="2"/>
    </row>
    <row r="48" spans="1:9" ht="31.5" x14ac:dyDescent="0.25">
      <c r="B48" s="37"/>
      <c r="C48" s="38"/>
      <c r="D48" s="39"/>
      <c r="E48" s="45" t="s">
        <v>8</v>
      </c>
      <c r="F48" s="114"/>
      <c r="G48" s="46" t="s">
        <v>9</v>
      </c>
      <c r="H48" s="44"/>
      <c r="I48" s="2"/>
    </row>
    <row r="49" spans="1:9" ht="16.5" thickBot="1" x14ac:dyDescent="0.3">
      <c r="B49" s="37"/>
      <c r="C49" s="38"/>
      <c r="D49" s="39"/>
      <c r="E49" s="45"/>
      <c r="F49" s="114"/>
      <c r="G49" s="46"/>
      <c r="H49" s="44"/>
      <c r="I49" s="2"/>
    </row>
    <row r="50" spans="1:9" ht="21.75" thickBot="1" x14ac:dyDescent="0.4">
      <c r="B50" s="37"/>
      <c r="C50" s="38"/>
      <c r="D50" s="39"/>
      <c r="E50" s="182">
        <f>E46-G46</f>
        <v>0</v>
      </c>
      <c r="F50" s="183"/>
      <c r="G50" s="184"/>
      <c r="I50" s="2"/>
    </row>
    <row r="51" spans="1:9" x14ac:dyDescent="0.25">
      <c r="B51" s="37"/>
      <c r="C51" s="38"/>
      <c r="D51" s="39"/>
      <c r="E51" s="42"/>
      <c r="F51" s="114"/>
      <c r="G51" s="43"/>
      <c r="I51" s="2"/>
    </row>
    <row r="52" spans="1:9" ht="18.75" x14ac:dyDescent="0.3">
      <c r="B52" s="37"/>
      <c r="C52" s="38"/>
      <c r="D52" s="39"/>
      <c r="E52" s="185" t="s">
        <v>10</v>
      </c>
      <c r="F52" s="185"/>
      <c r="G52" s="185"/>
      <c r="I52" s="2"/>
    </row>
    <row r="53" spans="1:9" x14ac:dyDescent="0.25">
      <c r="B53" s="47"/>
      <c r="C53" s="48"/>
      <c r="D53" s="49"/>
      <c r="E53" s="50"/>
      <c r="F53" s="115"/>
      <c r="G53" s="51"/>
      <c r="I53" s="2"/>
    </row>
    <row r="54" spans="1:9" ht="18.75" x14ac:dyDescent="0.3">
      <c r="A54" s="52"/>
      <c r="B54" s="53"/>
      <c r="C54" s="54"/>
      <c r="D54" s="55"/>
      <c r="E54" s="56"/>
      <c r="F54" s="57"/>
      <c r="G54" s="56"/>
      <c r="H54" s="58"/>
      <c r="I54" s="2"/>
    </row>
    <row r="55" spans="1:9" x14ac:dyDescent="0.25">
      <c r="A55" s="59"/>
      <c r="B55" s="60"/>
      <c r="C55" s="61"/>
      <c r="D55" s="62"/>
      <c r="E55" s="63"/>
      <c r="F55" s="116"/>
      <c r="G55" s="64"/>
      <c r="H55" s="58"/>
      <c r="I55" s="2"/>
    </row>
    <row r="56" spans="1:9" x14ac:dyDescent="0.25">
      <c r="A56" s="59"/>
      <c r="B56" s="60"/>
      <c r="C56" s="61"/>
      <c r="D56" s="62"/>
      <c r="E56" s="63"/>
      <c r="F56" s="116"/>
      <c r="G56" s="64"/>
      <c r="H56" s="58"/>
      <c r="I56" s="2"/>
    </row>
    <row r="57" spans="1:9" x14ac:dyDescent="0.25">
      <c r="A57" s="59"/>
      <c r="B57" s="60"/>
      <c r="C57" s="61"/>
      <c r="D57" s="62"/>
      <c r="E57" s="63"/>
      <c r="F57" s="116"/>
      <c r="G57" s="64"/>
      <c r="H57" s="58"/>
      <c r="I57" s="2"/>
    </row>
    <row r="58" spans="1:9" x14ac:dyDescent="0.25">
      <c r="A58" s="59"/>
      <c r="B58" s="60"/>
      <c r="C58" s="61"/>
      <c r="D58" s="62"/>
      <c r="E58" s="63"/>
      <c r="F58" s="116"/>
      <c r="G58" s="64"/>
      <c r="H58" s="58"/>
      <c r="I58" s="2"/>
    </row>
    <row r="59" spans="1:9" x14ac:dyDescent="0.25">
      <c r="A59" s="59"/>
      <c r="B59" s="60"/>
      <c r="C59" s="61"/>
      <c r="D59" s="62"/>
      <c r="E59" s="63"/>
      <c r="F59" s="116"/>
      <c r="G59" s="64"/>
      <c r="H59" s="58"/>
      <c r="I59" s="2"/>
    </row>
    <row r="60" spans="1:9" x14ac:dyDescent="0.25">
      <c r="A60" s="59"/>
      <c r="B60" s="60"/>
      <c r="C60" s="61"/>
      <c r="D60" s="62"/>
      <c r="E60" s="63"/>
      <c r="F60" s="116"/>
      <c r="G60" s="64"/>
      <c r="H60" s="58"/>
      <c r="I60" s="2"/>
    </row>
    <row r="61" spans="1:9" x14ac:dyDescent="0.25">
      <c r="A61" s="59"/>
      <c r="B61" s="60"/>
      <c r="C61" s="61"/>
      <c r="D61" s="62"/>
      <c r="E61" s="63"/>
      <c r="F61" s="116"/>
      <c r="G61" s="64"/>
      <c r="H61" s="58"/>
      <c r="I61" s="2"/>
    </row>
    <row r="62" spans="1:9" x14ac:dyDescent="0.25">
      <c r="A62" s="59"/>
      <c r="B62" s="60"/>
      <c r="C62" s="61"/>
      <c r="D62" s="62"/>
      <c r="E62" s="63"/>
      <c r="F62" s="116"/>
      <c r="G62" s="64"/>
      <c r="H62" s="58"/>
      <c r="I62" s="2"/>
    </row>
    <row r="63" spans="1:9" x14ac:dyDescent="0.25">
      <c r="A63" s="59"/>
      <c r="B63" s="60"/>
      <c r="C63" s="61"/>
      <c r="D63" s="62"/>
      <c r="E63" s="63"/>
      <c r="F63" s="116"/>
      <c r="G63" s="64"/>
      <c r="H63" s="58"/>
      <c r="I63" s="2"/>
    </row>
    <row r="64" spans="1:9" x14ac:dyDescent="0.25">
      <c r="A64" s="59"/>
      <c r="B64" s="60"/>
      <c r="C64" s="61"/>
      <c r="D64" s="62"/>
      <c r="E64" s="63"/>
      <c r="F64" s="116"/>
      <c r="G64" s="64"/>
      <c r="H64" s="58"/>
    </row>
    <row r="65" spans="1:8" x14ac:dyDescent="0.25">
      <c r="A65" s="59"/>
      <c r="B65" s="65"/>
      <c r="C65" s="66"/>
      <c r="D65" s="67"/>
      <c r="E65" s="68"/>
      <c r="F65" s="117"/>
      <c r="G65" s="69"/>
      <c r="H65" s="58"/>
    </row>
  </sheetData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2:Z61"/>
  <sheetViews>
    <sheetView zoomScale="115" zoomScaleNormal="115" workbookViewId="0">
      <pane xSplit="1" ySplit="3" topLeftCell="B31" activePane="bottomRight" state="frozen"/>
      <selection pane="topRight" activeCell="B1" sqref="B1"/>
      <selection pane="bottomLeft" activeCell="A4" sqref="A4"/>
      <selection pane="bottomRight" activeCell="H31" sqref="H31:I37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26" ht="21.75" thickBot="1" x14ac:dyDescent="0.4">
      <c r="B2" s="186" t="s">
        <v>12</v>
      </c>
      <c r="C2" s="186"/>
      <c r="D2" s="186"/>
      <c r="E2" s="186"/>
      <c r="F2" s="186"/>
      <c r="G2" s="186"/>
      <c r="H2" s="186"/>
      <c r="I2" s="186"/>
      <c r="J2" s="186"/>
      <c r="Z2" s="105" t="s">
        <v>17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45006</v>
      </c>
      <c r="C4" s="83">
        <v>45010</v>
      </c>
      <c r="D4" s="84">
        <v>36544</v>
      </c>
      <c r="E4" s="85">
        <f>D4</f>
        <v>36544</v>
      </c>
      <c r="F4" s="86"/>
      <c r="G4" s="82"/>
      <c r="H4" s="87"/>
      <c r="I4" s="88"/>
      <c r="J4" s="20">
        <f>E47+I4</f>
        <v>2407225.2999999998</v>
      </c>
    </row>
    <row r="5" spans="2:26" x14ac:dyDescent="0.25">
      <c r="B5" s="82">
        <v>45007</v>
      </c>
      <c r="C5" s="83">
        <v>45010</v>
      </c>
      <c r="D5" s="84">
        <v>40915</v>
      </c>
      <c r="E5" s="20">
        <f>E4+D5</f>
        <v>77459</v>
      </c>
      <c r="G5" s="82"/>
      <c r="H5" s="87"/>
      <c r="I5" s="88"/>
      <c r="J5" s="20">
        <f>J4+I5</f>
        <v>2407225.2999999998</v>
      </c>
    </row>
    <row r="6" spans="2:26" x14ac:dyDescent="0.25">
      <c r="B6" s="82">
        <v>45008</v>
      </c>
      <c r="C6" s="83">
        <v>45010</v>
      </c>
      <c r="D6" s="84">
        <v>4655.5</v>
      </c>
      <c r="E6" s="20">
        <f t="shared" ref="E6:E47" si="0">E5+D6</f>
        <v>82114.5</v>
      </c>
      <c r="F6" s="89"/>
      <c r="G6" s="82"/>
      <c r="H6" s="87"/>
      <c r="I6" s="88"/>
      <c r="J6" s="20">
        <f t="shared" ref="J6:J29" si="1">J5+I6</f>
        <v>2407225.2999999998</v>
      </c>
    </row>
    <row r="7" spans="2:26" x14ac:dyDescent="0.25">
      <c r="B7" s="82">
        <v>45009</v>
      </c>
      <c r="C7" s="83">
        <v>45014</v>
      </c>
      <c r="D7" s="84">
        <v>84336.5</v>
      </c>
      <c r="E7" s="20">
        <f t="shared" si="0"/>
        <v>166451</v>
      </c>
      <c r="F7" s="89"/>
      <c r="G7" s="82"/>
      <c r="H7" s="87"/>
      <c r="I7" s="88"/>
      <c r="J7" s="20">
        <f t="shared" si="1"/>
        <v>2407225.2999999998</v>
      </c>
    </row>
    <row r="8" spans="2:26" x14ac:dyDescent="0.25">
      <c r="B8" s="82">
        <v>45010</v>
      </c>
      <c r="C8" s="83">
        <v>45014</v>
      </c>
      <c r="D8" s="84">
        <v>28684.5</v>
      </c>
      <c r="E8" s="20">
        <f t="shared" si="0"/>
        <v>195135.5</v>
      </c>
      <c r="G8" s="82"/>
      <c r="H8" s="87"/>
      <c r="I8" s="88"/>
      <c r="J8" s="20">
        <f t="shared" si="1"/>
        <v>2407225.2999999998</v>
      </c>
    </row>
    <row r="9" spans="2:26" x14ac:dyDescent="0.25">
      <c r="B9" s="82">
        <v>45011</v>
      </c>
      <c r="C9" s="83">
        <v>45014</v>
      </c>
      <c r="D9" s="84">
        <v>58608</v>
      </c>
      <c r="E9" s="20">
        <f t="shared" si="0"/>
        <v>253743.5</v>
      </c>
      <c r="G9" s="82"/>
      <c r="H9" s="90"/>
      <c r="I9" s="84"/>
      <c r="J9" s="20">
        <f t="shared" si="1"/>
        <v>2407225.2999999998</v>
      </c>
    </row>
    <row r="10" spans="2:26" x14ac:dyDescent="0.25">
      <c r="B10" s="91">
        <v>45012</v>
      </c>
      <c r="C10" s="92">
        <v>45014</v>
      </c>
      <c r="D10" s="21">
        <v>24101.5</v>
      </c>
      <c r="E10" s="20">
        <f t="shared" si="0"/>
        <v>277845</v>
      </c>
      <c r="G10" s="82"/>
      <c r="H10" s="90"/>
      <c r="I10" s="84"/>
      <c r="J10" s="20">
        <f t="shared" si="1"/>
        <v>2407225.2999999998</v>
      </c>
    </row>
    <row r="11" spans="2:26" x14ac:dyDescent="0.25">
      <c r="B11" s="91">
        <v>45013</v>
      </c>
      <c r="C11" s="92">
        <v>45019</v>
      </c>
      <c r="D11" s="21">
        <v>38138</v>
      </c>
      <c r="E11" s="20">
        <f t="shared" si="0"/>
        <v>315983</v>
      </c>
      <c r="G11" s="82"/>
      <c r="H11" s="90"/>
      <c r="I11" s="84"/>
      <c r="J11" s="20">
        <f t="shared" si="1"/>
        <v>2407225.2999999998</v>
      </c>
    </row>
    <row r="12" spans="2:26" x14ac:dyDescent="0.25">
      <c r="B12" s="91">
        <v>45014</v>
      </c>
      <c r="C12" s="92">
        <v>45019</v>
      </c>
      <c r="D12" s="21">
        <v>44992.5</v>
      </c>
      <c r="E12" s="20">
        <f t="shared" si="0"/>
        <v>360975.5</v>
      </c>
      <c r="G12" s="82"/>
      <c r="H12" s="90"/>
      <c r="I12" s="84"/>
      <c r="J12" s="20">
        <f t="shared" si="1"/>
        <v>2407225.2999999998</v>
      </c>
    </row>
    <row r="13" spans="2:26" x14ac:dyDescent="0.25">
      <c r="B13" s="91">
        <v>45015</v>
      </c>
      <c r="C13" s="92">
        <v>45019</v>
      </c>
      <c r="D13" s="21">
        <v>44728</v>
      </c>
      <c r="E13" s="20">
        <f t="shared" si="0"/>
        <v>405703.5</v>
      </c>
      <c r="G13" s="82"/>
      <c r="H13" s="90"/>
      <c r="I13" s="84"/>
      <c r="J13" s="20">
        <f t="shared" si="1"/>
        <v>2407225.2999999998</v>
      </c>
    </row>
    <row r="14" spans="2:26" x14ac:dyDescent="0.25">
      <c r="B14" s="91">
        <v>45016</v>
      </c>
      <c r="C14" s="92">
        <v>45019</v>
      </c>
      <c r="D14" s="21">
        <v>74951</v>
      </c>
      <c r="E14" s="20">
        <f t="shared" si="0"/>
        <v>480654.5</v>
      </c>
      <c r="G14" s="82"/>
      <c r="H14" s="90"/>
      <c r="I14" s="84"/>
      <c r="J14" s="20">
        <f t="shared" si="1"/>
        <v>2407225.2999999998</v>
      </c>
    </row>
    <row r="15" spans="2:26" x14ac:dyDescent="0.25">
      <c r="B15" s="91">
        <v>45017</v>
      </c>
      <c r="C15" s="92">
        <v>45019</v>
      </c>
      <c r="D15" s="21">
        <v>39041</v>
      </c>
      <c r="E15" s="20">
        <f t="shared" si="0"/>
        <v>519695.5</v>
      </c>
      <c r="G15" s="82"/>
      <c r="H15" s="90"/>
      <c r="I15" s="84"/>
      <c r="J15" s="20">
        <f t="shared" si="1"/>
        <v>2407225.2999999998</v>
      </c>
    </row>
    <row r="16" spans="2:26" x14ac:dyDescent="0.25">
      <c r="B16" s="151" t="s">
        <v>46</v>
      </c>
      <c r="C16" s="92">
        <v>45020</v>
      </c>
      <c r="D16" s="21">
        <v>700000</v>
      </c>
      <c r="E16" s="20">
        <f t="shared" si="0"/>
        <v>1219695.5</v>
      </c>
      <c r="G16" s="82"/>
      <c r="H16" s="90"/>
      <c r="I16" s="84"/>
      <c r="J16" s="20">
        <f t="shared" si="1"/>
        <v>2407225.2999999998</v>
      </c>
    </row>
    <row r="17" spans="2:17" x14ac:dyDescent="0.25">
      <c r="B17" s="91">
        <v>45018</v>
      </c>
      <c r="C17" s="92">
        <v>45024</v>
      </c>
      <c r="D17" s="21">
        <v>49126</v>
      </c>
      <c r="E17" s="20">
        <f t="shared" si="0"/>
        <v>1268821.5</v>
      </c>
      <c r="G17" s="82"/>
      <c r="H17" s="87"/>
      <c r="I17" s="84"/>
      <c r="J17" s="20">
        <f t="shared" si="1"/>
        <v>2407225.2999999998</v>
      </c>
    </row>
    <row r="18" spans="2:17" x14ac:dyDescent="0.25">
      <c r="B18" s="91">
        <v>45019</v>
      </c>
      <c r="C18" s="92">
        <v>45024</v>
      </c>
      <c r="D18" s="21">
        <v>35389</v>
      </c>
      <c r="E18" s="20">
        <f t="shared" si="0"/>
        <v>1304210.5</v>
      </c>
      <c r="G18" s="82"/>
      <c r="H18" s="87"/>
      <c r="I18" s="84"/>
      <c r="J18" s="20">
        <f t="shared" si="1"/>
        <v>2407225.2999999998</v>
      </c>
    </row>
    <row r="19" spans="2:17" x14ac:dyDescent="0.25">
      <c r="B19" s="91">
        <v>45020</v>
      </c>
      <c r="C19" s="92">
        <v>45024</v>
      </c>
      <c r="D19" s="21">
        <v>61336</v>
      </c>
      <c r="E19" s="20">
        <f t="shared" si="0"/>
        <v>1365546.5</v>
      </c>
      <c r="G19" s="82"/>
      <c r="H19" s="87"/>
      <c r="I19" s="84"/>
      <c r="J19" s="20">
        <f t="shared" si="1"/>
        <v>2407225.2999999998</v>
      </c>
    </row>
    <row r="20" spans="2:17" x14ac:dyDescent="0.25">
      <c r="B20" s="91">
        <v>45021</v>
      </c>
      <c r="C20" s="92">
        <v>45024</v>
      </c>
      <c r="D20" s="21">
        <v>51063</v>
      </c>
      <c r="E20" s="20">
        <f t="shared" si="0"/>
        <v>1416609.5</v>
      </c>
      <c r="G20" s="82"/>
      <c r="H20" s="87"/>
      <c r="I20" s="88"/>
      <c r="J20" s="20">
        <f t="shared" si="1"/>
        <v>2407225.2999999998</v>
      </c>
    </row>
    <row r="21" spans="2:17" x14ac:dyDescent="0.25">
      <c r="B21" s="91">
        <v>45022</v>
      </c>
      <c r="C21" s="92">
        <v>45024</v>
      </c>
      <c r="D21" s="21">
        <v>79606.5</v>
      </c>
      <c r="E21" s="20">
        <f t="shared" si="0"/>
        <v>1496216</v>
      </c>
      <c r="G21" s="82"/>
      <c r="H21" s="87"/>
      <c r="I21" s="88"/>
      <c r="J21" s="20">
        <f t="shared" si="1"/>
        <v>2407225.2999999998</v>
      </c>
    </row>
    <row r="22" spans="2:17" x14ac:dyDescent="0.25">
      <c r="B22" s="91">
        <v>45023</v>
      </c>
      <c r="C22" s="92">
        <v>45028</v>
      </c>
      <c r="D22" s="21">
        <v>34594</v>
      </c>
      <c r="E22" s="20">
        <f t="shared" si="0"/>
        <v>1530810</v>
      </c>
      <c r="G22" s="82"/>
      <c r="H22" s="87"/>
      <c r="I22" s="88"/>
      <c r="J22" s="20">
        <f t="shared" si="1"/>
        <v>2407225.2999999998</v>
      </c>
    </row>
    <row r="23" spans="2:17" x14ac:dyDescent="0.25">
      <c r="B23" s="91">
        <v>45024</v>
      </c>
      <c r="C23" s="92">
        <v>45028</v>
      </c>
      <c r="D23" s="21">
        <v>68104.5</v>
      </c>
      <c r="E23" s="20">
        <f t="shared" si="0"/>
        <v>1598914.5</v>
      </c>
      <c r="G23" s="82"/>
      <c r="H23" s="87"/>
      <c r="I23" s="88"/>
      <c r="J23" s="20">
        <f t="shared" si="1"/>
        <v>2407225.2999999998</v>
      </c>
    </row>
    <row r="24" spans="2:17" x14ac:dyDescent="0.25">
      <c r="B24" s="91">
        <v>45025</v>
      </c>
      <c r="C24" s="92">
        <v>45028</v>
      </c>
      <c r="D24" s="21">
        <v>53155</v>
      </c>
      <c r="E24" s="20">
        <f t="shared" si="0"/>
        <v>1652069.5</v>
      </c>
      <c r="G24" s="82"/>
      <c r="H24" s="87"/>
      <c r="I24" s="88"/>
      <c r="J24" s="20">
        <f t="shared" si="1"/>
        <v>2407225.2999999998</v>
      </c>
    </row>
    <row r="25" spans="2:17" x14ac:dyDescent="0.25">
      <c r="B25" s="91">
        <v>45026</v>
      </c>
      <c r="C25" s="92">
        <v>45028</v>
      </c>
      <c r="D25" s="21">
        <v>43679</v>
      </c>
      <c r="E25" s="20">
        <f t="shared" si="0"/>
        <v>1695748.5</v>
      </c>
      <c r="G25" s="82"/>
      <c r="H25" s="87"/>
      <c r="I25" s="93"/>
      <c r="J25" s="20">
        <f t="shared" si="1"/>
        <v>2407225.2999999998</v>
      </c>
    </row>
    <row r="26" spans="2:17" ht="24.75" customHeight="1" x14ac:dyDescent="0.25">
      <c r="B26" s="91">
        <v>45027</v>
      </c>
      <c r="C26" s="92">
        <v>45033</v>
      </c>
      <c r="D26" s="21">
        <v>32180</v>
      </c>
      <c r="E26" s="20">
        <f t="shared" si="0"/>
        <v>1727928.5</v>
      </c>
      <c r="G26" s="82"/>
      <c r="H26" s="87"/>
      <c r="I26" s="93"/>
      <c r="J26" s="20">
        <f t="shared" si="1"/>
        <v>2407225.2999999998</v>
      </c>
    </row>
    <row r="27" spans="2:17" ht="24.75" customHeight="1" thickBot="1" x14ac:dyDescent="0.3">
      <c r="B27" s="91">
        <v>45028</v>
      </c>
      <c r="C27" s="92">
        <v>45033</v>
      </c>
      <c r="D27" s="21">
        <v>36595</v>
      </c>
      <c r="E27" s="20">
        <f t="shared" si="0"/>
        <v>1764523.5</v>
      </c>
      <c r="G27" s="94"/>
      <c r="H27" s="95"/>
      <c r="I27" s="96"/>
      <c r="J27" s="20">
        <f t="shared" si="1"/>
        <v>2407225.2999999998</v>
      </c>
    </row>
    <row r="28" spans="2:17" ht="24" thickBot="1" x14ac:dyDescent="0.4">
      <c r="B28" s="91">
        <v>45029</v>
      </c>
      <c r="C28" s="92">
        <v>45033</v>
      </c>
      <c r="D28" s="21">
        <v>59961</v>
      </c>
      <c r="E28" s="20">
        <f t="shared" si="0"/>
        <v>1824484.5</v>
      </c>
      <c r="F28" s="97"/>
      <c r="G28" s="146">
        <v>45009</v>
      </c>
      <c r="H28" s="144" t="s">
        <v>16</v>
      </c>
      <c r="I28" s="145">
        <v>-2407225.2999999998</v>
      </c>
      <c r="J28" s="20">
        <f t="shared" si="1"/>
        <v>0</v>
      </c>
    </row>
    <row r="29" spans="2:17" ht="23.25" x14ac:dyDescent="0.25">
      <c r="B29" s="91">
        <v>45030</v>
      </c>
      <c r="C29" s="92">
        <v>45033</v>
      </c>
      <c r="D29" s="21">
        <v>103001</v>
      </c>
      <c r="E29" s="20">
        <f t="shared" si="0"/>
        <v>1927485.5</v>
      </c>
      <c r="G29" s="99"/>
      <c r="H29" s="99"/>
      <c r="I29" s="99"/>
      <c r="J29" s="20">
        <f t="shared" si="1"/>
        <v>0</v>
      </c>
    </row>
    <row r="30" spans="2:17" ht="24" thickBot="1" x14ac:dyDescent="0.3">
      <c r="B30" s="91">
        <v>45031</v>
      </c>
      <c r="C30" s="92">
        <v>45033</v>
      </c>
      <c r="D30" s="21">
        <v>19876</v>
      </c>
      <c r="E30" s="20">
        <f t="shared" si="0"/>
        <v>1947361.5</v>
      </c>
      <c r="G30" s="99"/>
      <c r="H30" s="99"/>
      <c r="I30" s="99"/>
      <c r="J30" s="100"/>
    </row>
    <row r="31" spans="2:17" ht="23.25" customHeight="1" x14ac:dyDescent="0.25">
      <c r="B31" s="52">
        <v>45035</v>
      </c>
      <c r="C31" s="101">
        <v>45042</v>
      </c>
      <c r="D31" s="102">
        <v>83619.5</v>
      </c>
      <c r="E31" s="20">
        <f t="shared" si="0"/>
        <v>2030981</v>
      </c>
      <c r="G31" s="99"/>
      <c r="H31" s="193" t="s">
        <v>39</v>
      </c>
      <c r="I31" s="194"/>
      <c r="J31" s="161"/>
      <c r="K31" s="159"/>
      <c r="L31" s="159"/>
      <c r="M31" s="155"/>
      <c r="N31" s="155"/>
      <c r="O31" s="155"/>
      <c r="P31" s="155"/>
      <c r="Q31" s="156"/>
    </row>
    <row r="32" spans="2:17" ht="21.75" customHeight="1" x14ac:dyDescent="0.25">
      <c r="B32" s="82">
        <v>45036</v>
      </c>
      <c r="C32" s="90">
        <v>45042</v>
      </c>
      <c r="D32" s="103">
        <v>49350.5</v>
      </c>
      <c r="E32" s="20">
        <f t="shared" si="0"/>
        <v>2080331.5</v>
      </c>
      <c r="H32" s="195"/>
      <c r="I32" s="196"/>
      <c r="J32" s="160"/>
      <c r="K32" s="160"/>
      <c r="L32" s="160"/>
      <c r="M32" s="157"/>
      <c r="N32" s="157"/>
      <c r="O32" s="157"/>
      <c r="P32" s="157"/>
      <c r="Q32" s="158"/>
    </row>
    <row r="33" spans="2:10" ht="23.25" customHeight="1" x14ac:dyDescent="0.25">
      <c r="B33" s="82">
        <v>45037</v>
      </c>
      <c r="C33" s="90">
        <v>45042</v>
      </c>
      <c r="D33" s="103">
        <v>62315</v>
      </c>
      <c r="E33" s="20">
        <f t="shared" si="0"/>
        <v>2142646.5</v>
      </c>
      <c r="H33" s="195"/>
      <c r="I33" s="196"/>
    </row>
    <row r="34" spans="2:10" ht="21" customHeight="1" x14ac:dyDescent="0.25">
      <c r="B34" s="82">
        <v>45038</v>
      </c>
      <c r="C34" s="90">
        <v>45042</v>
      </c>
      <c r="D34" s="103">
        <v>26630</v>
      </c>
      <c r="E34" s="20">
        <f t="shared" si="0"/>
        <v>2169276.5</v>
      </c>
      <c r="H34" s="195"/>
      <c r="I34" s="196"/>
    </row>
    <row r="35" spans="2:10" ht="21" customHeight="1" x14ac:dyDescent="0.25">
      <c r="B35" s="82">
        <v>45039</v>
      </c>
      <c r="C35" s="90">
        <v>45042</v>
      </c>
      <c r="D35" s="84">
        <v>28646</v>
      </c>
      <c r="E35" s="20">
        <f t="shared" si="0"/>
        <v>2197922.5</v>
      </c>
      <c r="H35" s="195"/>
      <c r="I35" s="196"/>
    </row>
    <row r="36" spans="2:10" ht="21" customHeight="1" x14ac:dyDescent="0.25">
      <c r="B36" s="82">
        <v>45040</v>
      </c>
      <c r="C36" s="90">
        <v>45042</v>
      </c>
      <c r="D36" s="84">
        <v>37079</v>
      </c>
      <c r="E36" s="20">
        <f t="shared" si="0"/>
        <v>2235001.5</v>
      </c>
      <c r="H36" s="195"/>
      <c r="I36" s="196"/>
    </row>
    <row r="37" spans="2:10" ht="21" customHeight="1" thickBot="1" x14ac:dyDescent="0.3">
      <c r="B37" s="154" t="s">
        <v>46</v>
      </c>
      <c r="C37" s="90">
        <v>45044</v>
      </c>
      <c r="D37" s="84">
        <v>172223.8</v>
      </c>
      <c r="E37" s="20">
        <f t="shared" si="0"/>
        <v>2407225.2999999998</v>
      </c>
      <c r="H37" s="197"/>
      <c r="I37" s="198"/>
    </row>
    <row r="38" spans="2:10" ht="21" customHeight="1" x14ac:dyDescent="0.25">
      <c r="B38" s="82"/>
      <c r="C38" s="90"/>
      <c r="D38" s="84"/>
      <c r="E38" s="20">
        <f t="shared" si="0"/>
        <v>2407225.2999999998</v>
      </c>
    </row>
    <row r="39" spans="2:10" ht="21" customHeight="1" x14ac:dyDescent="0.25">
      <c r="B39" s="82"/>
      <c r="C39" s="90"/>
      <c r="D39" s="84"/>
      <c r="E39" s="20">
        <f t="shared" si="0"/>
        <v>2407225.2999999998</v>
      </c>
    </row>
    <row r="40" spans="2:10" ht="21" customHeight="1" x14ac:dyDescent="0.25">
      <c r="B40" s="82"/>
      <c r="C40" s="90"/>
      <c r="D40" s="84"/>
      <c r="E40" s="20">
        <f t="shared" si="0"/>
        <v>2407225.2999999998</v>
      </c>
    </row>
    <row r="41" spans="2:10" ht="21" customHeight="1" x14ac:dyDescent="0.25">
      <c r="B41" s="82"/>
      <c r="C41" s="90"/>
      <c r="D41" s="84"/>
      <c r="E41" s="20">
        <f t="shared" si="0"/>
        <v>2407225.2999999998</v>
      </c>
    </row>
    <row r="42" spans="2:10" ht="21" customHeight="1" x14ac:dyDescent="0.25">
      <c r="B42" s="82"/>
      <c r="C42" s="90"/>
      <c r="D42" s="84"/>
      <c r="E42" s="20">
        <f t="shared" si="0"/>
        <v>2407225.2999999998</v>
      </c>
    </row>
    <row r="43" spans="2:10" ht="21" customHeight="1" x14ac:dyDescent="0.3">
      <c r="B43" s="82"/>
      <c r="C43" s="90"/>
      <c r="D43" s="84"/>
      <c r="E43" s="20">
        <f t="shared" si="0"/>
        <v>2407225.2999999998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2407225.2999999998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2407225.2999999998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2407225.2999999998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2407225.2999999998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2">
    <mergeCell ref="B2:J2"/>
    <mergeCell ref="H31:I37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I62"/>
  <sheetViews>
    <sheetView topLeftCell="A31" workbookViewId="0">
      <selection activeCell="D41" sqref="D41"/>
    </sheetView>
  </sheetViews>
  <sheetFormatPr baseColWidth="10" defaultRowHeight="15.75" x14ac:dyDescent="0.25"/>
  <cols>
    <col min="1" max="1" width="14.85546875" style="162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78" t="s">
        <v>48</v>
      </c>
      <c r="C1" s="179"/>
      <c r="D1" s="179"/>
      <c r="E1" s="179"/>
      <c r="F1" s="179"/>
      <c r="G1" s="180"/>
      <c r="I1" s="2"/>
    </row>
    <row r="2" spans="1:9" ht="20.25" customHeight="1" x14ac:dyDescent="0.35">
      <c r="A2" s="163"/>
      <c r="B2" s="181" t="s">
        <v>0</v>
      </c>
      <c r="C2" s="181"/>
      <c r="D2" s="181"/>
      <c r="E2" s="181"/>
      <c r="F2" s="181"/>
      <c r="G2" s="4"/>
      <c r="H2" s="5"/>
      <c r="I2" s="2"/>
    </row>
    <row r="3" spans="1:9" ht="46.5" thickBot="1" x14ac:dyDescent="0.35">
      <c r="A3" s="164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65">
        <v>45017</v>
      </c>
      <c r="B4" s="15">
        <v>715</v>
      </c>
      <c r="C4" s="16"/>
      <c r="D4" s="17" t="s">
        <v>50</v>
      </c>
      <c r="E4" s="18">
        <v>12848</v>
      </c>
      <c r="F4" s="119">
        <v>45050</v>
      </c>
      <c r="G4" s="120">
        <v>12848</v>
      </c>
      <c r="H4" s="19">
        <f t="shared" ref="H4:H42" si="0">E4-G4</f>
        <v>0</v>
      </c>
      <c r="I4" s="2"/>
    </row>
    <row r="5" spans="1:9" ht="63" x14ac:dyDescent="0.25">
      <c r="A5" s="165">
        <v>45018</v>
      </c>
      <c r="B5" s="15">
        <v>716</v>
      </c>
      <c r="C5" s="16"/>
      <c r="D5" s="17" t="s">
        <v>23</v>
      </c>
      <c r="E5" s="21">
        <v>37289</v>
      </c>
      <c r="F5" s="111" t="s">
        <v>53</v>
      </c>
      <c r="G5" s="21">
        <f>7112+10200+16180+3797</f>
        <v>37289</v>
      </c>
      <c r="H5" s="19">
        <f t="shared" si="0"/>
        <v>0</v>
      </c>
    </row>
    <row r="6" spans="1:9" x14ac:dyDescent="0.25">
      <c r="A6" s="165">
        <v>45019</v>
      </c>
      <c r="B6" s="15">
        <v>717</v>
      </c>
      <c r="C6" s="16"/>
      <c r="D6" s="17" t="s">
        <v>50</v>
      </c>
      <c r="E6" s="21">
        <v>3300</v>
      </c>
      <c r="F6" s="111">
        <v>45050</v>
      </c>
      <c r="G6" s="21">
        <v>3300</v>
      </c>
      <c r="H6" s="19">
        <f t="shared" si="0"/>
        <v>0</v>
      </c>
    </row>
    <row r="7" spans="1:9" x14ac:dyDescent="0.25">
      <c r="A7" s="166">
        <v>45019</v>
      </c>
      <c r="B7" s="15">
        <v>718</v>
      </c>
      <c r="C7" s="16"/>
      <c r="D7" s="17" t="s">
        <v>51</v>
      </c>
      <c r="E7" s="21">
        <v>1705</v>
      </c>
      <c r="F7" s="111">
        <v>45019</v>
      </c>
      <c r="G7" s="21">
        <v>1705</v>
      </c>
      <c r="H7" s="19">
        <f t="shared" si="0"/>
        <v>0</v>
      </c>
    </row>
    <row r="8" spans="1:9" x14ac:dyDescent="0.25">
      <c r="A8" s="165">
        <v>45019</v>
      </c>
      <c r="B8" s="15">
        <v>719</v>
      </c>
      <c r="C8" s="23"/>
      <c r="D8" s="24" t="s">
        <v>50</v>
      </c>
      <c r="E8" s="21">
        <v>11420</v>
      </c>
      <c r="F8" s="111">
        <v>45050</v>
      </c>
      <c r="G8" s="21">
        <v>11420</v>
      </c>
      <c r="H8" s="25">
        <f t="shared" si="0"/>
        <v>0</v>
      </c>
    </row>
    <row r="9" spans="1:9" x14ac:dyDescent="0.25">
      <c r="A9" s="165">
        <v>45020</v>
      </c>
      <c r="B9" s="15">
        <v>720</v>
      </c>
      <c r="C9" s="26"/>
      <c r="D9" s="17" t="s">
        <v>50</v>
      </c>
      <c r="E9" s="21">
        <v>4523</v>
      </c>
      <c r="F9" s="111">
        <v>45020</v>
      </c>
      <c r="G9" s="21">
        <v>4523</v>
      </c>
      <c r="H9" s="19">
        <f t="shared" si="0"/>
        <v>0</v>
      </c>
    </row>
    <row r="10" spans="1:9" x14ac:dyDescent="0.25">
      <c r="A10" s="165">
        <v>45021</v>
      </c>
      <c r="B10" s="15">
        <v>721</v>
      </c>
      <c r="C10" s="16"/>
      <c r="D10" s="17" t="s">
        <v>50</v>
      </c>
      <c r="E10" s="21">
        <v>21597</v>
      </c>
      <c r="F10" s="111">
        <v>45050</v>
      </c>
      <c r="G10" s="21">
        <v>21597</v>
      </c>
      <c r="H10" s="19">
        <f t="shared" si="0"/>
        <v>0</v>
      </c>
    </row>
    <row r="11" spans="1:9" x14ac:dyDescent="0.25">
      <c r="A11" s="165">
        <v>45022</v>
      </c>
      <c r="B11" s="15">
        <v>722</v>
      </c>
      <c r="C11" s="16"/>
      <c r="D11" s="17" t="s">
        <v>52</v>
      </c>
      <c r="E11" s="21">
        <v>48035</v>
      </c>
      <c r="F11" s="123">
        <v>45024</v>
      </c>
      <c r="G11" s="124">
        <v>48035</v>
      </c>
      <c r="H11" s="19">
        <f t="shared" si="0"/>
        <v>0</v>
      </c>
    </row>
    <row r="12" spans="1:9" x14ac:dyDescent="0.25">
      <c r="A12" s="165">
        <v>45022</v>
      </c>
      <c r="B12" s="15">
        <v>723</v>
      </c>
      <c r="C12" s="27"/>
      <c r="D12" s="17" t="s">
        <v>50</v>
      </c>
      <c r="E12" s="21">
        <v>8430</v>
      </c>
      <c r="F12" s="111">
        <v>45050</v>
      </c>
      <c r="G12" s="21">
        <v>8430</v>
      </c>
      <c r="H12" s="19">
        <f t="shared" si="0"/>
        <v>0</v>
      </c>
    </row>
    <row r="13" spans="1:9" x14ac:dyDescent="0.25">
      <c r="A13" s="165">
        <v>45023</v>
      </c>
      <c r="B13" s="15">
        <v>724</v>
      </c>
      <c r="C13" s="28"/>
      <c r="D13" s="17" t="s">
        <v>50</v>
      </c>
      <c r="E13" s="21">
        <v>7700</v>
      </c>
      <c r="F13" s="111">
        <v>45050</v>
      </c>
      <c r="G13" s="21">
        <v>7700</v>
      </c>
      <c r="H13" s="19">
        <f t="shared" si="0"/>
        <v>0</v>
      </c>
    </row>
    <row r="14" spans="1:9" x14ac:dyDescent="0.25">
      <c r="A14" s="165">
        <v>45023</v>
      </c>
      <c r="B14" s="15">
        <v>725</v>
      </c>
      <c r="C14" s="29"/>
      <c r="D14" s="17" t="s">
        <v>50</v>
      </c>
      <c r="E14" s="21">
        <v>9980</v>
      </c>
      <c r="F14" s="111">
        <v>45050</v>
      </c>
      <c r="G14" s="21">
        <v>9980</v>
      </c>
      <c r="H14" s="19">
        <f t="shared" si="0"/>
        <v>0</v>
      </c>
    </row>
    <row r="15" spans="1:9" x14ac:dyDescent="0.25">
      <c r="A15" s="165">
        <v>45024</v>
      </c>
      <c r="B15" s="15">
        <v>726</v>
      </c>
      <c r="C15" s="30"/>
      <c r="D15" s="17" t="s">
        <v>50</v>
      </c>
      <c r="E15" s="21">
        <v>4950</v>
      </c>
      <c r="F15" s="111">
        <v>45050</v>
      </c>
      <c r="G15" s="21">
        <v>4950</v>
      </c>
      <c r="H15" s="19">
        <f t="shared" si="0"/>
        <v>0</v>
      </c>
    </row>
    <row r="16" spans="1:9" x14ac:dyDescent="0.25">
      <c r="A16" s="165">
        <v>45026</v>
      </c>
      <c r="B16" s="15">
        <v>727</v>
      </c>
      <c r="C16" s="29"/>
      <c r="D16" s="17" t="s">
        <v>50</v>
      </c>
      <c r="E16" s="21">
        <v>13419</v>
      </c>
      <c r="F16" s="111">
        <v>45050</v>
      </c>
      <c r="G16" s="21">
        <v>13419</v>
      </c>
      <c r="H16" s="19">
        <f t="shared" si="0"/>
        <v>0</v>
      </c>
    </row>
    <row r="17" spans="1:8" ht="47.25" x14ac:dyDescent="0.25">
      <c r="A17" s="165">
        <v>45027</v>
      </c>
      <c r="B17" s="15">
        <v>728</v>
      </c>
      <c r="C17" s="28"/>
      <c r="D17" s="24" t="s">
        <v>23</v>
      </c>
      <c r="E17" s="21">
        <v>30836</v>
      </c>
      <c r="F17" s="111" t="s">
        <v>54</v>
      </c>
      <c r="G17" s="21">
        <f>5300+5400+20136</f>
        <v>30836</v>
      </c>
      <c r="H17" s="19">
        <f t="shared" si="0"/>
        <v>0</v>
      </c>
    </row>
    <row r="18" spans="1:8" x14ac:dyDescent="0.25">
      <c r="A18" s="165">
        <v>45027</v>
      </c>
      <c r="B18" s="15">
        <v>729</v>
      </c>
      <c r="C18" s="27"/>
      <c r="D18" s="17" t="s">
        <v>50</v>
      </c>
      <c r="E18" s="21">
        <v>1300</v>
      </c>
      <c r="F18" s="111">
        <v>45050</v>
      </c>
      <c r="G18" s="21">
        <v>1300</v>
      </c>
      <c r="H18" s="19">
        <f t="shared" si="0"/>
        <v>0</v>
      </c>
    </row>
    <row r="19" spans="1:8" x14ac:dyDescent="0.25">
      <c r="A19" s="165">
        <v>45028</v>
      </c>
      <c r="B19" s="15">
        <v>730</v>
      </c>
      <c r="C19" s="28"/>
      <c r="D19" s="17" t="s">
        <v>20</v>
      </c>
      <c r="E19" s="21">
        <v>1595</v>
      </c>
      <c r="F19" s="111">
        <v>45035</v>
      </c>
      <c r="G19" s="21">
        <v>1595</v>
      </c>
      <c r="H19" s="19">
        <f t="shared" si="0"/>
        <v>0</v>
      </c>
    </row>
    <row r="20" spans="1:8" x14ac:dyDescent="0.25">
      <c r="A20" s="165">
        <v>45031</v>
      </c>
      <c r="B20" s="15">
        <v>731</v>
      </c>
      <c r="C20" s="27"/>
      <c r="D20" s="17" t="s">
        <v>50</v>
      </c>
      <c r="E20" s="21">
        <v>20044</v>
      </c>
      <c r="F20" s="111">
        <v>45050</v>
      </c>
      <c r="G20" s="21">
        <v>20044</v>
      </c>
      <c r="H20" s="19">
        <f t="shared" si="0"/>
        <v>0</v>
      </c>
    </row>
    <row r="21" spans="1:8" x14ac:dyDescent="0.25">
      <c r="A21" s="165">
        <v>45031</v>
      </c>
      <c r="B21" s="15">
        <v>732</v>
      </c>
      <c r="C21" s="27"/>
      <c r="D21" s="17" t="s">
        <v>50</v>
      </c>
      <c r="E21" s="21">
        <v>49351</v>
      </c>
      <c r="F21" s="111">
        <v>45050</v>
      </c>
      <c r="G21" s="21">
        <v>49351</v>
      </c>
      <c r="H21" s="19">
        <f t="shared" si="0"/>
        <v>0</v>
      </c>
    </row>
    <row r="22" spans="1:8" x14ac:dyDescent="0.25">
      <c r="A22" s="165">
        <v>45034</v>
      </c>
      <c r="B22" s="15">
        <v>733</v>
      </c>
      <c r="C22" s="27"/>
      <c r="D22" s="147" t="s">
        <v>50</v>
      </c>
      <c r="E22" s="21">
        <v>16662</v>
      </c>
      <c r="F22" s="111">
        <v>45050</v>
      </c>
      <c r="G22" s="21">
        <v>16662</v>
      </c>
      <c r="H22" s="19">
        <f t="shared" si="0"/>
        <v>0</v>
      </c>
    </row>
    <row r="23" spans="1:8" x14ac:dyDescent="0.25">
      <c r="A23" s="165">
        <v>45035</v>
      </c>
      <c r="B23" s="15">
        <v>734</v>
      </c>
      <c r="C23" s="27"/>
      <c r="D23" s="17" t="s">
        <v>20</v>
      </c>
      <c r="E23" s="21">
        <v>1103</v>
      </c>
      <c r="F23" s="111">
        <v>45043</v>
      </c>
      <c r="G23" s="21">
        <v>1103</v>
      </c>
      <c r="H23" s="19">
        <f t="shared" si="0"/>
        <v>0</v>
      </c>
    </row>
    <row r="24" spans="1:8" ht="31.5" x14ac:dyDescent="0.25">
      <c r="A24" s="165">
        <v>45035</v>
      </c>
      <c r="B24" s="15">
        <v>735</v>
      </c>
      <c r="C24" s="27"/>
      <c r="D24" s="17" t="s">
        <v>23</v>
      </c>
      <c r="E24" s="21">
        <v>24871</v>
      </c>
      <c r="F24" s="111" t="s">
        <v>55</v>
      </c>
      <c r="G24" s="21">
        <f>15000+9871</f>
        <v>24871</v>
      </c>
      <c r="H24" s="19">
        <f t="shared" si="0"/>
        <v>0</v>
      </c>
    </row>
    <row r="25" spans="1:8" x14ac:dyDescent="0.25">
      <c r="A25" s="166">
        <v>45035</v>
      </c>
      <c r="B25" s="15">
        <v>736</v>
      </c>
      <c r="C25" s="27"/>
      <c r="D25" s="17" t="s">
        <v>50</v>
      </c>
      <c r="E25" s="21">
        <v>8630</v>
      </c>
      <c r="F25" s="111">
        <v>45050</v>
      </c>
      <c r="G25" s="21">
        <v>8630</v>
      </c>
      <c r="H25" s="19">
        <f t="shared" si="0"/>
        <v>0</v>
      </c>
    </row>
    <row r="26" spans="1:8" x14ac:dyDescent="0.25">
      <c r="A26" s="166">
        <v>45037</v>
      </c>
      <c r="B26" s="15">
        <v>737</v>
      </c>
      <c r="C26" s="27"/>
      <c r="D26" s="17" t="s">
        <v>50</v>
      </c>
      <c r="E26" s="21">
        <v>6600</v>
      </c>
      <c r="F26" s="111">
        <v>45050</v>
      </c>
      <c r="G26" s="21">
        <v>6600</v>
      </c>
      <c r="H26" s="19">
        <f t="shared" si="0"/>
        <v>0</v>
      </c>
    </row>
    <row r="27" spans="1:8" x14ac:dyDescent="0.25">
      <c r="A27" s="166">
        <v>45038</v>
      </c>
      <c r="B27" s="15">
        <v>738</v>
      </c>
      <c r="C27" s="27"/>
      <c r="D27" s="17" t="s">
        <v>24</v>
      </c>
      <c r="E27" s="21">
        <v>256</v>
      </c>
      <c r="F27" s="111">
        <v>45038</v>
      </c>
      <c r="G27" s="21">
        <v>256</v>
      </c>
      <c r="H27" s="19">
        <f t="shared" si="0"/>
        <v>0</v>
      </c>
    </row>
    <row r="28" spans="1:8" x14ac:dyDescent="0.25">
      <c r="A28" s="166">
        <v>45040</v>
      </c>
      <c r="B28" s="15">
        <v>739</v>
      </c>
      <c r="C28" s="27"/>
      <c r="D28" s="17" t="s">
        <v>50</v>
      </c>
      <c r="E28" s="21">
        <v>7700</v>
      </c>
      <c r="F28" s="111">
        <v>45050</v>
      </c>
      <c r="G28" s="21">
        <v>7700</v>
      </c>
      <c r="H28" s="19">
        <f t="shared" si="0"/>
        <v>0</v>
      </c>
    </row>
    <row r="29" spans="1:8" x14ac:dyDescent="0.25">
      <c r="A29" s="166">
        <v>45040</v>
      </c>
      <c r="B29" s="15">
        <v>740</v>
      </c>
      <c r="C29" s="27"/>
      <c r="D29" s="17" t="s">
        <v>50</v>
      </c>
      <c r="E29" s="21">
        <v>8680</v>
      </c>
      <c r="F29" s="111">
        <v>45050</v>
      </c>
      <c r="G29" s="21">
        <v>8680</v>
      </c>
      <c r="H29" s="19">
        <f t="shared" si="0"/>
        <v>0</v>
      </c>
    </row>
    <row r="30" spans="1:8" x14ac:dyDescent="0.25">
      <c r="A30" s="166">
        <v>45041</v>
      </c>
      <c r="B30" s="15">
        <v>741</v>
      </c>
      <c r="C30" s="27"/>
      <c r="D30" s="17" t="s">
        <v>50</v>
      </c>
      <c r="E30" s="21">
        <v>8476</v>
      </c>
      <c r="F30" s="111">
        <v>45050</v>
      </c>
      <c r="G30" s="21">
        <v>8476</v>
      </c>
      <c r="H30" s="19">
        <f t="shared" si="0"/>
        <v>0</v>
      </c>
    </row>
    <row r="31" spans="1:8" x14ac:dyDescent="0.25">
      <c r="A31" s="166">
        <v>45042</v>
      </c>
      <c r="B31" s="15">
        <v>742</v>
      </c>
      <c r="C31" s="27"/>
      <c r="D31" s="17" t="s">
        <v>50</v>
      </c>
      <c r="E31" s="21">
        <v>10490</v>
      </c>
      <c r="F31" s="111">
        <v>45050</v>
      </c>
      <c r="G31" s="21">
        <v>10490</v>
      </c>
      <c r="H31" s="19">
        <f t="shared" si="0"/>
        <v>0</v>
      </c>
    </row>
    <row r="32" spans="1:8" x14ac:dyDescent="0.25">
      <c r="A32" s="166">
        <v>45043</v>
      </c>
      <c r="B32" s="15">
        <v>743</v>
      </c>
      <c r="C32" s="27"/>
      <c r="D32" s="17" t="s">
        <v>50</v>
      </c>
      <c r="E32" s="21">
        <v>16992</v>
      </c>
      <c r="F32" s="111">
        <v>45050</v>
      </c>
      <c r="G32" s="21">
        <v>16992</v>
      </c>
      <c r="H32" s="19">
        <f t="shared" si="0"/>
        <v>0</v>
      </c>
    </row>
    <row r="33" spans="1:9" x14ac:dyDescent="0.25">
      <c r="A33" s="166">
        <v>45043</v>
      </c>
      <c r="B33" s="15">
        <v>744</v>
      </c>
      <c r="C33" s="27"/>
      <c r="D33" s="17" t="s">
        <v>20</v>
      </c>
      <c r="E33" s="21">
        <v>1314</v>
      </c>
      <c r="F33" s="111">
        <v>45049</v>
      </c>
      <c r="G33" s="21">
        <v>1314</v>
      </c>
      <c r="H33" s="19">
        <f t="shared" si="0"/>
        <v>0</v>
      </c>
    </row>
    <row r="34" spans="1:9" x14ac:dyDescent="0.25">
      <c r="A34" s="166">
        <v>45044</v>
      </c>
      <c r="B34" s="15">
        <v>745</v>
      </c>
      <c r="C34" s="27"/>
      <c r="D34" s="17" t="s">
        <v>50</v>
      </c>
      <c r="E34" s="21">
        <v>700</v>
      </c>
      <c r="F34" s="111">
        <v>45050</v>
      </c>
      <c r="G34" s="21">
        <v>700</v>
      </c>
      <c r="H34" s="19">
        <f t="shared" si="0"/>
        <v>0</v>
      </c>
    </row>
    <row r="35" spans="1:9" x14ac:dyDescent="0.25">
      <c r="A35" s="166">
        <v>45045</v>
      </c>
      <c r="B35" s="15">
        <v>746</v>
      </c>
      <c r="C35" s="27"/>
      <c r="D35" s="17" t="s">
        <v>50</v>
      </c>
      <c r="E35" s="21">
        <v>11000</v>
      </c>
      <c r="F35" s="111">
        <v>45050</v>
      </c>
      <c r="G35" s="21">
        <v>11000</v>
      </c>
      <c r="H35" s="19">
        <f t="shared" si="0"/>
        <v>0</v>
      </c>
    </row>
    <row r="36" spans="1:9" x14ac:dyDescent="0.25">
      <c r="A36" s="166">
        <v>45047</v>
      </c>
      <c r="B36" s="15">
        <v>747</v>
      </c>
      <c r="C36" s="27"/>
      <c r="D36" s="17" t="s">
        <v>50</v>
      </c>
      <c r="E36" s="21">
        <v>18424</v>
      </c>
      <c r="F36" s="111">
        <v>45050</v>
      </c>
      <c r="G36" s="21">
        <v>18424</v>
      </c>
      <c r="H36" s="19">
        <f t="shared" si="0"/>
        <v>0</v>
      </c>
    </row>
    <row r="37" spans="1:9" x14ac:dyDescent="0.25">
      <c r="A37" s="166">
        <v>45049</v>
      </c>
      <c r="B37" s="15">
        <v>748</v>
      </c>
      <c r="C37" s="27"/>
      <c r="D37" s="17" t="s">
        <v>50</v>
      </c>
      <c r="E37" s="21">
        <v>10015</v>
      </c>
      <c r="F37" s="121"/>
      <c r="G37" s="122"/>
      <c r="H37" s="19">
        <f t="shared" si="0"/>
        <v>10015</v>
      </c>
    </row>
    <row r="38" spans="1:9" x14ac:dyDescent="0.25">
      <c r="A38" s="166">
        <v>45049</v>
      </c>
      <c r="B38" s="15">
        <v>749</v>
      </c>
      <c r="C38" s="27"/>
      <c r="D38" s="17" t="s">
        <v>20</v>
      </c>
      <c r="E38" s="21">
        <v>817</v>
      </c>
      <c r="F38" s="121">
        <v>45056</v>
      </c>
      <c r="G38" s="122">
        <v>817</v>
      </c>
      <c r="H38" s="19">
        <f t="shared" si="0"/>
        <v>0</v>
      </c>
    </row>
    <row r="39" spans="1:9" x14ac:dyDescent="0.25">
      <c r="A39" s="166">
        <v>45049</v>
      </c>
      <c r="B39" s="15">
        <v>750</v>
      </c>
      <c r="C39" s="27"/>
      <c r="D39" s="17" t="s">
        <v>42</v>
      </c>
      <c r="E39" s="21">
        <v>993</v>
      </c>
      <c r="F39" s="121">
        <v>45063</v>
      </c>
      <c r="G39" s="122">
        <v>993</v>
      </c>
      <c r="H39" s="19">
        <f t="shared" si="0"/>
        <v>0</v>
      </c>
    </row>
    <row r="40" spans="1:9" x14ac:dyDescent="0.25">
      <c r="A40" s="166"/>
      <c r="B40" s="15"/>
      <c r="C40" s="27"/>
      <c r="D40" s="17"/>
      <c r="E40" s="21"/>
      <c r="F40" s="111"/>
      <c r="G40" s="21"/>
      <c r="H40" s="19">
        <f t="shared" si="0"/>
        <v>0</v>
      </c>
    </row>
    <row r="41" spans="1:9" ht="17.25" customHeight="1" x14ac:dyDescent="0.25">
      <c r="A41" s="166"/>
      <c r="B41" s="15"/>
      <c r="C41" s="27"/>
      <c r="D41" s="17"/>
      <c r="E41" s="21"/>
      <c r="F41" s="111"/>
      <c r="G41" s="21"/>
      <c r="H41" s="19">
        <f t="shared" si="0"/>
        <v>0</v>
      </c>
    </row>
    <row r="42" spans="1:9" ht="16.5" thickBot="1" x14ac:dyDescent="0.3">
      <c r="A42" s="167"/>
      <c r="B42" s="32"/>
      <c r="C42" s="33"/>
      <c r="D42" s="34"/>
      <c r="E42" s="35">
        <v>0</v>
      </c>
      <c r="F42" s="112"/>
      <c r="G42" s="36"/>
      <c r="H42" s="19">
        <f t="shared" si="0"/>
        <v>0</v>
      </c>
      <c r="I42" s="2"/>
    </row>
    <row r="43" spans="1:9" ht="16.5" thickTop="1" x14ac:dyDescent="0.25">
      <c r="B43" s="37"/>
      <c r="C43" s="38"/>
      <c r="D43" s="39"/>
      <c r="E43" s="40">
        <f>SUM(E4:E42)</f>
        <v>442045</v>
      </c>
      <c r="F43" s="113"/>
      <c r="G43" s="40">
        <f>SUM(G4:G42)</f>
        <v>432030</v>
      </c>
      <c r="H43" s="41">
        <f>SUM(H23:H42)</f>
        <v>10015</v>
      </c>
      <c r="I43" s="2"/>
    </row>
    <row r="44" spans="1:9" x14ac:dyDescent="0.25">
      <c r="B44" s="37"/>
      <c r="C44" s="38"/>
      <c r="D44" s="39"/>
      <c r="E44" s="42"/>
      <c r="F44" s="114"/>
      <c r="G44" s="43"/>
      <c r="H44" s="44"/>
      <c r="I44" s="2"/>
    </row>
    <row r="45" spans="1:9" ht="31.5" x14ac:dyDescent="0.25">
      <c r="B45" s="37"/>
      <c r="C45" s="38"/>
      <c r="D45" s="39"/>
      <c r="E45" s="45" t="s">
        <v>8</v>
      </c>
      <c r="F45" s="114"/>
      <c r="G45" s="46" t="s">
        <v>9</v>
      </c>
      <c r="H45" s="44"/>
      <c r="I45" s="2"/>
    </row>
    <row r="46" spans="1:9" ht="16.5" thickBot="1" x14ac:dyDescent="0.3">
      <c r="B46" s="37"/>
      <c r="C46" s="38"/>
      <c r="D46" s="39"/>
      <c r="E46" s="45"/>
      <c r="F46" s="114"/>
      <c r="G46" s="46"/>
      <c r="H46" s="44"/>
      <c r="I46" s="2"/>
    </row>
    <row r="47" spans="1:9" ht="21.75" thickBot="1" x14ac:dyDescent="0.4">
      <c r="B47" s="37"/>
      <c r="C47" s="38"/>
      <c r="D47" s="39"/>
      <c r="E47" s="182">
        <f>E43-G43</f>
        <v>10015</v>
      </c>
      <c r="F47" s="183"/>
      <c r="G47" s="184"/>
      <c r="I47" s="2"/>
    </row>
    <row r="48" spans="1:9" x14ac:dyDescent="0.25">
      <c r="B48" s="37"/>
      <c r="C48" s="38"/>
      <c r="D48" s="39"/>
      <c r="E48" s="42"/>
      <c r="F48" s="114"/>
      <c r="G48" s="43"/>
      <c r="I48" s="2"/>
    </row>
    <row r="49" spans="1:9" ht="18.75" x14ac:dyDescent="0.3">
      <c r="B49" s="37"/>
      <c r="C49" s="38"/>
      <c r="D49" s="39"/>
      <c r="E49" s="185" t="s">
        <v>10</v>
      </c>
      <c r="F49" s="185"/>
      <c r="G49" s="185"/>
      <c r="I49" s="2"/>
    </row>
    <row r="50" spans="1:9" x14ac:dyDescent="0.25">
      <c r="B50" s="47"/>
      <c r="C50" s="48"/>
      <c r="D50" s="49"/>
      <c r="E50" s="50"/>
      <c r="F50" s="115"/>
      <c r="G50" s="51"/>
      <c r="I50" s="2"/>
    </row>
    <row r="51" spans="1:9" ht="18.75" x14ac:dyDescent="0.3">
      <c r="A51" s="168"/>
      <c r="B51" s="53"/>
      <c r="C51" s="54"/>
      <c r="D51" s="55"/>
      <c r="E51" s="56"/>
      <c r="F51" s="57"/>
      <c r="G51" s="56"/>
      <c r="H51" s="58"/>
      <c r="I51" s="2"/>
    </row>
    <row r="52" spans="1:9" x14ac:dyDescent="0.25">
      <c r="A52" s="169"/>
      <c r="B52" s="60"/>
      <c r="C52" s="61"/>
      <c r="D52" s="62"/>
      <c r="E52" s="63"/>
      <c r="F52" s="116"/>
      <c r="G52" s="64"/>
      <c r="H52" s="58"/>
      <c r="I52" s="2"/>
    </row>
    <row r="53" spans="1:9" x14ac:dyDescent="0.25">
      <c r="A53" s="169"/>
      <c r="B53" s="60"/>
      <c r="C53" s="61"/>
      <c r="D53" s="62"/>
      <c r="E53" s="63"/>
      <c r="F53" s="116"/>
      <c r="G53" s="64"/>
      <c r="H53" s="58"/>
      <c r="I53" s="2"/>
    </row>
    <row r="54" spans="1:9" x14ac:dyDescent="0.25">
      <c r="A54" s="169"/>
      <c r="B54" s="60"/>
      <c r="C54" s="61"/>
      <c r="D54" s="62"/>
      <c r="E54" s="63"/>
      <c r="F54" s="116"/>
      <c r="G54" s="64"/>
      <c r="H54" s="58"/>
      <c r="I54" s="2"/>
    </row>
    <row r="55" spans="1:9" x14ac:dyDescent="0.25">
      <c r="A55" s="169"/>
      <c r="B55" s="60"/>
      <c r="C55" s="61"/>
      <c r="D55" s="62"/>
      <c r="E55" s="63"/>
      <c r="F55" s="116"/>
      <c r="G55" s="64"/>
      <c r="H55" s="58"/>
      <c r="I55" s="2"/>
    </row>
    <row r="56" spans="1:9" x14ac:dyDescent="0.25">
      <c r="A56" s="169"/>
      <c r="B56" s="60"/>
      <c r="C56" s="61"/>
      <c r="D56" s="62"/>
      <c r="E56" s="63"/>
      <c r="F56" s="116"/>
      <c r="G56" s="64"/>
      <c r="H56" s="58"/>
      <c r="I56" s="2"/>
    </row>
    <row r="57" spans="1:9" x14ac:dyDescent="0.25">
      <c r="A57" s="169"/>
      <c r="B57" s="60"/>
      <c r="C57" s="61"/>
      <c r="D57" s="62"/>
      <c r="E57" s="63"/>
      <c r="F57" s="116"/>
      <c r="G57" s="64"/>
      <c r="H57" s="58"/>
      <c r="I57" s="2"/>
    </row>
    <row r="58" spans="1:9" x14ac:dyDescent="0.25">
      <c r="A58" s="169"/>
      <c r="B58" s="60"/>
      <c r="C58" s="61"/>
      <c r="D58" s="62"/>
      <c r="E58" s="63"/>
      <c r="F58" s="116"/>
      <c r="G58" s="64"/>
      <c r="H58" s="58"/>
      <c r="I58" s="2"/>
    </row>
    <row r="59" spans="1:9" x14ac:dyDescent="0.25">
      <c r="A59" s="169"/>
      <c r="B59" s="60"/>
      <c r="C59" s="61"/>
      <c r="D59" s="62"/>
      <c r="E59" s="63"/>
      <c r="F59" s="116"/>
      <c r="G59" s="64"/>
      <c r="H59" s="58"/>
      <c r="I59" s="2"/>
    </row>
    <row r="60" spans="1:9" x14ac:dyDescent="0.25">
      <c r="A60" s="169"/>
      <c r="B60" s="60"/>
      <c r="C60" s="61"/>
      <c r="D60" s="62"/>
      <c r="E60" s="63"/>
      <c r="F60" s="116"/>
      <c r="G60" s="64"/>
      <c r="H60" s="58"/>
      <c r="I60" s="2"/>
    </row>
    <row r="61" spans="1:9" x14ac:dyDescent="0.25">
      <c r="A61" s="169"/>
      <c r="B61" s="60"/>
      <c r="C61" s="61"/>
      <c r="D61" s="62"/>
      <c r="E61" s="63"/>
      <c r="F61" s="116"/>
      <c r="G61" s="64"/>
      <c r="H61" s="58"/>
    </row>
    <row r="62" spans="1:9" x14ac:dyDescent="0.25">
      <c r="A62" s="169"/>
      <c r="B62" s="65"/>
      <c r="C62" s="66"/>
      <c r="D62" s="67"/>
      <c r="E62" s="68"/>
      <c r="F62" s="117"/>
      <c r="G62" s="69"/>
      <c r="H62" s="58"/>
    </row>
  </sheetData>
  <mergeCells count="4">
    <mergeCell ref="B1:G1"/>
    <mergeCell ref="B2:F2"/>
    <mergeCell ref="E47:G47"/>
    <mergeCell ref="E49:G49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2:Z61"/>
  <sheetViews>
    <sheetView topLeftCell="A22" workbookViewId="0">
      <selection activeCell="H41" sqref="H41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7109375" style="76" bestFit="1" customWidth="1"/>
    <col min="4" max="4" width="20" style="49" customWidth="1"/>
    <col min="5" max="5" width="16.85546875" style="76" customWidth="1"/>
    <col min="6" max="6" width="5.28515625" style="81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26" ht="21.75" thickBot="1" x14ac:dyDescent="0.4">
      <c r="B2" s="186" t="s">
        <v>12</v>
      </c>
      <c r="C2" s="186"/>
      <c r="D2" s="186"/>
      <c r="E2" s="186"/>
      <c r="F2" s="186"/>
      <c r="G2" s="186"/>
      <c r="H2" s="186"/>
      <c r="I2" s="186"/>
      <c r="J2" s="186"/>
      <c r="Z2" s="153"/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45041</v>
      </c>
      <c r="C4" s="152">
        <v>45048</v>
      </c>
      <c r="D4" s="84">
        <v>37267</v>
      </c>
      <c r="E4" s="85">
        <f>D4</f>
        <v>37267</v>
      </c>
      <c r="F4" s="86"/>
      <c r="G4" s="82"/>
      <c r="H4" s="87"/>
      <c r="I4" s="88"/>
      <c r="J4" s="20">
        <f>E47+I4</f>
        <v>1819523.5</v>
      </c>
    </row>
    <row r="5" spans="2:26" x14ac:dyDescent="0.25">
      <c r="B5" s="82">
        <v>45042</v>
      </c>
      <c r="C5" s="152">
        <v>45048</v>
      </c>
      <c r="D5" s="84">
        <v>41790.5</v>
      </c>
      <c r="E5" s="20">
        <f>E4+D5</f>
        <v>79057.5</v>
      </c>
      <c r="G5" s="82"/>
      <c r="H5" s="87"/>
      <c r="I5" s="88"/>
      <c r="J5" s="20">
        <f>J4+I5</f>
        <v>1819523.5</v>
      </c>
    </row>
    <row r="6" spans="2:26" x14ac:dyDescent="0.25">
      <c r="B6" s="82">
        <v>45043</v>
      </c>
      <c r="C6" s="152">
        <v>45048</v>
      </c>
      <c r="D6" s="84">
        <v>66690.5</v>
      </c>
      <c r="E6" s="20">
        <f t="shared" ref="E6:E47" si="0">E5+D6</f>
        <v>145748</v>
      </c>
      <c r="F6" s="89"/>
      <c r="G6" s="82"/>
      <c r="H6" s="87"/>
      <c r="I6" s="88"/>
      <c r="J6" s="20">
        <f t="shared" ref="J6:J29" si="1">J5+I6</f>
        <v>1819523.5</v>
      </c>
    </row>
    <row r="7" spans="2:26" x14ac:dyDescent="0.25">
      <c r="B7" s="82">
        <v>45044</v>
      </c>
      <c r="C7" s="152">
        <v>45048</v>
      </c>
      <c r="D7" s="84">
        <v>45694</v>
      </c>
      <c r="E7" s="20">
        <f t="shared" si="0"/>
        <v>191442</v>
      </c>
      <c r="F7" s="89"/>
      <c r="G7" s="82"/>
      <c r="H7" s="87"/>
      <c r="I7" s="88"/>
      <c r="J7" s="20">
        <f t="shared" si="1"/>
        <v>1819523.5</v>
      </c>
    </row>
    <row r="8" spans="2:26" x14ac:dyDescent="0.25">
      <c r="B8" s="82">
        <v>45045</v>
      </c>
      <c r="C8" s="152">
        <v>45048</v>
      </c>
      <c r="D8" s="84">
        <v>50773</v>
      </c>
      <c r="E8" s="20">
        <f t="shared" si="0"/>
        <v>242215</v>
      </c>
      <c r="G8" s="82"/>
      <c r="H8" s="87"/>
      <c r="I8" s="88"/>
      <c r="J8" s="20">
        <f t="shared" si="1"/>
        <v>1819523.5</v>
      </c>
    </row>
    <row r="9" spans="2:26" x14ac:dyDescent="0.25">
      <c r="B9" s="82">
        <v>45046</v>
      </c>
      <c r="C9" s="152">
        <v>45048</v>
      </c>
      <c r="D9" s="84">
        <v>37107</v>
      </c>
      <c r="E9" s="20">
        <f t="shared" si="0"/>
        <v>279322</v>
      </c>
      <c r="G9" s="82"/>
      <c r="H9" s="90"/>
      <c r="I9" s="84"/>
      <c r="J9" s="20">
        <f t="shared" si="1"/>
        <v>1819523.5</v>
      </c>
    </row>
    <row r="10" spans="2:26" x14ac:dyDescent="0.25">
      <c r="B10" s="91">
        <v>45047</v>
      </c>
      <c r="C10" s="170">
        <v>45056</v>
      </c>
      <c r="D10" s="171">
        <v>32503.5</v>
      </c>
      <c r="E10" s="20">
        <f t="shared" si="0"/>
        <v>311825.5</v>
      </c>
      <c r="G10" s="82"/>
      <c r="H10" s="90"/>
      <c r="I10" s="84"/>
      <c r="J10" s="20">
        <f t="shared" si="1"/>
        <v>1819523.5</v>
      </c>
    </row>
    <row r="11" spans="2:26" x14ac:dyDescent="0.25">
      <c r="B11" s="91">
        <v>45048</v>
      </c>
      <c r="C11" s="170">
        <v>45056</v>
      </c>
      <c r="D11" s="171">
        <v>46547</v>
      </c>
      <c r="E11" s="20">
        <f t="shared" si="0"/>
        <v>358372.5</v>
      </c>
      <c r="G11" s="82"/>
      <c r="H11" s="90"/>
      <c r="I11" s="84"/>
      <c r="J11" s="20">
        <f t="shared" si="1"/>
        <v>1819523.5</v>
      </c>
    </row>
    <row r="12" spans="2:26" x14ac:dyDescent="0.25">
      <c r="B12" s="91">
        <v>45049</v>
      </c>
      <c r="C12" s="170">
        <v>45056</v>
      </c>
      <c r="D12" s="171">
        <v>59118</v>
      </c>
      <c r="E12" s="20">
        <f t="shared" si="0"/>
        <v>417490.5</v>
      </c>
      <c r="G12" s="82"/>
      <c r="H12" s="90"/>
      <c r="I12" s="84"/>
      <c r="J12" s="20">
        <f t="shared" si="1"/>
        <v>1819523.5</v>
      </c>
    </row>
    <row r="13" spans="2:26" x14ac:dyDescent="0.25">
      <c r="B13" s="91">
        <v>45050</v>
      </c>
      <c r="C13" s="170">
        <v>45056</v>
      </c>
      <c r="D13" s="171">
        <v>52328.5</v>
      </c>
      <c r="E13" s="20">
        <f t="shared" si="0"/>
        <v>469819</v>
      </c>
      <c r="G13" s="82"/>
      <c r="H13" s="90"/>
      <c r="I13" s="84"/>
      <c r="J13" s="20">
        <f t="shared" si="1"/>
        <v>1819523.5</v>
      </c>
    </row>
    <row r="14" spans="2:26" x14ac:dyDescent="0.25">
      <c r="B14" s="91">
        <v>45051</v>
      </c>
      <c r="C14" s="170">
        <v>45056</v>
      </c>
      <c r="D14" s="171">
        <v>66103</v>
      </c>
      <c r="E14" s="20">
        <f t="shared" si="0"/>
        <v>535922</v>
      </c>
      <c r="G14" s="82"/>
      <c r="H14" s="90"/>
      <c r="I14" s="84"/>
      <c r="J14" s="20">
        <f t="shared" si="1"/>
        <v>1819523.5</v>
      </c>
    </row>
    <row r="15" spans="2:26" x14ac:dyDescent="0.25">
      <c r="B15" s="91">
        <v>45052</v>
      </c>
      <c r="C15" s="170">
        <v>45056</v>
      </c>
      <c r="D15" s="171">
        <v>51405</v>
      </c>
      <c r="E15" s="20">
        <f t="shared" si="0"/>
        <v>587327</v>
      </c>
      <c r="G15" s="82"/>
      <c r="H15" s="90"/>
      <c r="I15" s="84"/>
      <c r="J15" s="20">
        <f t="shared" si="1"/>
        <v>1819523.5</v>
      </c>
    </row>
    <row r="16" spans="2:26" x14ac:dyDescent="0.25">
      <c r="B16" s="91">
        <v>45053</v>
      </c>
      <c r="C16" s="170">
        <v>45056</v>
      </c>
      <c r="D16" s="171">
        <v>64094</v>
      </c>
      <c r="E16" s="20">
        <f t="shared" si="0"/>
        <v>651421</v>
      </c>
      <c r="G16" s="82"/>
      <c r="H16" s="90"/>
      <c r="I16" s="84"/>
      <c r="J16" s="20">
        <f t="shared" si="1"/>
        <v>1819523.5</v>
      </c>
    </row>
    <row r="17" spans="2:10" x14ac:dyDescent="0.25">
      <c r="B17" s="91">
        <v>45054</v>
      </c>
      <c r="C17" s="170">
        <v>45056</v>
      </c>
      <c r="D17" s="171">
        <v>91260.5</v>
      </c>
      <c r="E17" s="20">
        <f t="shared" si="0"/>
        <v>742681.5</v>
      </c>
      <c r="G17" s="82"/>
      <c r="H17" s="87"/>
      <c r="I17" s="84"/>
      <c r="J17" s="20">
        <f t="shared" si="1"/>
        <v>1819523.5</v>
      </c>
    </row>
    <row r="18" spans="2:10" ht="27.75" customHeight="1" x14ac:dyDescent="0.25">
      <c r="B18" s="91">
        <v>45055</v>
      </c>
      <c r="C18" s="172">
        <v>45065</v>
      </c>
      <c r="D18" s="173">
        <v>83287</v>
      </c>
      <c r="E18" s="20">
        <f t="shared" si="0"/>
        <v>825968.5</v>
      </c>
      <c r="G18" s="82"/>
      <c r="H18" s="87"/>
      <c r="I18" s="84"/>
      <c r="J18" s="20">
        <f t="shared" si="1"/>
        <v>1819523.5</v>
      </c>
    </row>
    <row r="19" spans="2:10" ht="25.5" customHeight="1" x14ac:dyDescent="0.25">
      <c r="B19" s="91">
        <v>45056</v>
      </c>
      <c r="C19" s="172">
        <v>45065</v>
      </c>
      <c r="D19" s="173">
        <v>47443.5</v>
      </c>
      <c r="E19" s="20">
        <f t="shared" si="0"/>
        <v>873412</v>
      </c>
      <c r="G19" s="82"/>
      <c r="H19" s="87"/>
      <c r="I19" s="84"/>
      <c r="J19" s="20">
        <f t="shared" si="1"/>
        <v>1819523.5</v>
      </c>
    </row>
    <row r="20" spans="2:10" ht="25.5" customHeight="1" x14ac:dyDescent="0.25">
      <c r="B20" s="91">
        <v>45057</v>
      </c>
      <c r="C20" s="172">
        <v>45065</v>
      </c>
      <c r="D20" s="173">
        <v>65642.5</v>
      </c>
      <c r="E20" s="20">
        <f t="shared" si="0"/>
        <v>939054.5</v>
      </c>
      <c r="G20" s="82"/>
      <c r="H20" s="87"/>
      <c r="I20" s="88"/>
      <c r="J20" s="20">
        <f t="shared" si="1"/>
        <v>1819523.5</v>
      </c>
    </row>
    <row r="21" spans="2:10" ht="25.5" customHeight="1" x14ac:dyDescent="0.25">
      <c r="B21" s="91">
        <v>45058</v>
      </c>
      <c r="C21" s="172">
        <v>45065</v>
      </c>
      <c r="D21" s="173">
        <v>75016</v>
      </c>
      <c r="E21" s="20">
        <f t="shared" si="0"/>
        <v>1014070.5</v>
      </c>
      <c r="G21" s="82"/>
      <c r="H21" s="87"/>
      <c r="I21" s="88"/>
      <c r="J21" s="20">
        <f t="shared" si="1"/>
        <v>1819523.5</v>
      </c>
    </row>
    <row r="22" spans="2:10" ht="25.5" customHeight="1" x14ac:dyDescent="0.25">
      <c r="B22" s="91">
        <v>45059</v>
      </c>
      <c r="C22" s="172">
        <v>45065</v>
      </c>
      <c r="D22" s="173">
        <v>34165</v>
      </c>
      <c r="E22" s="20">
        <f t="shared" si="0"/>
        <v>1048235.5</v>
      </c>
      <c r="G22" s="82"/>
      <c r="H22" s="87"/>
      <c r="I22" s="88"/>
      <c r="J22" s="20">
        <f t="shared" si="1"/>
        <v>1819523.5</v>
      </c>
    </row>
    <row r="23" spans="2:10" ht="25.5" customHeight="1" x14ac:dyDescent="0.25">
      <c r="B23" s="91">
        <v>45060</v>
      </c>
      <c r="C23" s="172">
        <v>45065</v>
      </c>
      <c r="D23" s="173">
        <v>31658</v>
      </c>
      <c r="E23" s="20">
        <f t="shared" si="0"/>
        <v>1079893.5</v>
      </c>
      <c r="G23" s="82"/>
      <c r="H23" s="87"/>
      <c r="I23" s="88"/>
      <c r="J23" s="20">
        <f t="shared" si="1"/>
        <v>1819523.5</v>
      </c>
    </row>
    <row r="24" spans="2:10" ht="25.5" customHeight="1" x14ac:dyDescent="0.25">
      <c r="B24" s="91">
        <v>45061</v>
      </c>
      <c r="C24" s="172">
        <v>45065</v>
      </c>
      <c r="D24" s="173">
        <v>55417.5</v>
      </c>
      <c r="E24" s="20">
        <f t="shared" si="0"/>
        <v>1135311</v>
      </c>
      <c r="G24" s="82"/>
      <c r="H24" s="87"/>
      <c r="I24" s="88"/>
      <c r="J24" s="20">
        <f t="shared" si="1"/>
        <v>1819523.5</v>
      </c>
    </row>
    <row r="25" spans="2:10" ht="25.5" customHeight="1" x14ac:dyDescent="0.25">
      <c r="B25" s="91">
        <v>45062</v>
      </c>
      <c r="C25" s="172">
        <v>45065</v>
      </c>
      <c r="D25" s="173">
        <v>62175</v>
      </c>
      <c r="E25" s="20">
        <f t="shared" si="0"/>
        <v>1197486</v>
      </c>
      <c r="G25" s="82"/>
      <c r="H25" s="87"/>
      <c r="I25" s="93"/>
      <c r="J25" s="20">
        <f t="shared" si="1"/>
        <v>1819523.5</v>
      </c>
    </row>
    <row r="26" spans="2:10" ht="25.5" customHeight="1" x14ac:dyDescent="0.25">
      <c r="B26" s="91">
        <v>45063</v>
      </c>
      <c r="C26" s="172">
        <v>45065</v>
      </c>
      <c r="D26" s="173">
        <v>58798</v>
      </c>
      <c r="E26" s="20">
        <f t="shared" si="0"/>
        <v>1256284</v>
      </c>
      <c r="G26" s="82"/>
      <c r="H26" s="87"/>
      <c r="I26" s="93"/>
      <c r="J26" s="20">
        <f t="shared" si="1"/>
        <v>1819523.5</v>
      </c>
    </row>
    <row r="27" spans="2:10" ht="25.5" customHeight="1" thickBot="1" x14ac:dyDescent="0.3">
      <c r="B27" s="91">
        <v>45064</v>
      </c>
      <c r="C27" s="174">
        <v>45070</v>
      </c>
      <c r="D27" s="175">
        <v>4116</v>
      </c>
      <c r="E27" s="20">
        <f t="shared" si="0"/>
        <v>1260400</v>
      </c>
      <c r="G27" s="94"/>
      <c r="H27" s="95"/>
      <c r="I27" s="96"/>
      <c r="J27" s="20">
        <f t="shared" si="1"/>
        <v>1819523.5</v>
      </c>
    </row>
    <row r="28" spans="2:10" ht="25.5" customHeight="1" thickBot="1" x14ac:dyDescent="0.4">
      <c r="B28" s="91">
        <v>45065</v>
      </c>
      <c r="C28" s="174">
        <v>45070</v>
      </c>
      <c r="D28" s="175">
        <v>97356.5</v>
      </c>
      <c r="E28" s="20">
        <f t="shared" si="0"/>
        <v>1357756.5</v>
      </c>
      <c r="F28" s="97"/>
      <c r="G28" s="146">
        <v>45044</v>
      </c>
      <c r="H28" s="144" t="s">
        <v>16</v>
      </c>
      <c r="I28" s="145">
        <v>-1819523.27</v>
      </c>
      <c r="J28" s="20">
        <f t="shared" si="1"/>
        <v>0.22999999998137355</v>
      </c>
    </row>
    <row r="29" spans="2:10" ht="23.25" x14ac:dyDescent="0.25">
      <c r="B29" s="91">
        <v>45066</v>
      </c>
      <c r="C29" s="174">
        <v>45070</v>
      </c>
      <c r="D29" s="175">
        <v>7591</v>
      </c>
      <c r="E29" s="20">
        <f t="shared" si="0"/>
        <v>1365347.5</v>
      </c>
      <c r="G29" s="99"/>
      <c r="H29" s="99"/>
      <c r="I29" s="99"/>
      <c r="J29" s="20">
        <f t="shared" si="1"/>
        <v>0.22999999998137355</v>
      </c>
    </row>
    <row r="30" spans="2:10" ht="23.25" x14ac:dyDescent="0.25">
      <c r="B30" s="91">
        <v>45067</v>
      </c>
      <c r="C30" s="174">
        <v>45070</v>
      </c>
      <c r="D30" s="175">
        <v>58917</v>
      </c>
      <c r="E30" s="20">
        <f t="shared" si="0"/>
        <v>1424264.5</v>
      </c>
      <c r="G30" s="99"/>
      <c r="H30" s="99"/>
      <c r="I30" s="99"/>
      <c r="J30" s="100"/>
    </row>
    <row r="31" spans="2:10" ht="23.25" x14ac:dyDescent="0.25">
      <c r="B31" s="52">
        <v>45068</v>
      </c>
      <c r="C31" s="176">
        <v>45070</v>
      </c>
      <c r="D31" s="177">
        <v>74974</v>
      </c>
      <c r="E31" s="20">
        <f t="shared" si="0"/>
        <v>1499238.5</v>
      </c>
      <c r="G31" s="99"/>
      <c r="H31" s="99"/>
      <c r="I31" s="99"/>
      <c r="J31" s="100"/>
    </row>
    <row r="32" spans="2:10" ht="21.75" customHeight="1" thickBot="1" x14ac:dyDescent="0.3">
      <c r="B32" s="82">
        <v>45069</v>
      </c>
      <c r="C32" s="87">
        <v>45076</v>
      </c>
      <c r="D32" s="103">
        <v>60094</v>
      </c>
      <c r="E32" s="20">
        <f t="shared" si="0"/>
        <v>1559332.5</v>
      </c>
    </row>
    <row r="33" spans="2:10" ht="23.25" customHeight="1" x14ac:dyDescent="0.25">
      <c r="B33" s="82">
        <v>45070</v>
      </c>
      <c r="C33" s="87">
        <v>45076</v>
      </c>
      <c r="D33" s="103">
        <v>32470</v>
      </c>
      <c r="E33" s="20">
        <f t="shared" si="0"/>
        <v>1591802.5</v>
      </c>
      <c r="H33" s="193" t="s">
        <v>39</v>
      </c>
      <c r="I33" s="194"/>
    </row>
    <row r="34" spans="2:10" ht="21" customHeight="1" x14ac:dyDescent="0.25">
      <c r="B34" s="82">
        <v>45071</v>
      </c>
      <c r="C34" s="87">
        <v>45076</v>
      </c>
      <c r="D34" s="103">
        <v>8905</v>
      </c>
      <c r="E34" s="20">
        <f t="shared" si="0"/>
        <v>1600707.5</v>
      </c>
      <c r="H34" s="195"/>
      <c r="I34" s="196"/>
    </row>
    <row r="35" spans="2:10" ht="21" customHeight="1" x14ac:dyDescent="0.25">
      <c r="B35" s="82">
        <v>45072</v>
      </c>
      <c r="C35" s="87">
        <v>45076</v>
      </c>
      <c r="D35" s="84">
        <v>47718</v>
      </c>
      <c r="E35" s="20">
        <f t="shared" si="0"/>
        <v>1648425.5</v>
      </c>
      <c r="H35" s="195"/>
      <c r="I35" s="196"/>
    </row>
    <row r="36" spans="2:10" ht="21" customHeight="1" x14ac:dyDescent="0.25">
      <c r="B36" s="82">
        <v>45073</v>
      </c>
      <c r="C36" s="87">
        <v>45076</v>
      </c>
      <c r="D36" s="84">
        <v>40430</v>
      </c>
      <c r="E36" s="20">
        <f t="shared" si="0"/>
        <v>1688855.5</v>
      </c>
      <c r="H36" s="195"/>
      <c r="I36" s="196"/>
    </row>
    <row r="37" spans="2:10" ht="21" customHeight="1" x14ac:dyDescent="0.25">
      <c r="B37" s="82">
        <v>45074</v>
      </c>
      <c r="C37" s="87">
        <v>45076</v>
      </c>
      <c r="D37" s="84">
        <v>54194</v>
      </c>
      <c r="E37" s="20">
        <f t="shared" si="0"/>
        <v>1743049.5</v>
      </c>
      <c r="H37" s="195"/>
      <c r="I37" s="196"/>
    </row>
    <row r="38" spans="2:10" ht="21" customHeight="1" x14ac:dyDescent="0.25">
      <c r="B38" s="82">
        <v>45075</v>
      </c>
      <c r="C38" s="87">
        <v>45077</v>
      </c>
      <c r="D38" s="84">
        <v>37557</v>
      </c>
      <c r="E38" s="20">
        <f t="shared" si="0"/>
        <v>1780606.5</v>
      </c>
      <c r="H38" s="195"/>
      <c r="I38" s="196"/>
    </row>
    <row r="39" spans="2:10" ht="21" customHeight="1" thickBot="1" x14ac:dyDescent="0.3">
      <c r="B39" s="82">
        <v>45076</v>
      </c>
      <c r="C39" s="87">
        <v>45077</v>
      </c>
      <c r="D39" s="84">
        <v>38917</v>
      </c>
      <c r="E39" s="20">
        <f t="shared" si="0"/>
        <v>1819523.5</v>
      </c>
      <c r="H39" s="197"/>
      <c r="I39" s="198"/>
    </row>
    <row r="40" spans="2:10" ht="21" customHeight="1" x14ac:dyDescent="0.25">
      <c r="B40" s="82"/>
      <c r="C40" s="90"/>
      <c r="D40" s="84"/>
      <c r="E40" s="20">
        <f t="shared" si="0"/>
        <v>1819523.5</v>
      </c>
    </row>
    <row r="41" spans="2:10" ht="21" customHeight="1" x14ac:dyDescent="0.25">
      <c r="B41" s="82"/>
      <c r="C41" s="90"/>
      <c r="D41" s="84"/>
      <c r="E41" s="20">
        <f t="shared" si="0"/>
        <v>1819523.5</v>
      </c>
    </row>
    <row r="42" spans="2:10" ht="21" customHeight="1" x14ac:dyDescent="0.25">
      <c r="B42" s="82"/>
      <c r="C42" s="90"/>
      <c r="D42" s="84"/>
      <c r="E42" s="20">
        <f t="shared" si="0"/>
        <v>1819523.5</v>
      </c>
    </row>
    <row r="43" spans="2:10" ht="21" customHeight="1" x14ac:dyDescent="0.3">
      <c r="B43" s="82"/>
      <c r="C43" s="90"/>
      <c r="D43" s="84"/>
      <c r="E43" s="20">
        <f t="shared" si="0"/>
        <v>1819523.5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1819523.5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1819523.5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1819523.5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1819523.5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2">
    <mergeCell ref="B2:J2"/>
    <mergeCell ref="H33:I39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62"/>
  <sheetViews>
    <sheetView workbookViewId="0">
      <pane ySplit="3" topLeftCell="A19" activePane="bottomLeft" state="frozen"/>
      <selection pane="bottomLeft" activeCell="D42" sqref="D41:D42"/>
    </sheetView>
  </sheetViews>
  <sheetFormatPr baseColWidth="10" defaultRowHeight="15.75" x14ac:dyDescent="0.25"/>
  <cols>
    <col min="1" max="1" width="14.85546875" style="162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78" t="s">
        <v>56</v>
      </c>
      <c r="C1" s="179"/>
      <c r="D1" s="179"/>
      <c r="E1" s="179"/>
      <c r="F1" s="179"/>
      <c r="G1" s="180"/>
      <c r="I1" s="2"/>
    </row>
    <row r="2" spans="1:9" ht="20.25" customHeight="1" x14ac:dyDescent="0.35">
      <c r="A2" s="163"/>
      <c r="B2" s="181" t="s">
        <v>0</v>
      </c>
      <c r="C2" s="181"/>
      <c r="D2" s="181"/>
      <c r="E2" s="181"/>
      <c r="F2" s="181"/>
      <c r="G2" s="4"/>
      <c r="H2" s="5"/>
      <c r="I2" s="2"/>
    </row>
    <row r="3" spans="1:9" ht="46.5" thickBot="1" x14ac:dyDescent="0.35">
      <c r="A3" s="164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65">
        <v>45052</v>
      </c>
      <c r="B4" s="15">
        <v>751</v>
      </c>
      <c r="C4" s="16"/>
      <c r="D4" s="17" t="s">
        <v>57</v>
      </c>
      <c r="E4" s="18">
        <v>8710</v>
      </c>
      <c r="F4" s="119"/>
      <c r="G4" s="120"/>
      <c r="H4" s="19">
        <f t="shared" ref="H4:H42" si="0">E4-G4</f>
        <v>8710</v>
      </c>
      <c r="I4" s="2"/>
    </row>
    <row r="5" spans="1:9" ht="63" x14ac:dyDescent="0.25">
      <c r="A5" s="165">
        <v>45052</v>
      </c>
      <c r="B5" s="15">
        <v>752</v>
      </c>
      <c r="C5" s="16"/>
      <c r="D5" s="17" t="s">
        <v>23</v>
      </c>
      <c r="E5" s="21">
        <v>31876</v>
      </c>
      <c r="F5" s="111" t="s">
        <v>60</v>
      </c>
      <c r="G5" s="21">
        <f>4500+9000+10800+7576</f>
        <v>31876</v>
      </c>
      <c r="H5" s="19">
        <f t="shared" si="0"/>
        <v>0</v>
      </c>
    </row>
    <row r="6" spans="1:9" x14ac:dyDescent="0.25">
      <c r="A6" s="165">
        <v>45054</v>
      </c>
      <c r="B6" s="15">
        <v>753</v>
      </c>
      <c r="C6" s="16"/>
      <c r="D6" s="17" t="s">
        <v>57</v>
      </c>
      <c r="E6" s="21">
        <v>4888</v>
      </c>
      <c r="F6" s="111"/>
      <c r="G6" s="21"/>
      <c r="H6" s="19">
        <f t="shared" si="0"/>
        <v>4888</v>
      </c>
    </row>
    <row r="7" spans="1:9" x14ac:dyDescent="0.25">
      <c r="A7" s="166">
        <v>45054</v>
      </c>
      <c r="B7" s="15">
        <v>754</v>
      </c>
      <c r="C7" s="16"/>
      <c r="D7" s="17" t="s">
        <v>57</v>
      </c>
      <c r="E7" s="21">
        <v>3300</v>
      </c>
      <c r="F7" s="111"/>
      <c r="G7" s="21"/>
      <c r="H7" s="19">
        <f t="shared" si="0"/>
        <v>3300</v>
      </c>
    </row>
    <row r="8" spans="1:9" x14ac:dyDescent="0.25">
      <c r="A8" s="165">
        <v>45054</v>
      </c>
      <c r="B8" s="15">
        <v>755</v>
      </c>
      <c r="C8" s="23"/>
      <c r="D8" s="24" t="s">
        <v>57</v>
      </c>
      <c r="E8" s="21">
        <v>8386</v>
      </c>
      <c r="F8" s="111"/>
      <c r="G8" s="21"/>
      <c r="H8" s="25">
        <f t="shared" si="0"/>
        <v>8386</v>
      </c>
    </row>
    <row r="9" spans="1:9" x14ac:dyDescent="0.25">
      <c r="A9" s="165">
        <v>45055</v>
      </c>
      <c r="B9" s="15">
        <v>756</v>
      </c>
      <c r="C9" s="26"/>
      <c r="D9" s="17" t="s">
        <v>58</v>
      </c>
      <c r="E9" s="21">
        <v>490</v>
      </c>
      <c r="F9" s="111">
        <v>45063</v>
      </c>
      <c r="G9" s="21">
        <v>490</v>
      </c>
      <c r="H9" s="19">
        <f t="shared" si="0"/>
        <v>0</v>
      </c>
    </row>
    <row r="10" spans="1:9" x14ac:dyDescent="0.25">
      <c r="A10" s="165">
        <v>45056</v>
      </c>
      <c r="B10" s="15">
        <v>757</v>
      </c>
      <c r="C10" s="16"/>
      <c r="D10" s="17" t="s">
        <v>57</v>
      </c>
      <c r="E10" s="21">
        <v>11672</v>
      </c>
      <c r="F10" s="111"/>
      <c r="G10" s="21"/>
      <c r="H10" s="19">
        <f t="shared" si="0"/>
        <v>11672</v>
      </c>
    </row>
    <row r="11" spans="1:9" x14ac:dyDescent="0.25">
      <c r="A11" s="165">
        <v>45056</v>
      </c>
      <c r="B11" s="15">
        <v>758</v>
      </c>
      <c r="C11" s="16"/>
      <c r="D11" s="17" t="s">
        <v>59</v>
      </c>
      <c r="E11" s="21">
        <v>1408</v>
      </c>
      <c r="F11" s="111">
        <v>45063</v>
      </c>
      <c r="G11" s="21">
        <v>1408</v>
      </c>
      <c r="H11" s="19">
        <f t="shared" si="0"/>
        <v>0</v>
      </c>
    </row>
    <row r="12" spans="1:9" x14ac:dyDescent="0.25">
      <c r="A12" s="165">
        <v>45057</v>
      </c>
      <c r="B12" s="15">
        <v>759</v>
      </c>
      <c r="C12" s="27"/>
      <c r="D12" s="17" t="s">
        <v>57</v>
      </c>
      <c r="E12" s="21">
        <v>4100</v>
      </c>
      <c r="F12" s="111"/>
      <c r="G12" s="21"/>
      <c r="H12" s="19">
        <f t="shared" si="0"/>
        <v>4100</v>
      </c>
    </row>
    <row r="13" spans="1:9" x14ac:dyDescent="0.25">
      <c r="A13" s="165">
        <v>45059</v>
      </c>
      <c r="B13" s="15">
        <v>760</v>
      </c>
      <c r="C13" s="28"/>
      <c r="D13" s="17" t="s">
        <v>57</v>
      </c>
      <c r="E13" s="21">
        <v>13313</v>
      </c>
      <c r="F13" s="111"/>
      <c r="G13" s="21"/>
      <c r="H13" s="19">
        <f t="shared" si="0"/>
        <v>13313</v>
      </c>
    </row>
    <row r="14" spans="1:9" x14ac:dyDescent="0.25">
      <c r="A14" s="165">
        <v>45059</v>
      </c>
      <c r="B14" s="15">
        <v>761</v>
      </c>
      <c r="C14" s="29"/>
      <c r="D14" s="17" t="s">
        <v>33</v>
      </c>
      <c r="E14" s="21">
        <v>5189</v>
      </c>
      <c r="F14" s="111">
        <v>45064</v>
      </c>
      <c r="G14" s="21">
        <v>5189</v>
      </c>
      <c r="H14" s="19">
        <f t="shared" si="0"/>
        <v>0</v>
      </c>
    </row>
    <row r="15" spans="1:9" x14ac:dyDescent="0.25">
      <c r="A15" s="165">
        <v>45061</v>
      </c>
      <c r="B15" s="15">
        <v>762</v>
      </c>
      <c r="C15" s="30"/>
      <c r="D15" s="17" t="s">
        <v>57</v>
      </c>
      <c r="E15" s="21">
        <v>3300</v>
      </c>
      <c r="F15" s="111"/>
      <c r="G15" s="21"/>
      <c r="H15" s="19">
        <f t="shared" si="0"/>
        <v>3300</v>
      </c>
    </row>
    <row r="16" spans="1:9" x14ac:dyDescent="0.25">
      <c r="A16" s="165">
        <v>45061</v>
      </c>
      <c r="B16" s="15">
        <v>763</v>
      </c>
      <c r="C16" s="29"/>
      <c r="D16" s="17" t="s">
        <v>27</v>
      </c>
      <c r="E16" s="21">
        <v>1673</v>
      </c>
      <c r="F16" s="111">
        <v>45061</v>
      </c>
      <c r="G16" s="21">
        <v>1673</v>
      </c>
      <c r="H16" s="19">
        <f t="shared" si="0"/>
        <v>0</v>
      </c>
    </row>
    <row r="17" spans="1:8" x14ac:dyDescent="0.25">
      <c r="A17" s="165">
        <v>45061</v>
      </c>
      <c r="B17" s="15">
        <v>764</v>
      </c>
      <c r="C17" s="28"/>
      <c r="D17" s="24" t="s">
        <v>57</v>
      </c>
      <c r="E17" s="21">
        <v>4470</v>
      </c>
      <c r="F17" s="111"/>
      <c r="G17" s="21"/>
      <c r="H17" s="19">
        <f t="shared" si="0"/>
        <v>4470</v>
      </c>
    </row>
    <row r="18" spans="1:8" x14ac:dyDescent="0.25">
      <c r="A18" s="165">
        <v>45062</v>
      </c>
      <c r="B18" s="15">
        <v>765</v>
      </c>
      <c r="C18" s="27"/>
      <c r="D18" s="17" t="s">
        <v>57</v>
      </c>
      <c r="E18" s="21">
        <v>13313</v>
      </c>
      <c r="F18" s="111"/>
      <c r="G18" s="21"/>
      <c r="H18" s="19">
        <f t="shared" si="0"/>
        <v>13313</v>
      </c>
    </row>
    <row r="19" spans="1:8" x14ac:dyDescent="0.25">
      <c r="A19" s="165">
        <v>45063</v>
      </c>
      <c r="B19" s="15">
        <v>766</v>
      </c>
      <c r="C19" s="28"/>
      <c r="D19" s="17" t="s">
        <v>59</v>
      </c>
      <c r="E19" s="21">
        <v>1009</v>
      </c>
      <c r="F19" s="111"/>
      <c r="G19" s="21"/>
      <c r="H19" s="19">
        <f t="shared" si="0"/>
        <v>1009</v>
      </c>
    </row>
    <row r="20" spans="1:8" x14ac:dyDescent="0.25">
      <c r="A20" s="165">
        <v>45063</v>
      </c>
      <c r="B20" s="15">
        <v>767</v>
      </c>
      <c r="C20" s="27"/>
      <c r="D20" s="17" t="s">
        <v>58</v>
      </c>
      <c r="E20" s="21">
        <v>508</v>
      </c>
      <c r="F20" s="111">
        <v>45063</v>
      </c>
      <c r="G20" s="21">
        <v>508</v>
      </c>
      <c r="H20" s="19">
        <f t="shared" si="0"/>
        <v>0</v>
      </c>
    </row>
    <row r="21" spans="1:8" x14ac:dyDescent="0.25">
      <c r="A21" s="165">
        <v>45063</v>
      </c>
      <c r="B21" s="15">
        <v>768</v>
      </c>
      <c r="C21" s="27"/>
      <c r="D21" s="17" t="s">
        <v>57</v>
      </c>
      <c r="E21" s="21">
        <v>28100</v>
      </c>
      <c r="F21" s="111"/>
      <c r="G21" s="21"/>
      <c r="H21" s="19">
        <f t="shared" si="0"/>
        <v>28100</v>
      </c>
    </row>
    <row r="22" spans="1:8" x14ac:dyDescent="0.25">
      <c r="A22" s="165">
        <v>45064</v>
      </c>
      <c r="B22" s="15">
        <v>769</v>
      </c>
      <c r="C22" s="27"/>
      <c r="D22" s="147" t="s">
        <v>57</v>
      </c>
      <c r="E22" s="21">
        <v>17730</v>
      </c>
      <c r="F22" s="111"/>
      <c r="G22" s="21"/>
      <c r="H22" s="19">
        <f t="shared" si="0"/>
        <v>17730</v>
      </c>
    </row>
    <row r="23" spans="1:8" x14ac:dyDescent="0.25">
      <c r="A23" s="165">
        <v>45064</v>
      </c>
      <c r="B23" s="15">
        <v>770</v>
      </c>
      <c r="C23" s="27"/>
      <c r="D23" s="17" t="s">
        <v>57</v>
      </c>
      <c r="E23" s="21">
        <v>64302</v>
      </c>
      <c r="F23" s="111"/>
      <c r="G23" s="21"/>
      <c r="H23" s="19">
        <f t="shared" si="0"/>
        <v>64302</v>
      </c>
    </row>
    <row r="24" spans="1:8" x14ac:dyDescent="0.25">
      <c r="A24" s="165">
        <v>45065</v>
      </c>
      <c r="B24" s="15">
        <v>771</v>
      </c>
      <c r="C24" s="27"/>
      <c r="D24" s="17" t="s">
        <v>58</v>
      </c>
      <c r="E24" s="21">
        <v>369</v>
      </c>
      <c r="F24" s="111"/>
      <c r="G24" s="21"/>
      <c r="H24" s="19">
        <f t="shared" si="0"/>
        <v>369</v>
      </c>
    </row>
    <row r="25" spans="1:8" x14ac:dyDescent="0.25">
      <c r="A25" s="166">
        <v>45065</v>
      </c>
      <c r="B25" s="15">
        <v>772</v>
      </c>
      <c r="C25" s="27"/>
      <c r="D25" s="17" t="s">
        <v>57</v>
      </c>
      <c r="E25" s="21">
        <v>1400</v>
      </c>
      <c r="F25" s="111">
        <v>45065</v>
      </c>
      <c r="G25" s="21">
        <v>1400</v>
      </c>
      <c r="H25" s="19">
        <f t="shared" si="0"/>
        <v>0</v>
      </c>
    </row>
    <row r="26" spans="1:8" x14ac:dyDescent="0.25">
      <c r="A26" s="166">
        <v>45066</v>
      </c>
      <c r="B26" s="15">
        <v>773</v>
      </c>
      <c r="C26" s="27"/>
      <c r="D26" s="17" t="s">
        <v>57</v>
      </c>
      <c r="E26" s="21">
        <v>22066</v>
      </c>
      <c r="F26" s="111"/>
      <c r="G26" s="21"/>
      <c r="H26" s="19">
        <f t="shared" si="0"/>
        <v>22066</v>
      </c>
    </row>
    <row r="27" spans="1:8" x14ac:dyDescent="0.25">
      <c r="A27" s="166"/>
      <c r="B27" s="15">
        <v>774</v>
      </c>
      <c r="C27" s="27"/>
      <c r="D27" s="17"/>
      <c r="E27" s="21"/>
      <c r="F27" s="111"/>
      <c r="G27" s="21"/>
      <c r="H27" s="19">
        <f t="shared" si="0"/>
        <v>0</v>
      </c>
    </row>
    <row r="28" spans="1:8" x14ac:dyDescent="0.25">
      <c r="A28" s="166"/>
      <c r="B28" s="15">
        <v>775</v>
      </c>
      <c r="C28" s="27"/>
      <c r="D28" s="17"/>
      <c r="E28" s="21"/>
      <c r="F28" s="111"/>
      <c r="G28" s="21"/>
      <c r="H28" s="19">
        <f t="shared" si="0"/>
        <v>0</v>
      </c>
    </row>
    <row r="29" spans="1:8" x14ac:dyDescent="0.25">
      <c r="A29" s="166"/>
      <c r="B29" s="15">
        <v>776</v>
      </c>
      <c r="C29" s="27"/>
      <c r="D29" s="17" t="s">
        <v>62</v>
      </c>
      <c r="E29" s="21"/>
      <c r="F29" s="111"/>
      <c r="G29" s="21"/>
      <c r="H29" s="19">
        <f t="shared" si="0"/>
        <v>0</v>
      </c>
    </row>
    <row r="30" spans="1:8" x14ac:dyDescent="0.25">
      <c r="A30" s="166"/>
      <c r="B30" s="15">
        <v>777</v>
      </c>
      <c r="C30" s="27"/>
      <c r="D30" s="17"/>
      <c r="E30" s="21"/>
      <c r="F30" s="111"/>
      <c r="G30" s="21"/>
      <c r="H30" s="19">
        <f t="shared" si="0"/>
        <v>0</v>
      </c>
    </row>
    <row r="31" spans="1:8" x14ac:dyDescent="0.25">
      <c r="A31" s="166"/>
      <c r="B31" s="15">
        <v>778</v>
      </c>
      <c r="C31" s="27"/>
      <c r="D31" s="17"/>
      <c r="E31" s="21"/>
      <c r="F31" s="111"/>
      <c r="G31" s="21"/>
      <c r="H31" s="19">
        <f t="shared" si="0"/>
        <v>0</v>
      </c>
    </row>
    <row r="32" spans="1:8" x14ac:dyDescent="0.25">
      <c r="A32" s="166"/>
      <c r="B32" s="15">
        <v>779</v>
      </c>
      <c r="C32" s="27"/>
      <c r="D32" s="17"/>
      <c r="E32" s="21"/>
      <c r="F32" s="111"/>
      <c r="G32" s="21"/>
      <c r="H32" s="19">
        <f t="shared" si="0"/>
        <v>0</v>
      </c>
    </row>
    <row r="33" spans="1:9" x14ac:dyDescent="0.25">
      <c r="A33" s="166"/>
      <c r="B33" s="15">
        <v>780</v>
      </c>
      <c r="C33" s="27"/>
      <c r="D33" s="17" t="s">
        <v>61</v>
      </c>
      <c r="E33" s="21"/>
      <c r="F33" s="111"/>
      <c r="G33" s="21"/>
      <c r="H33" s="19">
        <f t="shared" si="0"/>
        <v>0</v>
      </c>
    </row>
    <row r="34" spans="1:9" x14ac:dyDescent="0.25">
      <c r="A34" s="166"/>
      <c r="B34" s="15">
        <v>781</v>
      </c>
      <c r="C34" s="27"/>
      <c r="D34" s="17"/>
      <c r="E34" s="21"/>
      <c r="F34" s="111"/>
      <c r="G34" s="21"/>
      <c r="H34" s="19">
        <f t="shared" si="0"/>
        <v>0</v>
      </c>
    </row>
    <row r="35" spans="1:9" x14ac:dyDescent="0.25">
      <c r="A35" s="166"/>
      <c r="B35" s="15">
        <v>782</v>
      </c>
      <c r="C35" s="27"/>
      <c r="D35" s="17"/>
      <c r="E35" s="21"/>
      <c r="F35" s="111"/>
      <c r="G35" s="21"/>
      <c r="H35" s="19">
        <f t="shared" si="0"/>
        <v>0</v>
      </c>
    </row>
    <row r="36" spans="1:9" x14ac:dyDescent="0.25">
      <c r="A36" s="166"/>
      <c r="B36" s="15">
        <v>783</v>
      </c>
      <c r="C36" s="27"/>
      <c r="D36" s="17"/>
      <c r="E36" s="21"/>
      <c r="F36" s="111"/>
      <c r="G36" s="21"/>
      <c r="H36" s="19">
        <f t="shared" si="0"/>
        <v>0</v>
      </c>
    </row>
    <row r="37" spans="1:9" x14ac:dyDescent="0.25">
      <c r="A37" s="166"/>
      <c r="B37" s="15">
        <v>784</v>
      </c>
      <c r="C37" s="27"/>
      <c r="D37" s="17"/>
      <c r="E37" s="21"/>
      <c r="F37" s="111"/>
      <c r="G37" s="21"/>
      <c r="H37" s="19">
        <f t="shared" si="0"/>
        <v>0</v>
      </c>
    </row>
    <row r="38" spans="1:9" x14ac:dyDescent="0.25">
      <c r="A38" s="166"/>
      <c r="B38" s="15">
        <v>785</v>
      </c>
      <c r="C38" s="27"/>
      <c r="D38" s="17"/>
      <c r="E38" s="21"/>
      <c r="F38" s="111"/>
      <c r="G38" s="21"/>
      <c r="H38" s="19">
        <f t="shared" si="0"/>
        <v>0</v>
      </c>
    </row>
    <row r="39" spans="1:9" x14ac:dyDescent="0.25">
      <c r="A39" s="166"/>
      <c r="B39" s="15">
        <v>786</v>
      </c>
      <c r="C39" s="27"/>
      <c r="D39" s="17"/>
      <c r="E39" s="21"/>
      <c r="F39" s="111"/>
      <c r="G39" s="21"/>
      <c r="H39" s="19">
        <f t="shared" si="0"/>
        <v>0</v>
      </c>
    </row>
    <row r="40" spans="1:9" x14ac:dyDescent="0.25">
      <c r="A40" s="166"/>
      <c r="B40" s="15"/>
      <c r="C40" s="27"/>
      <c r="D40" s="17"/>
      <c r="E40" s="21"/>
      <c r="F40" s="111"/>
      <c r="G40" s="21"/>
      <c r="H40" s="19">
        <f t="shared" si="0"/>
        <v>0</v>
      </c>
    </row>
    <row r="41" spans="1:9" ht="17.25" customHeight="1" x14ac:dyDescent="0.25">
      <c r="A41" s="166"/>
      <c r="B41" s="15"/>
      <c r="C41" s="27"/>
      <c r="D41" s="17"/>
      <c r="E41" s="21"/>
      <c r="F41" s="111"/>
      <c r="G41" s="21"/>
      <c r="H41" s="19">
        <f t="shared" si="0"/>
        <v>0</v>
      </c>
    </row>
    <row r="42" spans="1:9" ht="16.5" thickBot="1" x14ac:dyDescent="0.3">
      <c r="A42" s="167"/>
      <c r="B42" s="32"/>
      <c r="C42" s="33"/>
      <c r="D42" s="34"/>
      <c r="E42" s="35">
        <v>0</v>
      </c>
      <c r="F42" s="112"/>
      <c r="G42" s="36"/>
      <c r="H42" s="19">
        <f t="shared" si="0"/>
        <v>0</v>
      </c>
      <c r="I42" s="2"/>
    </row>
    <row r="43" spans="1:9" ht="16.5" thickTop="1" x14ac:dyDescent="0.25">
      <c r="B43" s="37"/>
      <c r="C43" s="38"/>
      <c r="D43" s="39"/>
      <c r="E43" s="40">
        <f>SUM(E4:E42)</f>
        <v>251572</v>
      </c>
      <c r="F43" s="113"/>
      <c r="G43" s="40">
        <f>SUM(G4:G42)</f>
        <v>42544</v>
      </c>
      <c r="H43" s="41">
        <f>SUM(H23:H42)</f>
        <v>86737</v>
      </c>
      <c r="I43" s="2"/>
    </row>
    <row r="44" spans="1:9" x14ac:dyDescent="0.25">
      <c r="B44" s="37"/>
      <c r="C44" s="38"/>
      <c r="D44" s="39"/>
      <c r="E44" s="42"/>
      <c r="F44" s="114"/>
      <c r="G44" s="43"/>
      <c r="H44" s="44"/>
      <c r="I44" s="2"/>
    </row>
    <row r="45" spans="1:9" ht="31.5" x14ac:dyDescent="0.25">
      <c r="B45" s="37"/>
      <c r="C45" s="38"/>
      <c r="D45" s="39"/>
      <c r="E45" s="45" t="s">
        <v>8</v>
      </c>
      <c r="F45" s="114"/>
      <c r="G45" s="46" t="s">
        <v>9</v>
      </c>
      <c r="H45" s="44"/>
      <c r="I45" s="2"/>
    </row>
    <row r="46" spans="1:9" ht="16.5" thickBot="1" x14ac:dyDescent="0.3">
      <c r="B46" s="37"/>
      <c r="C46" s="38"/>
      <c r="D46" s="39"/>
      <c r="E46" s="45"/>
      <c r="F46" s="114"/>
      <c r="G46" s="46"/>
      <c r="H46" s="44"/>
      <c r="I46" s="2"/>
    </row>
    <row r="47" spans="1:9" ht="21.75" thickBot="1" x14ac:dyDescent="0.4">
      <c r="B47" s="37"/>
      <c r="C47" s="38"/>
      <c r="D47" s="39"/>
      <c r="E47" s="182">
        <f>E43-G43</f>
        <v>209028</v>
      </c>
      <c r="F47" s="183"/>
      <c r="G47" s="184"/>
      <c r="I47" s="2"/>
    </row>
    <row r="48" spans="1:9" x14ac:dyDescent="0.25">
      <c r="B48" s="37"/>
      <c r="C48" s="38"/>
      <c r="D48" s="39"/>
      <c r="E48" s="42"/>
      <c r="F48" s="114"/>
      <c r="G48" s="43"/>
      <c r="I48" s="2"/>
    </row>
    <row r="49" spans="1:9" ht="18.75" x14ac:dyDescent="0.3">
      <c r="B49" s="37"/>
      <c r="C49" s="38"/>
      <c r="D49" s="39"/>
      <c r="E49" s="185" t="s">
        <v>10</v>
      </c>
      <c r="F49" s="185"/>
      <c r="G49" s="185"/>
      <c r="I49" s="2"/>
    </row>
    <row r="50" spans="1:9" x14ac:dyDescent="0.25">
      <c r="B50" s="47"/>
      <c r="C50" s="48"/>
      <c r="D50" s="49"/>
      <c r="E50" s="50"/>
      <c r="F50" s="115"/>
      <c r="G50" s="51"/>
      <c r="I50" s="2"/>
    </row>
    <row r="51" spans="1:9" ht="18.75" x14ac:dyDescent="0.3">
      <c r="A51" s="168"/>
      <c r="B51" s="53"/>
      <c r="C51" s="54"/>
      <c r="D51" s="55"/>
      <c r="E51" s="56"/>
      <c r="F51" s="57"/>
      <c r="G51" s="56"/>
      <c r="H51" s="58"/>
      <c r="I51" s="2"/>
    </row>
    <row r="52" spans="1:9" x14ac:dyDescent="0.25">
      <c r="A52" s="169"/>
      <c r="B52" s="60"/>
      <c r="C52" s="61"/>
      <c r="D52" s="62"/>
      <c r="E52" s="63"/>
      <c r="F52" s="116"/>
      <c r="G52" s="64"/>
      <c r="H52" s="58"/>
      <c r="I52" s="2"/>
    </row>
    <row r="53" spans="1:9" x14ac:dyDescent="0.25">
      <c r="A53" s="169"/>
      <c r="B53" s="60"/>
      <c r="C53" s="61"/>
      <c r="D53" s="62"/>
      <c r="E53" s="63"/>
      <c r="F53" s="116"/>
      <c r="G53" s="64"/>
      <c r="H53" s="58"/>
      <c r="I53" s="2"/>
    </row>
    <row r="54" spans="1:9" x14ac:dyDescent="0.25">
      <c r="A54" s="169"/>
      <c r="B54" s="60"/>
      <c r="C54" s="61"/>
      <c r="D54" s="62"/>
      <c r="E54" s="63"/>
      <c r="F54" s="116"/>
      <c r="G54" s="64"/>
      <c r="H54" s="58"/>
      <c r="I54" s="2"/>
    </row>
    <row r="55" spans="1:9" x14ac:dyDescent="0.25">
      <c r="A55" s="169"/>
      <c r="B55" s="60"/>
      <c r="C55" s="61"/>
      <c r="D55" s="62"/>
      <c r="E55" s="63"/>
      <c r="F55" s="116"/>
      <c r="G55" s="64"/>
      <c r="H55" s="58"/>
      <c r="I55" s="2"/>
    </row>
    <row r="56" spans="1:9" x14ac:dyDescent="0.25">
      <c r="A56" s="169"/>
      <c r="B56" s="60"/>
      <c r="C56" s="61"/>
      <c r="D56" s="62"/>
      <c r="E56" s="63"/>
      <c r="F56" s="116"/>
      <c r="G56" s="64"/>
      <c r="H56" s="58"/>
      <c r="I56" s="2"/>
    </row>
    <row r="57" spans="1:9" x14ac:dyDescent="0.25">
      <c r="A57" s="169"/>
      <c r="B57" s="60"/>
      <c r="C57" s="61"/>
      <c r="D57" s="62"/>
      <c r="E57" s="63"/>
      <c r="F57" s="116"/>
      <c r="G57" s="64"/>
      <c r="H57" s="58"/>
      <c r="I57" s="2"/>
    </row>
    <row r="58" spans="1:9" x14ac:dyDescent="0.25">
      <c r="A58" s="169"/>
      <c r="B58" s="60"/>
      <c r="C58" s="61"/>
      <c r="D58" s="62"/>
      <c r="E58" s="63"/>
      <c r="F58" s="116"/>
      <c r="G58" s="64"/>
      <c r="H58" s="58"/>
      <c r="I58" s="2"/>
    </row>
    <row r="59" spans="1:9" x14ac:dyDescent="0.25">
      <c r="A59" s="169"/>
      <c r="B59" s="60"/>
      <c r="C59" s="61"/>
      <c r="D59" s="62"/>
      <c r="E59" s="63"/>
      <c r="F59" s="116"/>
      <c r="G59" s="64"/>
      <c r="H59" s="58"/>
      <c r="I59" s="2"/>
    </row>
    <row r="60" spans="1:9" x14ac:dyDescent="0.25">
      <c r="A60" s="169"/>
      <c r="B60" s="60"/>
      <c r="C60" s="61"/>
      <c r="D60" s="62"/>
      <c r="E60" s="63"/>
      <c r="F60" s="116"/>
      <c r="G60" s="64"/>
      <c r="H60" s="58"/>
      <c r="I60" s="2"/>
    </row>
    <row r="61" spans="1:9" x14ac:dyDescent="0.25">
      <c r="A61" s="169"/>
      <c r="B61" s="60"/>
      <c r="C61" s="61"/>
      <c r="D61" s="62"/>
      <c r="E61" s="63"/>
      <c r="F61" s="116"/>
      <c r="G61" s="64"/>
      <c r="H61" s="58"/>
    </row>
    <row r="62" spans="1:9" x14ac:dyDescent="0.25">
      <c r="A62" s="169"/>
      <c r="B62" s="65"/>
      <c r="C62" s="66"/>
      <c r="D62" s="67"/>
      <c r="E62" s="68"/>
      <c r="F62" s="117"/>
      <c r="G62" s="69"/>
      <c r="H62" s="58"/>
    </row>
  </sheetData>
  <mergeCells count="4">
    <mergeCell ref="B1:G1"/>
    <mergeCell ref="B2:F2"/>
    <mergeCell ref="E47:G47"/>
    <mergeCell ref="E49:G49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"/>
  <sheetViews>
    <sheetView workbookViewId="0">
      <selection activeCell="B38" sqref="B38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ENERO   2 0 2 3    </vt:lpstr>
      <vt:lpstr>PAGOS Zavaleta &amp; Obrador FEB-23</vt:lpstr>
      <vt:lpstr>FEBRERO    2 0 2 3</vt:lpstr>
      <vt:lpstr> M A R Z O    2 0 2 3       </vt:lpstr>
      <vt:lpstr>PAGOS Zavaleta &amp; Obrador  MARZO</vt:lpstr>
      <vt:lpstr>   A B R I L    2 0 2 3    </vt:lpstr>
      <vt:lpstr>PAGO ZAVALETA  &amp; OBRADOR  Abril</vt:lpstr>
      <vt:lpstr>   M A Y O     2 0 2 3         </vt:lpstr>
      <vt:lpstr>  J U N I O        2 0 2 3     </vt:lpstr>
      <vt:lpstr>PAGOS ZAVALEZ  &amp; OBRADOR JUNIO </vt:lpstr>
      <vt:lpstr>Hoja3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2023-02-27T20:54:13Z</cp:lastPrinted>
  <dcterms:created xsi:type="dcterms:W3CDTF">2023-01-31T18:27:18Z</dcterms:created>
  <dcterms:modified xsi:type="dcterms:W3CDTF">2023-06-02T19:09:53Z</dcterms:modified>
</cp:coreProperties>
</file>