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0730" windowHeight="9780" activeTab="8"/>
  </bookViews>
  <sheets>
    <sheet name="ENERO 2012" sheetId="1" r:id="rId1"/>
    <sheet name="FEBRERO 2012" sheetId="2" r:id="rId2"/>
    <sheet name="MARZO 2012" sheetId="3" r:id="rId3"/>
    <sheet name="ABRIL 2012" sheetId="4" r:id="rId4"/>
    <sheet name="MAYO 2012" sheetId="5" r:id="rId5"/>
    <sheet name="JUNIO 2012" sheetId="6" r:id="rId6"/>
    <sheet name="2da SEMANA " sheetId="7" r:id="rId7"/>
    <sheet name="Hoja2" sheetId="8" r:id="rId8"/>
    <sheet name="CARATULAS  " sheetId="9" r:id="rId9"/>
    <sheet name="Hoja4" sheetId="10" r:id="rId10"/>
  </sheets>
  <calcPr calcId="125725"/>
</workbook>
</file>

<file path=xl/calcChain.xml><?xml version="1.0" encoding="utf-8"?>
<calcChain xmlns="http://schemas.openxmlformats.org/spreadsheetml/2006/main">
  <c r="E40" i="6"/>
  <c r="EQ40"/>
  <c r="ES33"/>
  <c r="ES34"/>
  <c r="ES35"/>
  <c r="ES36"/>
  <c r="ES37"/>
  <c r="ES38"/>
  <c r="ES39"/>
  <c r="EQ39"/>
  <c r="EM39"/>
  <c r="EI39"/>
  <c r="EE39"/>
  <c r="EA39"/>
  <c r="DW39"/>
  <c r="DS39"/>
  <c r="DO39"/>
  <c r="DK39"/>
  <c r="DG39"/>
  <c r="DC39"/>
  <c r="CY39"/>
  <c r="CU39"/>
  <c r="CQ39"/>
  <c r="CM39"/>
  <c r="CI39"/>
  <c r="CE39"/>
  <c r="CA39"/>
  <c r="BW39"/>
  <c r="BS39"/>
  <c r="BO39"/>
  <c r="BK39"/>
  <c r="BG39"/>
  <c r="BC39"/>
  <c r="AY39"/>
  <c r="AU39"/>
  <c r="AQ39"/>
  <c r="AM39"/>
  <c r="AI39"/>
  <c r="AE39"/>
  <c r="AA39"/>
  <c r="W39"/>
  <c r="S39"/>
  <c r="O39"/>
  <c r="K39"/>
  <c r="G39"/>
  <c r="EQ38"/>
  <c r="EM38"/>
  <c r="EI38"/>
  <c r="EE38"/>
  <c r="EA38"/>
  <c r="DW38"/>
  <c r="DS38"/>
  <c r="DO38"/>
  <c r="DK38"/>
  <c r="DG38"/>
  <c r="DC38"/>
  <c r="CY38"/>
  <c r="CU38"/>
  <c r="CQ38"/>
  <c r="CM38"/>
  <c r="CI38"/>
  <c r="CE38"/>
  <c r="CA38"/>
  <c r="BW38"/>
  <c r="BS38"/>
  <c r="BO38"/>
  <c r="BK38"/>
  <c r="BG38"/>
  <c r="BC38"/>
  <c r="AY38"/>
  <c r="AU38"/>
  <c r="AQ38"/>
  <c r="AM38"/>
  <c r="AI38"/>
  <c r="AE38"/>
  <c r="AA38"/>
  <c r="W38"/>
  <c r="S38"/>
  <c r="O38"/>
  <c r="K38"/>
  <c r="G38"/>
  <c r="EQ37"/>
  <c r="EM37"/>
  <c r="EI37"/>
  <c r="EE37"/>
  <c r="EA37"/>
  <c r="DW37"/>
  <c r="DS37"/>
  <c r="DO37"/>
  <c r="DK37"/>
  <c r="DG37"/>
  <c r="DC37"/>
  <c r="CY37"/>
  <c r="CU37"/>
  <c r="CQ37"/>
  <c r="CM37"/>
  <c r="CI37"/>
  <c r="CE37"/>
  <c r="CA37"/>
  <c r="BW37"/>
  <c r="BS37"/>
  <c r="BO37"/>
  <c r="BK37"/>
  <c r="BG37"/>
  <c r="BC37"/>
  <c r="AY37"/>
  <c r="AU37"/>
  <c r="AQ37"/>
  <c r="AM37"/>
  <c r="AI37"/>
  <c r="AE37"/>
  <c r="AA37"/>
  <c r="W37"/>
  <c r="S37"/>
  <c r="O37"/>
  <c r="K37"/>
  <c r="G37"/>
  <c r="EQ36"/>
  <c r="EM36"/>
  <c r="EI36"/>
  <c r="EE36"/>
  <c r="EA36"/>
  <c r="DW36"/>
  <c r="DS36"/>
  <c r="DO36"/>
  <c r="DK36"/>
  <c r="DG36"/>
  <c r="DC36"/>
  <c r="CY36"/>
  <c r="CU36"/>
  <c r="CQ36"/>
  <c r="CM36"/>
  <c r="CI36"/>
  <c r="CE36"/>
  <c r="CA36"/>
  <c r="BW36"/>
  <c r="BS36"/>
  <c r="BO36"/>
  <c r="BK36"/>
  <c r="BG36"/>
  <c r="BC36"/>
  <c r="AY36"/>
  <c r="AU36"/>
  <c r="AQ36"/>
  <c r="AM36"/>
  <c r="AI36"/>
  <c r="AC36"/>
  <c r="AE36" s="1"/>
  <c r="AA36"/>
  <c r="W36"/>
  <c r="S36"/>
  <c r="O36"/>
  <c r="K36"/>
  <c r="G36"/>
  <c r="EQ35"/>
  <c r="EM35"/>
  <c r="EI35"/>
  <c r="EE35"/>
  <c r="EA35"/>
  <c r="DW35"/>
  <c r="DS35"/>
  <c r="DO35"/>
  <c r="DK35"/>
  <c r="DG35"/>
  <c r="DC35"/>
  <c r="CY35"/>
  <c r="CU35"/>
  <c r="CQ35"/>
  <c r="CM35"/>
  <c r="CI35"/>
  <c r="CE35"/>
  <c r="CA35"/>
  <c r="BW35"/>
  <c r="BS35"/>
  <c r="BO35"/>
  <c r="BK35"/>
  <c r="BG35"/>
  <c r="BC35"/>
  <c r="AY35"/>
  <c r="AU35"/>
  <c r="AQ35"/>
  <c r="AM35"/>
  <c r="AI35"/>
  <c r="AE35"/>
  <c r="AA35"/>
  <c r="W35"/>
  <c r="S35"/>
  <c r="O35"/>
  <c r="K35"/>
  <c r="G35"/>
  <c r="EQ34"/>
  <c r="EM34"/>
  <c r="EI34"/>
  <c r="EE34"/>
  <c r="EA34"/>
  <c r="DW34"/>
  <c r="DS34"/>
  <c r="DO34"/>
  <c r="DK34"/>
  <c r="DG34"/>
  <c r="DC34"/>
  <c r="CY34"/>
  <c r="CU34"/>
  <c r="CQ34"/>
  <c r="CM34"/>
  <c r="CI34"/>
  <c r="CE34"/>
  <c r="CA34"/>
  <c r="BW34"/>
  <c r="BS34"/>
  <c r="BO34"/>
  <c r="BK34"/>
  <c r="BG34"/>
  <c r="BC34"/>
  <c r="AY34"/>
  <c r="AU34"/>
  <c r="AQ34"/>
  <c r="AM34"/>
  <c r="AI34"/>
  <c r="AE34"/>
  <c r="AA34"/>
  <c r="W34"/>
  <c r="S34"/>
  <c r="O34"/>
  <c r="K34"/>
  <c r="G34"/>
  <c r="EQ33"/>
  <c r="EM33"/>
  <c r="EI33"/>
  <c r="EE33"/>
  <c r="EA33"/>
  <c r="DW33"/>
  <c r="DS33"/>
  <c r="DO33"/>
  <c r="DK33"/>
  <c r="DG33"/>
  <c r="DC33"/>
  <c r="CY33"/>
  <c r="CU33"/>
  <c r="CQ33"/>
  <c r="CM33"/>
  <c r="CI33"/>
  <c r="CE33"/>
  <c r="CA33"/>
  <c r="BW33"/>
  <c r="BS33"/>
  <c r="BO33"/>
  <c r="BK33"/>
  <c r="BG33"/>
  <c r="BC33"/>
  <c r="AY33"/>
  <c r="AU33"/>
  <c r="AQ33"/>
  <c r="AM33"/>
  <c r="AI33"/>
  <c r="AE33"/>
  <c r="AA33"/>
  <c r="W33"/>
  <c r="S33"/>
  <c r="O33"/>
  <c r="K33"/>
  <c r="G33"/>
  <c r="EQ32"/>
  <c r="EM32"/>
  <c r="EI32"/>
  <c r="EE32"/>
  <c r="EA32"/>
  <c r="DW32"/>
  <c r="DS32"/>
  <c r="DO32"/>
  <c r="DK32"/>
  <c r="DG32"/>
  <c r="DC32"/>
  <c r="CY32"/>
  <c r="CU32"/>
  <c r="CQ32"/>
  <c r="CM32"/>
  <c r="CI32"/>
  <c r="CE32"/>
  <c r="CA32"/>
  <c r="BW32"/>
  <c r="BS32"/>
  <c r="BO32"/>
  <c r="BK32"/>
  <c r="BG32"/>
  <c r="BC32"/>
  <c r="AY32"/>
  <c r="AU32"/>
  <c r="AQ32"/>
  <c r="AM32"/>
  <c r="AI32"/>
  <c r="AE32"/>
  <c r="AA32"/>
  <c r="W32"/>
  <c r="S32"/>
  <c r="O32"/>
  <c r="K32"/>
  <c r="G32"/>
  <c r="E15" i="9"/>
  <c r="AC7" i="7"/>
  <c r="L15" i="9" l="1"/>
  <c r="EQ31" i="6"/>
  <c r="EM31"/>
  <c r="EI31"/>
  <c r="EE31"/>
  <c r="EA31"/>
  <c r="DW31"/>
  <c r="DS31"/>
  <c r="DO31"/>
  <c r="DK31"/>
  <c r="DG31"/>
  <c r="DC31"/>
  <c r="CY31"/>
  <c r="CU31"/>
  <c r="CQ31"/>
  <c r="CM31"/>
  <c r="CI31"/>
  <c r="CE31"/>
  <c r="CA31"/>
  <c r="BW31"/>
  <c r="BS31"/>
  <c r="BO31"/>
  <c r="BK31"/>
  <c r="BG31"/>
  <c r="BC31"/>
  <c r="AY31"/>
  <c r="AU31"/>
  <c r="AQ31"/>
  <c r="AM31"/>
  <c r="AI31"/>
  <c r="AE31"/>
  <c r="AA31"/>
  <c r="W31"/>
  <c r="S31"/>
  <c r="O31"/>
  <c r="K31"/>
  <c r="G31"/>
  <c r="EQ30"/>
  <c r="EM30"/>
  <c r="EI30"/>
  <c r="EE30"/>
  <c r="EA30"/>
  <c r="DW30"/>
  <c r="DS30"/>
  <c r="DO30"/>
  <c r="DK30"/>
  <c r="DG30"/>
  <c r="DC30"/>
  <c r="CY30"/>
  <c r="CU30"/>
  <c r="CQ30"/>
  <c r="CM30"/>
  <c r="CI30"/>
  <c r="CE30"/>
  <c r="CA30"/>
  <c r="BW30"/>
  <c r="BS30"/>
  <c r="BO30"/>
  <c r="BK30"/>
  <c r="BG30"/>
  <c r="BC30"/>
  <c r="AY30"/>
  <c r="AU30"/>
  <c r="AQ30"/>
  <c r="AM30"/>
  <c r="AI30"/>
  <c r="AC30"/>
  <c r="AE30" s="1"/>
  <c r="ES30" s="1"/>
  <c r="AA30"/>
  <c r="W30"/>
  <c r="S30"/>
  <c r="O30"/>
  <c r="K30"/>
  <c r="G30"/>
  <c r="EQ29"/>
  <c r="EM29"/>
  <c r="EI29"/>
  <c r="EE29"/>
  <c r="EA29"/>
  <c r="DW29"/>
  <c r="DS29"/>
  <c r="DO29"/>
  <c r="DK29"/>
  <c r="DG29"/>
  <c r="DC29"/>
  <c r="CY29"/>
  <c r="CU29"/>
  <c r="CQ29"/>
  <c r="CM29"/>
  <c r="CI29"/>
  <c r="CE29"/>
  <c r="CA29"/>
  <c r="BW29"/>
  <c r="BS29"/>
  <c r="BO29"/>
  <c r="BK29"/>
  <c r="BG29"/>
  <c r="BC29"/>
  <c r="AY29"/>
  <c r="AU29"/>
  <c r="AQ29"/>
  <c r="AM29"/>
  <c r="AI29"/>
  <c r="AE29"/>
  <c r="AA29"/>
  <c r="W29"/>
  <c r="S29"/>
  <c r="O29"/>
  <c r="K29"/>
  <c r="G29"/>
  <c r="EQ28"/>
  <c r="EM28"/>
  <c r="EI28"/>
  <c r="EE28"/>
  <c r="EA28"/>
  <c r="DW28"/>
  <c r="DS28"/>
  <c r="DO28"/>
  <c r="DK28"/>
  <c r="DG28"/>
  <c r="DC28"/>
  <c r="CY28"/>
  <c r="CU28"/>
  <c r="CQ28"/>
  <c r="CM28"/>
  <c r="CI28"/>
  <c r="CE28"/>
  <c r="CA28"/>
  <c r="BW28"/>
  <c r="BS28"/>
  <c r="BO28"/>
  <c r="BK28"/>
  <c r="BG28"/>
  <c r="BC28"/>
  <c r="AY28"/>
  <c r="AU28"/>
  <c r="AQ28"/>
  <c r="AM28"/>
  <c r="AI28"/>
  <c r="AC28"/>
  <c r="AE28" s="1"/>
  <c r="AA28"/>
  <c r="W28"/>
  <c r="S28"/>
  <c r="O28"/>
  <c r="K28"/>
  <c r="G28"/>
  <c r="EQ27"/>
  <c r="EM27"/>
  <c r="EI27"/>
  <c r="EE27"/>
  <c r="EA27"/>
  <c r="DW27"/>
  <c r="DS27"/>
  <c r="DO27"/>
  <c r="DK27"/>
  <c r="DG27"/>
  <c r="DC27"/>
  <c r="CY27"/>
  <c r="CU27"/>
  <c r="CQ27"/>
  <c r="CM27"/>
  <c r="CI27"/>
  <c r="CE27"/>
  <c r="CA27"/>
  <c r="BW27"/>
  <c r="BS27"/>
  <c r="BO27"/>
  <c r="BK27"/>
  <c r="BG27"/>
  <c r="BC27"/>
  <c r="AY27"/>
  <c r="AU27"/>
  <c r="AQ27"/>
  <c r="AM27"/>
  <c r="AI27"/>
  <c r="AE27"/>
  <c r="AA27"/>
  <c r="W27"/>
  <c r="S27"/>
  <c r="O27"/>
  <c r="K27"/>
  <c r="G27"/>
  <c r="EQ26"/>
  <c r="EM26"/>
  <c r="EI26"/>
  <c r="EE26"/>
  <c r="EA26"/>
  <c r="DW26"/>
  <c r="DS26"/>
  <c r="DO26"/>
  <c r="DK26"/>
  <c r="DG26"/>
  <c r="DC26"/>
  <c r="CY26"/>
  <c r="CU26"/>
  <c r="CQ26"/>
  <c r="CM26"/>
  <c r="CI26"/>
  <c r="CE26"/>
  <c r="CA26"/>
  <c r="BW26"/>
  <c r="BS26"/>
  <c r="BO26"/>
  <c r="BK26"/>
  <c r="BG26"/>
  <c r="BC26"/>
  <c r="AY26"/>
  <c r="AU26"/>
  <c r="AQ26"/>
  <c r="AM26"/>
  <c r="AI26"/>
  <c r="AE26"/>
  <c r="AA26"/>
  <c r="W26"/>
  <c r="S26"/>
  <c r="O26"/>
  <c r="K26"/>
  <c r="G26"/>
  <c r="EQ25"/>
  <c r="EM25"/>
  <c r="EI25"/>
  <c r="EE25"/>
  <c r="EA25"/>
  <c r="DW25"/>
  <c r="DS25"/>
  <c r="DO25"/>
  <c r="DK25"/>
  <c r="DG25"/>
  <c r="DC25"/>
  <c r="CY25"/>
  <c r="CU25"/>
  <c r="CQ25"/>
  <c r="CM25"/>
  <c r="CI25"/>
  <c r="CE25"/>
  <c r="CA25"/>
  <c r="BW25"/>
  <c r="BS25"/>
  <c r="BO25"/>
  <c r="BK25"/>
  <c r="BG25"/>
  <c r="BC25"/>
  <c r="AY25"/>
  <c r="AU25"/>
  <c r="AQ25"/>
  <c r="AM25"/>
  <c r="AI25"/>
  <c r="AE25"/>
  <c r="Y25"/>
  <c r="AA25" s="1"/>
  <c r="ES25" s="1"/>
  <c r="W25"/>
  <c r="S25"/>
  <c r="O25"/>
  <c r="K25"/>
  <c r="G25"/>
  <c r="ES26"/>
  <c r="ES27"/>
  <c r="ES29"/>
  <c r="ES31"/>
  <c r="EC40"/>
  <c r="EE24"/>
  <c r="EE23"/>
  <c r="EE22"/>
  <c r="EE21"/>
  <c r="EE20"/>
  <c r="EE19"/>
  <c r="EE18"/>
  <c r="EE17"/>
  <c r="EE16"/>
  <c r="EE15"/>
  <c r="EE14"/>
  <c r="EE13"/>
  <c r="EE12"/>
  <c r="EE11"/>
  <c r="EE10"/>
  <c r="EE9"/>
  <c r="EE8"/>
  <c r="EE7"/>
  <c r="EE6"/>
  <c r="EE5"/>
  <c r="EE4"/>
  <c r="EE3"/>
  <c r="EE40" s="1"/>
  <c r="EC36" i="7"/>
  <c r="EE35"/>
  <c r="EE34"/>
  <c r="EE33"/>
  <c r="EE32"/>
  <c r="EE31"/>
  <c r="EE30"/>
  <c r="EE29"/>
  <c r="EE28"/>
  <c r="EE27"/>
  <c r="EE26"/>
  <c r="EE25"/>
  <c r="EE24"/>
  <c r="EE23"/>
  <c r="EE22"/>
  <c r="EE21"/>
  <c r="EE20"/>
  <c r="EE19"/>
  <c r="EE18"/>
  <c r="EE17"/>
  <c r="EE16"/>
  <c r="EE15"/>
  <c r="EE14"/>
  <c r="EE13"/>
  <c r="EE12"/>
  <c r="EE11"/>
  <c r="EE10"/>
  <c r="EE9"/>
  <c r="EE8"/>
  <c r="EE7"/>
  <c r="EE6"/>
  <c r="EE5"/>
  <c r="EE4"/>
  <c r="EE3"/>
  <c r="EE36" s="1"/>
  <c r="ES28" i="6" l="1"/>
  <c r="CS40"/>
  <c r="CW36" i="7"/>
  <c r="CS36"/>
  <c r="CT36"/>
  <c r="EQ24" i="6"/>
  <c r="EM24"/>
  <c r="EI24"/>
  <c r="EA24"/>
  <c r="DW24"/>
  <c r="DS24"/>
  <c r="DO24"/>
  <c r="DK24"/>
  <c r="DG24"/>
  <c r="DC24"/>
  <c r="CY24"/>
  <c r="CU24"/>
  <c r="CQ24"/>
  <c r="CM24"/>
  <c r="CI24"/>
  <c r="CE24"/>
  <c r="CA24"/>
  <c r="BW24"/>
  <c r="BS24"/>
  <c r="BO24"/>
  <c r="BK24"/>
  <c r="BG24"/>
  <c r="BC24"/>
  <c r="AY24"/>
  <c r="AU24"/>
  <c r="AQ24"/>
  <c r="AM24"/>
  <c r="AI24"/>
  <c r="AE24"/>
  <c r="AA24"/>
  <c r="W24"/>
  <c r="S24"/>
  <c r="O24"/>
  <c r="K24"/>
  <c r="G24"/>
  <c r="EQ23"/>
  <c r="EM23"/>
  <c r="EI23"/>
  <c r="EA23"/>
  <c r="DW23"/>
  <c r="DS23"/>
  <c r="DO23"/>
  <c r="DK23"/>
  <c r="DG23"/>
  <c r="DC23"/>
  <c r="CY23"/>
  <c r="CU23"/>
  <c r="CQ23"/>
  <c r="CM23"/>
  <c r="CI23"/>
  <c r="CE23"/>
  <c r="CA23"/>
  <c r="BW23"/>
  <c r="BS23"/>
  <c r="BO23"/>
  <c r="BK23"/>
  <c r="BG23"/>
  <c r="BC23"/>
  <c r="AY23"/>
  <c r="AU23"/>
  <c r="AQ23"/>
  <c r="AM23"/>
  <c r="AI23"/>
  <c r="AE23"/>
  <c r="AA23"/>
  <c r="W23"/>
  <c r="S23"/>
  <c r="O23"/>
  <c r="K23"/>
  <c r="G23"/>
  <c r="EQ22"/>
  <c r="EM22"/>
  <c r="EI22"/>
  <c r="EA22"/>
  <c r="DW22"/>
  <c r="DS22"/>
  <c r="DO22"/>
  <c r="DK22"/>
  <c r="DG22"/>
  <c r="DC22"/>
  <c r="CY22"/>
  <c r="CU22"/>
  <c r="CQ22"/>
  <c r="CM22"/>
  <c r="CI22"/>
  <c r="CE22"/>
  <c r="CA22"/>
  <c r="BW22"/>
  <c r="BS22"/>
  <c r="BO22"/>
  <c r="BK22"/>
  <c r="BG22"/>
  <c r="BC22"/>
  <c r="AY22"/>
  <c r="AU22"/>
  <c r="AQ22"/>
  <c r="AM22"/>
  <c r="AI22"/>
  <c r="AE22"/>
  <c r="AA22"/>
  <c r="W22"/>
  <c r="S22"/>
  <c r="O22"/>
  <c r="K22"/>
  <c r="G22"/>
  <c r="EQ21"/>
  <c r="EM21"/>
  <c r="EI21"/>
  <c r="EA21"/>
  <c r="DW21"/>
  <c r="DS21"/>
  <c r="DO21"/>
  <c r="DK21"/>
  <c r="DG21"/>
  <c r="DC21"/>
  <c r="CY21"/>
  <c r="CU21"/>
  <c r="CQ21"/>
  <c r="CM21"/>
  <c r="CI21"/>
  <c r="CE21"/>
  <c r="CA21"/>
  <c r="BW21"/>
  <c r="BS21"/>
  <c r="BO21"/>
  <c r="BK21"/>
  <c r="BG21"/>
  <c r="BC21"/>
  <c r="AY21"/>
  <c r="AU21"/>
  <c r="AQ21"/>
  <c r="AM21"/>
  <c r="AI21"/>
  <c r="AE21"/>
  <c r="AA21"/>
  <c r="W21"/>
  <c r="S21"/>
  <c r="O21"/>
  <c r="K21"/>
  <c r="G21"/>
  <c r="EQ20"/>
  <c r="EM20"/>
  <c r="EI20"/>
  <c r="EA20"/>
  <c r="DW20"/>
  <c r="DS20"/>
  <c r="DO20"/>
  <c r="DK20"/>
  <c r="DG20"/>
  <c r="DC20"/>
  <c r="CY20"/>
  <c r="CU20"/>
  <c r="CQ20"/>
  <c r="CM20"/>
  <c r="CI20"/>
  <c r="CE20"/>
  <c r="CA20"/>
  <c r="BW20"/>
  <c r="BS20"/>
  <c r="BO20"/>
  <c r="BK20"/>
  <c r="BG20"/>
  <c r="BC20"/>
  <c r="AY20"/>
  <c r="AU20"/>
  <c r="AQ20"/>
  <c r="AM20"/>
  <c r="AI20"/>
  <c r="AE20"/>
  <c r="AA20"/>
  <c r="W20"/>
  <c r="S20"/>
  <c r="O20"/>
  <c r="K20"/>
  <c r="G20"/>
  <c r="EQ19"/>
  <c r="EM19"/>
  <c r="EI19"/>
  <c r="EA19"/>
  <c r="DW19"/>
  <c r="DS19"/>
  <c r="DO19"/>
  <c r="DK19"/>
  <c r="DG19"/>
  <c r="DC19"/>
  <c r="CY19"/>
  <c r="CU19"/>
  <c r="CQ19"/>
  <c r="CM19"/>
  <c r="CI19"/>
  <c r="CE19"/>
  <c r="CA19"/>
  <c r="BW19"/>
  <c r="BS19"/>
  <c r="BO19"/>
  <c r="BK19"/>
  <c r="BG19"/>
  <c r="BC19"/>
  <c r="AY19"/>
  <c r="AU19"/>
  <c r="AQ19"/>
  <c r="AM19"/>
  <c r="AI19"/>
  <c r="AE19"/>
  <c r="AA19"/>
  <c r="W19"/>
  <c r="S19"/>
  <c r="O19"/>
  <c r="K19"/>
  <c r="G19"/>
  <c r="EQ18"/>
  <c r="EM18"/>
  <c r="EI18"/>
  <c r="EA18"/>
  <c r="DW18"/>
  <c r="DS18"/>
  <c r="DO18"/>
  <c r="DK18"/>
  <c r="DG18"/>
  <c r="DC18"/>
  <c r="CY18"/>
  <c r="CU18"/>
  <c r="CQ18"/>
  <c r="CM18"/>
  <c r="CI18"/>
  <c r="CE18"/>
  <c r="CA18"/>
  <c r="BW18"/>
  <c r="BS18"/>
  <c r="BO18"/>
  <c r="BK18"/>
  <c r="BG18"/>
  <c r="BC18"/>
  <c r="AY18"/>
  <c r="AU18"/>
  <c r="AQ18"/>
  <c r="AM18"/>
  <c r="AG18"/>
  <c r="AI18" s="1"/>
  <c r="AE18"/>
  <c r="AA18"/>
  <c r="W18"/>
  <c r="S18"/>
  <c r="O18"/>
  <c r="K18"/>
  <c r="G18"/>
  <c r="EQ17"/>
  <c r="EM17"/>
  <c r="EI17"/>
  <c r="EA17"/>
  <c r="DW17"/>
  <c r="DS17"/>
  <c r="DO17"/>
  <c r="DK17"/>
  <c r="DG17"/>
  <c r="DC17"/>
  <c r="CY17"/>
  <c r="CU17"/>
  <c r="CQ17"/>
  <c r="CM17"/>
  <c r="CI17"/>
  <c r="CE17"/>
  <c r="CA17"/>
  <c r="BW17"/>
  <c r="BS17"/>
  <c r="BO17"/>
  <c r="BK17"/>
  <c r="BG17"/>
  <c r="BC17"/>
  <c r="AY17"/>
  <c r="AU17"/>
  <c r="AQ17"/>
  <c r="AM17"/>
  <c r="AI17"/>
  <c r="AE17"/>
  <c r="Y17"/>
  <c r="AA17" s="1"/>
  <c r="W17"/>
  <c r="S17"/>
  <c r="O17"/>
  <c r="K17"/>
  <c r="G17"/>
  <c r="EQ16"/>
  <c r="EM16"/>
  <c r="EI16"/>
  <c r="EA16"/>
  <c r="DW16"/>
  <c r="DS16"/>
  <c r="DO16"/>
  <c r="DK16"/>
  <c r="DG16"/>
  <c r="DC16"/>
  <c r="CY16"/>
  <c r="CU16"/>
  <c r="CQ16"/>
  <c r="CM16"/>
  <c r="CI16"/>
  <c r="CE16"/>
  <c r="CA16"/>
  <c r="BW16"/>
  <c r="BS16"/>
  <c r="BO16"/>
  <c r="BK16"/>
  <c r="BG16"/>
  <c r="BC16"/>
  <c r="AY16"/>
  <c r="AU16"/>
  <c r="AQ16"/>
  <c r="AM16"/>
  <c r="AI16"/>
  <c r="AE16"/>
  <c r="Y16"/>
  <c r="AA16" s="1"/>
  <c r="W16"/>
  <c r="S16"/>
  <c r="O16"/>
  <c r="K16"/>
  <c r="G16"/>
  <c r="EQ15"/>
  <c r="EM15"/>
  <c r="EI15"/>
  <c r="EA15"/>
  <c r="DW15"/>
  <c r="DS15"/>
  <c r="DO15"/>
  <c r="DK15"/>
  <c r="DG15"/>
  <c r="DC15"/>
  <c r="CY15"/>
  <c r="CU15"/>
  <c r="CQ15"/>
  <c r="CM15"/>
  <c r="CI15"/>
  <c r="CE15"/>
  <c r="CA15"/>
  <c r="BW15"/>
  <c r="BS15"/>
  <c r="BO15"/>
  <c r="BK15"/>
  <c r="BG15"/>
  <c r="BC15"/>
  <c r="AY15"/>
  <c r="AU15"/>
  <c r="AQ15"/>
  <c r="AM15"/>
  <c r="AI15"/>
  <c r="AE15"/>
  <c r="AA15"/>
  <c r="W15"/>
  <c r="S15"/>
  <c r="O15"/>
  <c r="K15"/>
  <c r="G15"/>
  <c r="EQ14"/>
  <c r="EM14"/>
  <c r="EI14"/>
  <c r="EA14"/>
  <c r="DW14"/>
  <c r="DS14"/>
  <c r="DO14"/>
  <c r="DK14"/>
  <c r="DG14"/>
  <c r="DC14"/>
  <c r="CY14"/>
  <c r="CU14"/>
  <c r="CQ14"/>
  <c r="CM14"/>
  <c r="CI14"/>
  <c r="CE14"/>
  <c r="CA14"/>
  <c r="BW14"/>
  <c r="BS14"/>
  <c r="BO14"/>
  <c r="BK14"/>
  <c r="BG14"/>
  <c r="BC14"/>
  <c r="AY14"/>
  <c r="AU14"/>
  <c r="AQ14"/>
  <c r="AM14"/>
  <c r="AI14"/>
  <c r="AE14"/>
  <c r="AA14"/>
  <c r="W14"/>
  <c r="S14"/>
  <c r="O14"/>
  <c r="K14"/>
  <c r="G14"/>
  <c r="EQ13"/>
  <c r="EM13"/>
  <c r="EI13"/>
  <c r="EA13"/>
  <c r="DW13"/>
  <c r="DS13"/>
  <c r="DO13"/>
  <c r="DK13"/>
  <c r="DG13"/>
  <c r="DC13"/>
  <c r="CY13"/>
  <c r="CU13"/>
  <c r="CQ13"/>
  <c r="CM13"/>
  <c r="CI13"/>
  <c r="CE13"/>
  <c r="CA13"/>
  <c r="BW13"/>
  <c r="BS13"/>
  <c r="BO13"/>
  <c r="BK13"/>
  <c r="BG13"/>
  <c r="BC13"/>
  <c r="AY13"/>
  <c r="AU13"/>
  <c r="AQ13"/>
  <c r="AM13"/>
  <c r="AI13"/>
  <c r="AE13"/>
  <c r="AA13"/>
  <c r="W13"/>
  <c r="S13"/>
  <c r="O13"/>
  <c r="K13"/>
  <c r="G13"/>
  <c r="S15" i="9"/>
  <c r="AG36" i="7"/>
  <c r="AF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I5"/>
  <c r="AI4"/>
  <c r="AI3"/>
  <c r="AF40" i="6"/>
  <c r="AG40"/>
  <c r="AI4"/>
  <c r="AI5"/>
  <c r="AI6"/>
  <c r="AI7"/>
  <c r="AI8"/>
  <c r="AI9"/>
  <c r="AI10"/>
  <c r="AI11"/>
  <c r="AI12"/>
  <c r="AI3"/>
  <c r="EO36" i="7"/>
  <c r="EN36"/>
  <c r="EK36"/>
  <c r="EJ36"/>
  <c r="EG36"/>
  <c r="EF36"/>
  <c r="DY36"/>
  <c r="DU36"/>
  <c r="DQ36"/>
  <c r="DM36"/>
  <c r="DL36"/>
  <c r="DI36"/>
  <c r="DH36"/>
  <c r="DE36"/>
  <c r="DD36"/>
  <c r="DA36"/>
  <c r="CZ36"/>
  <c r="CV36"/>
  <c r="CR36"/>
  <c r="CO36"/>
  <c r="CN36"/>
  <c r="CK36"/>
  <c r="CJ36"/>
  <c r="CG36"/>
  <c r="CF36"/>
  <c r="CC36"/>
  <c r="BY36"/>
  <c r="BX36"/>
  <c r="BT36"/>
  <c r="BQ36"/>
  <c r="BP36"/>
  <c r="BM36"/>
  <c r="BL36"/>
  <c r="BI36"/>
  <c r="BH36"/>
  <c r="BE36"/>
  <c r="BD36"/>
  <c r="BA36"/>
  <c r="AZ36"/>
  <c r="AW36"/>
  <c r="AV36"/>
  <c r="AS36"/>
  <c r="AR36"/>
  <c r="AO36"/>
  <c r="AN36"/>
  <c r="AK36"/>
  <c r="AJ36"/>
  <c r="AB36"/>
  <c r="Y36"/>
  <c r="X36"/>
  <c r="U36"/>
  <c r="T36"/>
  <c r="Q36"/>
  <c r="P36"/>
  <c r="M36"/>
  <c r="L36"/>
  <c r="I36"/>
  <c r="H36"/>
  <c r="E36"/>
  <c r="D36"/>
  <c r="EQ35"/>
  <c r="ES35" s="1"/>
  <c r="EM35"/>
  <c r="EI35"/>
  <c r="EA35"/>
  <c r="DW35"/>
  <c r="DS35"/>
  <c r="DO35"/>
  <c r="DK35"/>
  <c r="DG35"/>
  <c r="DC35"/>
  <c r="CY35"/>
  <c r="CU35"/>
  <c r="CQ35"/>
  <c r="CM35"/>
  <c r="CI35"/>
  <c r="CE35"/>
  <c r="CA35"/>
  <c r="BW35"/>
  <c r="BS35"/>
  <c r="BO35"/>
  <c r="BK35"/>
  <c r="BG35"/>
  <c r="BC35"/>
  <c r="AY35"/>
  <c r="AU35"/>
  <c r="AQ35"/>
  <c r="AM35"/>
  <c r="AE35"/>
  <c r="AA35"/>
  <c r="W35"/>
  <c r="S35"/>
  <c r="O35"/>
  <c r="K35"/>
  <c r="G35"/>
  <c r="EQ34"/>
  <c r="ES34" s="1"/>
  <c r="EM34"/>
  <c r="EI34"/>
  <c r="EA34"/>
  <c r="DW34"/>
  <c r="DS34"/>
  <c r="DO34"/>
  <c r="DK34"/>
  <c r="DG34"/>
  <c r="DC34"/>
  <c r="CY34"/>
  <c r="CU34"/>
  <c r="CQ34"/>
  <c r="CM34"/>
  <c r="CI34"/>
  <c r="CE34"/>
  <c r="CA34"/>
  <c r="BW34"/>
  <c r="BS34"/>
  <c r="BO34"/>
  <c r="BK34"/>
  <c r="BG34"/>
  <c r="BC34"/>
  <c r="AY34"/>
  <c r="AU34"/>
  <c r="AQ34"/>
  <c r="AM34"/>
  <c r="AE34"/>
  <c r="AA34"/>
  <c r="W34"/>
  <c r="S34"/>
  <c r="O34"/>
  <c r="K34"/>
  <c r="G34"/>
  <c r="EQ33"/>
  <c r="ES33" s="1"/>
  <c r="EM33"/>
  <c r="EI33"/>
  <c r="EA33"/>
  <c r="DW33"/>
  <c r="DS33"/>
  <c r="DO33"/>
  <c r="DK33"/>
  <c r="DG33"/>
  <c r="DC33"/>
  <c r="CY33"/>
  <c r="CU33"/>
  <c r="CQ33"/>
  <c r="CM33"/>
  <c r="CI33"/>
  <c r="CE33"/>
  <c r="CA33"/>
  <c r="BW33"/>
  <c r="BS33"/>
  <c r="BO33"/>
  <c r="BK33"/>
  <c r="BG33"/>
  <c r="BC33"/>
  <c r="AY33"/>
  <c r="AU33"/>
  <c r="AQ33"/>
  <c r="AM33"/>
  <c r="AE33"/>
  <c r="AA33"/>
  <c r="W33"/>
  <c r="S33"/>
  <c r="O33"/>
  <c r="K33"/>
  <c r="G33"/>
  <c r="EQ32"/>
  <c r="ES32" s="1"/>
  <c r="EM32"/>
  <c r="EI32"/>
  <c r="EA32"/>
  <c r="DW32"/>
  <c r="DS32"/>
  <c r="DO32"/>
  <c r="DK32"/>
  <c r="DG32"/>
  <c r="DC32"/>
  <c r="CY32"/>
  <c r="CU32"/>
  <c r="CQ32"/>
  <c r="CM32"/>
  <c r="CI32"/>
  <c r="CE32"/>
  <c r="CA32"/>
  <c r="BW32"/>
  <c r="BS32"/>
  <c r="BO32"/>
  <c r="BK32"/>
  <c r="BG32"/>
  <c r="BC32"/>
  <c r="AY32"/>
  <c r="AU32"/>
  <c r="AQ32"/>
  <c r="AM32"/>
  <c r="AE32"/>
  <c r="AA32"/>
  <c r="W32"/>
  <c r="S32"/>
  <c r="O32"/>
  <c r="K32"/>
  <c r="G32"/>
  <c r="EQ31"/>
  <c r="ES31" s="1"/>
  <c r="EM31"/>
  <c r="EI31"/>
  <c r="EA31"/>
  <c r="DW31"/>
  <c r="DS31"/>
  <c r="DO31"/>
  <c r="DK31"/>
  <c r="DG31"/>
  <c r="DC31"/>
  <c r="CY31"/>
  <c r="CU31"/>
  <c r="CQ31"/>
  <c r="CM31"/>
  <c r="CI31"/>
  <c r="CE31"/>
  <c r="CA31"/>
  <c r="BW31"/>
  <c r="BS31"/>
  <c r="BO31"/>
  <c r="BK31"/>
  <c r="BG31"/>
  <c r="BC31"/>
  <c r="AY31"/>
  <c r="AU31"/>
  <c r="AQ31"/>
  <c r="AM31"/>
  <c r="AE31"/>
  <c r="AA31"/>
  <c r="W31"/>
  <c r="S31"/>
  <c r="O31"/>
  <c r="K31"/>
  <c r="G31"/>
  <c r="EQ30"/>
  <c r="ES30" s="1"/>
  <c r="EM30"/>
  <c r="EI30"/>
  <c r="EA30"/>
  <c r="DW30"/>
  <c r="DS30"/>
  <c r="DO30"/>
  <c r="DK30"/>
  <c r="DG30"/>
  <c r="DC30"/>
  <c r="CY30"/>
  <c r="CU30"/>
  <c r="CQ30"/>
  <c r="CM30"/>
  <c r="CI30"/>
  <c r="CE30"/>
  <c r="CA30"/>
  <c r="BW30"/>
  <c r="BS30"/>
  <c r="BO30"/>
  <c r="BK30"/>
  <c r="BG30"/>
  <c r="BC30"/>
  <c r="AY30"/>
  <c r="AU30"/>
  <c r="AQ30"/>
  <c r="AM30"/>
  <c r="AE30"/>
  <c r="AA30"/>
  <c r="W30"/>
  <c r="S30"/>
  <c r="O30"/>
  <c r="K30"/>
  <c r="G30"/>
  <c r="EQ29"/>
  <c r="ES29" s="1"/>
  <c r="EM29"/>
  <c r="EI29"/>
  <c r="EA29"/>
  <c r="DW29"/>
  <c r="DS29"/>
  <c r="DO29"/>
  <c r="DK29"/>
  <c r="DG29"/>
  <c r="DC29"/>
  <c r="CY29"/>
  <c r="CU29"/>
  <c r="CQ29"/>
  <c r="CM29"/>
  <c r="CI29"/>
  <c r="CE29"/>
  <c r="CA29"/>
  <c r="BW29"/>
  <c r="BS29"/>
  <c r="BO29"/>
  <c r="BK29"/>
  <c r="BG29"/>
  <c r="BC29"/>
  <c r="AY29"/>
  <c r="AU29"/>
  <c r="AQ29"/>
  <c r="AM29"/>
  <c r="AE29"/>
  <c r="AA29"/>
  <c r="W29"/>
  <c r="S29"/>
  <c r="O29"/>
  <c r="K29"/>
  <c r="G29"/>
  <c r="EQ28"/>
  <c r="ES28" s="1"/>
  <c r="EM28"/>
  <c r="EI28"/>
  <c r="EA28"/>
  <c r="DW28"/>
  <c r="DS28"/>
  <c r="DO28"/>
  <c r="DK28"/>
  <c r="DG28"/>
  <c r="DC28"/>
  <c r="CY28"/>
  <c r="CU28"/>
  <c r="CQ28"/>
  <c r="CM28"/>
  <c r="CI28"/>
  <c r="CE28"/>
  <c r="CA28"/>
  <c r="BW28"/>
  <c r="BS28"/>
  <c r="BO28"/>
  <c r="BK28"/>
  <c r="BG28"/>
  <c r="BC28"/>
  <c r="AY28"/>
  <c r="AU28"/>
  <c r="AQ28"/>
  <c r="AM28"/>
  <c r="AE28"/>
  <c r="AA28"/>
  <c r="W28"/>
  <c r="S28"/>
  <c r="O28"/>
  <c r="K28"/>
  <c r="G28"/>
  <c r="EQ27"/>
  <c r="ES27" s="1"/>
  <c r="EM27"/>
  <c r="EI27"/>
  <c r="EA27"/>
  <c r="DW27"/>
  <c r="DS27"/>
  <c r="DO27"/>
  <c r="DK27"/>
  <c r="DG27"/>
  <c r="DC27"/>
  <c r="CY27"/>
  <c r="CU27"/>
  <c r="CQ27"/>
  <c r="CM27"/>
  <c r="CI27"/>
  <c r="CE27"/>
  <c r="CA27"/>
  <c r="BW27"/>
  <c r="BS27"/>
  <c r="BO27"/>
  <c r="BK27"/>
  <c r="BG27"/>
  <c r="BC27"/>
  <c r="AY27"/>
  <c r="AU27"/>
  <c r="AQ27"/>
  <c r="AM27"/>
  <c r="AE27"/>
  <c r="AA27"/>
  <c r="W27"/>
  <c r="S27"/>
  <c r="O27"/>
  <c r="K27"/>
  <c r="G27"/>
  <c r="EQ26"/>
  <c r="ES26" s="1"/>
  <c r="EM26"/>
  <c r="EI26"/>
  <c r="EA26"/>
  <c r="DW26"/>
  <c r="DS26"/>
  <c r="DO26"/>
  <c r="DK26"/>
  <c r="DG26"/>
  <c r="DC26"/>
  <c r="CY26"/>
  <c r="CU26"/>
  <c r="CQ26"/>
  <c r="CM26"/>
  <c r="CI26"/>
  <c r="CE26"/>
  <c r="CA26"/>
  <c r="BW26"/>
  <c r="BS26"/>
  <c r="BO26"/>
  <c r="BK26"/>
  <c r="BG26"/>
  <c r="BC26"/>
  <c r="AY26"/>
  <c r="AU26"/>
  <c r="AQ26"/>
  <c r="AM26"/>
  <c r="AE26"/>
  <c r="AA26"/>
  <c r="W26"/>
  <c r="S26"/>
  <c r="O26"/>
  <c r="K26"/>
  <c r="G26"/>
  <c r="EQ25"/>
  <c r="ES25" s="1"/>
  <c r="EM25"/>
  <c r="EI25"/>
  <c r="EA25"/>
  <c r="DW25"/>
  <c r="DS25"/>
  <c r="DO25"/>
  <c r="DK25"/>
  <c r="DG25"/>
  <c r="DC25"/>
  <c r="CY25"/>
  <c r="CU25"/>
  <c r="CQ25"/>
  <c r="CM25"/>
  <c r="CI25"/>
  <c r="CE25"/>
  <c r="CA25"/>
  <c r="BW25"/>
  <c r="BS25"/>
  <c r="BO25"/>
  <c r="BK25"/>
  <c r="BG25"/>
  <c r="BC25"/>
  <c r="AY25"/>
  <c r="AU25"/>
  <c r="AQ25"/>
  <c r="AM25"/>
  <c r="AE25"/>
  <c r="AA25"/>
  <c r="W25"/>
  <c r="S25"/>
  <c r="O25"/>
  <c r="K25"/>
  <c r="G25"/>
  <c r="EQ24"/>
  <c r="ES24" s="1"/>
  <c r="EM24"/>
  <c r="EI24"/>
  <c r="EA24"/>
  <c r="DW24"/>
  <c r="DS24"/>
  <c r="DO24"/>
  <c r="DK24"/>
  <c r="DG24"/>
  <c r="DC24"/>
  <c r="CY24"/>
  <c r="CU24"/>
  <c r="CQ24"/>
  <c r="CM24"/>
  <c r="CI24"/>
  <c r="CE24"/>
  <c r="CA24"/>
  <c r="BW24"/>
  <c r="BS24"/>
  <c r="BO24"/>
  <c r="BK24"/>
  <c r="BG24"/>
  <c r="BC24"/>
  <c r="AY24"/>
  <c r="AU24"/>
  <c r="AQ24"/>
  <c r="AM24"/>
  <c r="AE24"/>
  <c r="AA24"/>
  <c r="W24"/>
  <c r="S24"/>
  <c r="O24"/>
  <c r="K24"/>
  <c r="G24"/>
  <c r="EQ23"/>
  <c r="ES23" s="1"/>
  <c r="EM23"/>
  <c r="EI23"/>
  <c r="EA23"/>
  <c r="DW23"/>
  <c r="DS23"/>
  <c r="DO23"/>
  <c r="DK23"/>
  <c r="DG23"/>
  <c r="DC23"/>
  <c r="CY23"/>
  <c r="CU23"/>
  <c r="CQ23"/>
  <c r="CM23"/>
  <c r="CI23"/>
  <c r="CE23"/>
  <c r="CA23"/>
  <c r="BW23"/>
  <c r="BS23"/>
  <c r="BO23"/>
  <c r="BK23"/>
  <c r="BG23"/>
  <c r="BC23"/>
  <c r="AY23"/>
  <c r="AU23"/>
  <c r="AQ23"/>
  <c r="AM23"/>
  <c r="AE23"/>
  <c r="AA23"/>
  <c r="W23"/>
  <c r="S23"/>
  <c r="O23"/>
  <c r="K23"/>
  <c r="G23"/>
  <c r="EQ22"/>
  <c r="ES22" s="1"/>
  <c r="EM22"/>
  <c r="EI22"/>
  <c r="EA22"/>
  <c r="DW22"/>
  <c r="DS22"/>
  <c r="DO22"/>
  <c r="DK22"/>
  <c r="DG22"/>
  <c r="DC22"/>
  <c r="CY22"/>
  <c r="CU22"/>
  <c r="CQ22"/>
  <c r="CM22"/>
  <c r="CI22"/>
  <c r="CE22"/>
  <c r="CA22"/>
  <c r="BW22"/>
  <c r="BS22"/>
  <c r="BO22"/>
  <c r="BK22"/>
  <c r="BG22"/>
  <c r="BC22"/>
  <c r="AY22"/>
  <c r="AU22"/>
  <c r="AQ22"/>
  <c r="AM22"/>
  <c r="AE22"/>
  <c r="AA22"/>
  <c r="W22"/>
  <c r="S22"/>
  <c r="O22"/>
  <c r="K22"/>
  <c r="G22"/>
  <c r="EQ21"/>
  <c r="ES21" s="1"/>
  <c r="EM21"/>
  <c r="EI21"/>
  <c r="EA21"/>
  <c r="DW21"/>
  <c r="DS21"/>
  <c r="DO21"/>
  <c r="DK21"/>
  <c r="DG21"/>
  <c r="DC21"/>
  <c r="CY21"/>
  <c r="CU21"/>
  <c r="CU36" s="1"/>
  <c r="CQ21"/>
  <c r="CM21"/>
  <c r="CI21"/>
  <c r="CE21"/>
  <c r="CA21"/>
  <c r="BW21"/>
  <c r="BS21"/>
  <c r="BO21"/>
  <c r="BK21"/>
  <c r="BG21"/>
  <c r="BC21"/>
  <c r="AY21"/>
  <c r="AU21"/>
  <c r="AQ21"/>
  <c r="AM21"/>
  <c r="AE21"/>
  <c r="AA21"/>
  <c r="W21"/>
  <c r="S21"/>
  <c r="O21"/>
  <c r="K21"/>
  <c r="G21"/>
  <c r="EQ20"/>
  <c r="ES20" s="1"/>
  <c r="EM20"/>
  <c r="EI20"/>
  <c r="EA20"/>
  <c r="DW20"/>
  <c r="DS20"/>
  <c r="DO20"/>
  <c r="DK20"/>
  <c r="DG20"/>
  <c r="DC20"/>
  <c r="CY20"/>
  <c r="CU20"/>
  <c r="CQ20"/>
  <c r="CM20"/>
  <c r="CI20"/>
  <c r="CE20"/>
  <c r="CA20"/>
  <c r="BW20"/>
  <c r="BS20"/>
  <c r="BO20"/>
  <c r="BK20"/>
  <c r="BG20"/>
  <c r="BC20"/>
  <c r="AY20"/>
  <c r="AU20"/>
  <c r="AQ20"/>
  <c r="AM20"/>
  <c r="AE20"/>
  <c r="AA20"/>
  <c r="W20"/>
  <c r="S20"/>
  <c r="O20"/>
  <c r="K20"/>
  <c r="G20"/>
  <c r="EQ19"/>
  <c r="ES19" s="1"/>
  <c r="EM19"/>
  <c r="EI19"/>
  <c r="EA19"/>
  <c r="DW19"/>
  <c r="DS19"/>
  <c r="DO19"/>
  <c r="DK19"/>
  <c r="DG19"/>
  <c r="DC19"/>
  <c r="CY19"/>
  <c r="CU19"/>
  <c r="CQ19"/>
  <c r="CM19"/>
  <c r="CI19"/>
  <c r="CE19"/>
  <c r="CA19"/>
  <c r="BW19"/>
  <c r="BS19"/>
  <c r="BO19"/>
  <c r="BK19"/>
  <c r="BG19"/>
  <c r="BC19"/>
  <c r="AY19"/>
  <c r="AU19"/>
  <c r="AQ19"/>
  <c r="AM19"/>
  <c r="AE19"/>
  <c r="AA19"/>
  <c r="W19"/>
  <c r="S19"/>
  <c r="O19"/>
  <c r="K19"/>
  <c r="G19"/>
  <c r="EQ18"/>
  <c r="ES18" s="1"/>
  <c r="EM18"/>
  <c r="EI18"/>
  <c r="EA18"/>
  <c r="DW18"/>
  <c r="DS18"/>
  <c r="DO18"/>
  <c r="DK18"/>
  <c r="DG18"/>
  <c r="DC18"/>
  <c r="CY18"/>
  <c r="CU18"/>
  <c r="CQ18"/>
  <c r="CM18"/>
  <c r="CI18"/>
  <c r="CE18"/>
  <c r="CA18"/>
  <c r="BW18"/>
  <c r="BS18"/>
  <c r="BO18"/>
  <c r="BK18"/>
  <c r="BG18"/>
  <c r="BC18"/>
  <c r="AY18"/>
  <c r="AU18"/>
  <c r="AQ18"/>
  <c r="AM18"/>
  <c r="AE18"/>
  <c r="AA18"/>
  <c r="W18"/>
  <c r="S18"/>
  <c r="O18"/>
  <c r="K18"/>
  <c r="G18"/>
  <c r="EQ17"/>
  <c r="ES17" s="1"/>
  <c r="EM17"/>
  <c r="EI17"/>
  <c r="EA17"/>
  <c r="DW17"/>
  <c r="DS17"/>
  <c r="DO17"/>
  <c r="DK17"/>
  <c r="DG17"/>
  <c r="DC17"/>
  <c r="CY17"/>
  <c r="CU17"/>
  <c r="CQ17"/>
  <c r="CM17"/>
  <c r="CI17"/>
  <c r="CE17"/>
  <c r="CA17"/>
  <c r="BW17"/>
  <c r="BS17"/>
  <c r="BO17"/>
  <c r="BK17"/>
  <c r="BG17"/>
  <c r="BC17"/>
  <c r="AY17"/>
  <c r="AU17"/>
  <c r="AQ17"/>
  <c r="AM17"/>
  <c r="AE17"/>
  <c r="AA17"/>
  <c r="W17"/>
  <c r="S17"/>
  <c r="O17"/>
  <c r="K17"/>
  <c r="G17"/>
  <c r="EQ16"/>
  <c r="EM16"/>
  <c r="EI16"/>
  <c r="EA16"/>
  <c r="DW16"/>
  <c r="DS16"/>
  <c r="DO16"/>
  <c r="DK16"/>
  <c r="DG16"/>
  <c r="DC16"/>
  <c r="CY16"/>
  <c r="CU16"/>
  <c r="CQ16"/>
  <c r="CM16"/>
  <c r="CI16"/>
  <c r="CE16"/>
  <c r="CA16"/>
  <c r="BW16"/>
  <c r="BS16"/>
  <c r="BO16"/>
  <c r="BK16"/>
  <c r="BG16"/>
  <c r="BC16"/>
  <c r="AY16"/>
  <c r="AU16"/>
  <c r="AQ16"/>
  <c r="AM16"/>
  <c r="AE16"/>
  <c r="AA16"/>
  <c r="W16"/>
  <c r="S16"/>
  <c r="O16"/>
  <c r="K16"/>
  <c r="G16"/>
  <c r="EQ15"/>
  <c r="EM15"/>
  <c r="EI15"/>
  <c r="EA15"/>
  <c r="DW15"/>
  <c r="DS15"/>
  <c r="DO15"/>
  <c r="DK15"/>
  <c r="DG15"/>
  <c r="DC15"/>
  <c r="CY15"/>
  <c r="CY36" s="1"/>
  <c r="CU15"/>
  <c r="CQ15"/>
  <c r="CM15"/>
  <c r="CI15"/>
  <c r="CE15"/>
  <c r="CA15"/>
  <c r="BW15"/>
  <c r="BS15"/>
  <c r="BO15"/>
  <c r="BK15"/>
  <c r="BG15"/>
  <c r="BC15"/>
  <c r="AY15"/>
  <c r="AU15"/>
  <c r="AQ15"/>
  <c r="AM15"/>
  <c r="AE15"/>
  <c r="AA15"/>
  <c r="W15"/>
  <c r="S15"/>
  <c r="O15"/>
  <c r="K15"/>
  <c r="G15"/>
  <c r="EQ14"/>
  <c r="EM14"/>
  <c r="EI14"/>
  <c r="EA14"/>
  <c r="DW14"/>
  <c r="DS14"/>
  <c r="DO14"/>
  <c r="DK14"/>
  <c r="DG14"/>
  <c r="DC14"/>
  <c r="CY14"/>
  <c r="CU14"/>
  <c r="CQ14"/>
  <c r="CM14"/>
  <c r="CI14"/>
  <c r="CE14"/>
  <c r="CA14"/>
  <c r="BW14"/>
  <c r="BS14"/>
  <c r="BO14"/>
  <c r="BK14"/>
  <c r="BG14"/>
  <c r="BC14"/>
  <c r="AY14"/>
  <c r="AU14"/>
  <c r="AQ14"/>
  <c r="AM14"/>
  <c r="AE14"/>
  <c r="AA14"/>
  <c r="W14"/>
  <c r="S14"/>
  <c r="O14"/>
  <c r="K14"/>
  <c r="G14"/>
  <c r="EQ13"/>
  <c r="EM13"/>
  <c r="EI13"/>
  <c r="EA13"/>
  <c r="DW13"/>
  <c r="DS13"/>
  <c r="DO13"/>
  <c r="DK13"/>
  <c r="DG13"/>
  <c r="DC13"/>
  <c r="CY13"/>
  <c r="CU13"/>
  <c r="CQ13"/>
  <c r="CQ36" s="1"/>
  <c r="CM13"/>
  <c r="CI13"/>
  <c r="CE13"/>
  <c r="CA13"/>
  <c r="BW13"/>
  <c r="BS13"/>
  <c r="BO13"/>
  <c r="BK13"/>
  <c r="BG13"/>
  <c r="BC13"/>
  <c r="AY13"/>
  <c r="AU13"/>
  <c r="AQ13"/>
  <c r="AM13"/>
  <c r="AE13"/>
  <c r="AA13"/>
  <c r="W13"/>
  <c r="S13"/>
  <c r="O13"/>
  <c r="K13"/>
  <c r="G13"/>
  <c r="EQ12"/>
  <c r="EM12"/>
  <c r="EI12"/>
  <c r="EA12"/>
  <c r="DW12"/>
  <c r="DS12"/>
  <c r="DO12"/>
  <c r="DK12"/>
  <c r="DG12"/>
  <c r="DC12"/>
  <c r="CY12"/>
  <c r="CU12"/>
  <c r="CQ12"/>
  <c r="CM12"/>
  <c r="CI12"/>
  <c r="CE12"/>
  <c r="CA12"/>
  <c r="BW12"/>
  <c r="BS12"/>
  <c r="BO12"/>
  <c r="BK12"/>
  <c r="BG12"/>
  <c r="BC12"/>
  <c r="AY12"/>
  <c r="AU12"/>
  <c r="AQ12"/>
  <c r="AM12"/>
  <c r="AE12"/>
  <c r="AA12"/>
  <c r="W12"/>
  <c r="S12"/>
  <c r="O12"/>
  <c r="K12"/>
  <c r="G12"/>
  <c r="EQ11"/>
  <c r="EM11"/>
  <c r="EI11"/>
  <c r="EA11"/>
  <c r="DW11"/>
  <c r="DS11"/>
  <c r="DO11"/>
  <c r="DK11"/>
  <c r="DG11"/>
  <c r="DC11"/>
  <c r="CY11"/>
  <c r="CU11"/>
  <c r="CQ11"/>
  <c r="CM11"/>
  <c r="CI11"/>
  <c r="CE11"/>
  <c r="CA11"/>
  <c r="BW11"/>
  <c r="BS11"/>
  <c r="BO11"/>
  <c r="BK11"/>
  <c r="BG11"/>
  <c r="BC11"/>
  <c r="AY11"/>
  <c r="AU11"/>
  <c r="AQ11"/>
  <c r="AM11"/>
  <c r="AE11"/>
  <c r="AA11"/>
  <c r="W11"/>
  <c r="S11"/>
  <c r="O11"/>
  <c r="K11"/>
  <c r="G11"/>
  <c r="EQ10"/>
  <c r="EM10"/>
  <c r="EI10"/>
  <c r="EA10"/>
  <c r="DW10"/>
  <c r="DS10"/>
  <c r="DO10"/>
  <c r="DK10"/>
  <c r="DG10"/>
  <c r="DC10"/>
  <c r="CY10"/>
  <c r="CU10"/>
  <c r="CQ10"/>
  <c r="CM10"/>
  <c r="CI10"/>
  <c r="CE10"/>
  <c r="CA10"/>
  <c r="BW10"/>
  <c r="BS10"/>
  <c r="BO10"/>
  <c r="BK10"/>
  <c r="BG10"/>
  <c r="BC10"/>
  <c r="AY10"/>
  <c r="AU10"/>
  <c r="AQ10"/>
  <c r="AM10"/>
  <c r="AE10"/>
  <c r="AA10"/>
  <c r="W10"/>
  <c r="S10"/>
  <c r="O10"/>
  <c r="K10"/>
  <c r="G10"/>
  <c r="EQ9"/>
  <c r="EM9"/>
  <c r="EI9"/>
  <c r="EA9"/>
  <c r="DW9"/>
  <c r="DS9"/>
  <c r="DO9"/>
  <c r="DK9"/>
  <c r="DG9"/>
  <c r="DC9"/>
  <c r="CY9"/>
  <c r="CU9"/>
  <c r="CQ9"/>
  <c r="CM9"/>
  <c r="CI9"/>
  <c r="CE9"/>
  <c r="CA9"/>
  <c r="BW9"/>
  <c r="BS9"/>
  <c r="BO9"/>
  <c r="BK9"/>
  <c r="BG9"/>
  <c r="BC9"/>
  <c r="AY9"/>
  <c r="AU9"/>
  <c r="AQ9"/>
  <c r="AM9"/>
  <c r="AE9"/>
  <c r="AA9"/>
  <c r="W9"/>
  <c r="S9"/>
  <c r="O9"/>
  <c r="K9"/>
  <c r="G9"/>
  <c r="EQ8"/>
  <c r="EM8"/>
  <c r="EI8"/>
  <c r="EA8"/>
  <c r="DW8"/>
  <c r="DS8"/>
  <c r="DO8"/>
  <c r="DK8"/>
  <c r="DG8"/>
  <c r="DC8"/>
  <c r="CY8"/>
  <c r="CU8"/>
  <c r="CQ8"/>
  <c r="CM8"/>
  <c r="CI8"/>
  <c r="CE8"/>
  <c r="CA8"/>
  <c r="BW8"/>
  <c r="BS8"/>
  <c r="BO8"/>
  <c r="BK8"/>
  <c r="BG8"/>
  <c r="BC8"/>
  <c r="AY8"/>
  <c r="AU8"/>
  <c r="AQ8"/>
  <c r="AM8"/>
  <c r="AE8"/>
  <c r="AA8"/>
  <c r="W8"/>
  <c r="S8"/>
  <c r="O8"/>
  <c r="K8"/>
  <c r="G8"/>
  <c r="EQ7"/>
  <c r="EM7"/>
  <c r="EI7"/>
  <c r="EA7"/>
  <c r="DW7"/>
  <c r="DS7"/>
  <c r="DO7"/>
  <c r="DK7"/>
  <c r="DG7"/>
  <c r="DC7"/>
  <c r="CY7"/>
  <c r="CU7"/>
  <c r="CQ7"/>
  <c r="CM7"/>
  <c r="CI7"/>
  <c r="CE7"/>
  <c r="CA7"/>
  <c r="BU36"/>
  <c r="BS7"/>
  <c r="BO7"/>
  <c r="BK7"/>
  <c r="BG7"/>
  <c r="BC7"/>
  <c r="AY7"/>
  <c r="AU7"/>
  <c r="AQ7"/>
  <c r="AM7"/>
  <c r="AE7"/>
  <c r="AA7"/>
  <c r="W7"/>
  <c r="S7"/>
  <c r="O7"/>
  <c r="K7"/>
  <c r="G7"/>
  <c r="EQ6"/>
  <c r="EM6"/>
  <c r="EI6"/>
  <c r="EA6"/>
  <c r="DW6"/>
  <c r="DS6"/>
  <c r="DO6"/>
  <c r="DK6"/>
  <c r="DG6"/>
  <c r="DC6"/>
  <c r="CY6"/>
  <c r="CU6"/>
  <c r="CQ6"/>
  <c r="CM6"/>
  <c r="CI6"/>
  <c r="CE6"/>
  <c r="CA6"/>
  <c r="BW6"/>
  <c r="BS6"/>
  <c r="BO6"/>
  <c r="BK6"/>
  <c r="BG6"/>
  <c r="BC6"/>
  <c r="AY6"/>
  <c r="AU6"/>
  <c r="AQ6"/>
  <c r="AM6"/>
  <c r="AC36"/>
  <c r="AA6"/>
  <c r="W6"/>
  <c r="S6"/>
  <c r="O6"/>
  <c r="K6"/>
  <c r="G6"/>
  <c r="EQ5"/>
  <c r="EM5"/>
  <c r="EI5"/>
  <c r="EA5"/>
  <c r="DW5"/>
  <c r="DS5"/>
  <c r="DO5"/>
  <c r="DK5"/>
  <c r="DG5"/>
  <c r="DC5"/>
  <c r="CY5"/>
  <c r="CU5"/>
  <c r="CQ5"/>
  <c r="CM5"/>
  <c r="CI5"/>
  <c r="CE5"/>
  <c r="CA5"/>
  <c r="BW5"/>
  <c r="BS5"/>
  <c r="BO5"/>
  <c r="BK5"/>
  <c r="BG5"/>
  <c r="BC5"/>
  <c r="AY5"/>
  <c r="AU5"/>
  <c r="AQ5"/>
  <c r="AM5"/>
  <c r="AE5"/>
  <c r="AA5"/>
  <c r="W5"/>
  <c r="S5"/>
  <c r="O5"/>
  <c r="K5"/>
  <c r="G5"/>
  <c r="EQ4"/>
  <c r="EM4"/>
  <c r="EI4"/>
  <c r="EA4"/>
  <c r="DW4"/>
  <c r="DS4"/>
  <c r="DO4"/>
  <c r="DK4"/>
  <c r="DG4"/>
  <c r="DC4"/>
  <c r="CY4"/>
  <c r="CU4"/>
  <c r="CQ4"/>
  <c r="CM4"/>
  <c r="CI4"/>
  <c r="CE4"/>
  <c r="CA4"/>
  <c r="BW4"/>
  <c r="BS4"/>
  <c r="BO4"/>
  <c r="BK4"/>
  <c r="BG4"/>
  <c r="BC4"/>
  <c r="AY4"/>
  <c r="AU4"/>
  <c r="AQ4"/>
  <c r="AM4"/>
  <c r="AE4"/>
  <c r="AA4"/>
  <c r="W4"/>
  <c r="S4"/>
  <c r="O4"/>
  <c r="K4"/>
  <c r="G4"/>
  <c r="EQ3"/>
  <c r="EM3"/>
  <c r="EM36" s="1"/>
  <c r="EI3"/>
  <c r="EI36" s="1"/>
  <c r="EA3"/>
  <c r="EA36" s="1"/>
  <c r="DW3"/>
  <c r="DW36" s="1"/>
  <c r="DS3"/>
  <c r="DS36" s="1"/>
  <c r="DO3"/>
  <c r="DO36" s="1"/>
  <c r="DK3"/>
  <c r="DK36" s="1"/>
  <c r="DG3"/>
  <c r="DG36" s="1"/>
  <c r="DC3"/>
  <c r="DC36" s="1"/>
  <c r="CY3"/>
  <c r="CU3"/>
  <c r="CQ3"/>
  <c r="CM3"/>
  <c r="CI3"/>
  <c r="CI36" s="1"/>
  <c r="CE3"/>
  <c r="CE36" s="1"/>
  <c r="CA3"/>
  <c r="CA36" s="1"/>
  <c r="BW3"/>
  <c r="BS3"/>
  <c r="BS36" s="1"/>
  <c r="BO3"/>
  <c r="BK3"/>
  <c r="BK36" s="1"/>
  <c r="BG3"/>
  <c r="BG36" s="1"/>
  <c r="BC3"/>
  <c r="BC36" s="1"/>
  <c r="AY3"/>
  <c r="AY36" s="1"/>
  <c r="AU3"/>
  <c r="AU36" s="1"/>
  <c r="AQ3"/>
  <c r="AQ36" s="1"/>
  <c r="AM3"/>
  <c r="AM36" s="1"/>
  <c r="AE3"/>
  <c r="AA3"/>
  <c r="AA36" s="1"/>
  <c r="W3"/>
  <c r="W36" s="1"/>
  <c r="S3"/>
  <c r="S36" s="1"/>
  <c r="O3"/>
  <c r="O36" s="1"/>
  <c r="K3"/>
  <c r="K36" s="1"/>
  <c r="G3"/>
  <c r="G36" s="1"/>
  <c r="Z15" i="9"/>
  <c r="BU10" i="6"/>
  <c r="EA3"/>
  <c r="DY40"/>
  <c r="EA12"/>
  <c r="EA11"/>
  <c r="EA10"/>
  <c r="EA9"/>
  <c r="EA8"/>
  <c r="EA7"/>
  <c r="EA6"/>
  <c r="EA5"/>
  <c r="EA4"/>
  <c r="EA40"/>
  <c r="AC8"/>
  <c r="BU7"/>
  <c r="EQ36" i="7" l="1"/>
  <c r="ES3"/>
  <c r="ES4"/>
  <c r="ES5"/>
  <c r="ES8"/>
  <c r="ES9"/>
  <c r="ES15"/>
  <c r="ES16"/>
  <c r="ES13" i="6"/>
  <c r="ES14"/>
  <c r="ES15"/>
  <c r="ES16"/>
  <c r="ES17"/>
  <c r="AI40"/>
  <c r="ES18"/>
  <c r="ES19"/>
  <c r="ES20"/>
  <c r="ES21"/>
  <c r="ES22"/>
  <c r="ES23"/>
  <c r="ES24"/>
  <c r="CM36" i="7"/>
  <c r="BO36"/>
  <c r="ES14"/>
  <c r="ES13"/>
  <c r="AI36"/>
  <c r="ES10"/>
  <c r="ES11"/>
  <c r="ES12"/>
  <c r="AE6"/>
  <c r="AE36" s="1"/>
  <c r="BW7"/>
  <c r="BW36" s="1"/>
  <c r="AC6" i="6"/>
  <c r="AO40"/>
  <c r="AN40"/>
  <c r="AQ12"/>
  <c r="AQ11"/>
  <c r="AQ10"/>
  <c r="AQ9"/>
  <c r="AQ8"/>
  <c r="AQ7"/>
  <c r="AQ6"/>
  <c r="AQ5"/>
  <c r="AQ4"/>
  <c r="AQ3"/>
  <c r="AQ40" s="1"/>
  <c r="EO40"/>
  <c r="EN40"/>
  <c r="EK40"/>
  <c r="EJ40"/>
  <c r="EG40"/>
  <c r="EF40"/>
  <c r="DU40"/>
  <c r="DQ40"/>
  <c r="DM40"/>
  <c r="DL40"/>
  <c r="DI40"/>
  <c r="DH40"/>
  <c r="DE40"/>
  <c r="DD40"/>
  <c r="DA40"/>
  <c r="CZ40"/>
  <c r="CW40"/>
  <c r="CV40"/>
  <c r="CR40"/>
  <c r="CO40"/>
  <c r="CN40"/>
  <c r="CK40"/>
  <c r="CJ40"/>
  <c r="CG40"/>
  <c r="CF40"/>
  <c r="CC40"/>
  <c r="BY40"/>
  <c r="BX40"/>
  <c r="BU40"/>
  <c r="BT40"/>
  <c r="BQ40"/>
  <c r="BP40"/>
  <c r="BM40"/>
  <c r="BL40"/>
  <c r="BI40"/>
  <c r="BH40"/>
  <c r="BE40"/>
  <c r="BD40"/>
  <c r="BA40"/>
  <c r="AZ40"/>
  <c r="AW40"/>
  <c r="AV40"/>
  <c r="AS40"/>
  <c r="AR40"/>
  <c r="AK40"/>
  <c r="AJ40"/>
  <c r="AC40"/>
  <c r="AB40"/>
  <c r="Y40"/>
  <c r="X40"/>
  <c r="U40"/>
  <c r="T40"/>
  <c r="Q40"/>
  <c r="P40"/>
  <c r="M40"/>
  <c r="L40"/>
  <c r="I40"/>
  <c r="H40"/>
  <c r="D40"/>
  <c r="CU40"/>
  <c r="CY40"/>
  <c r="CQ40"/>
  <c r="EQ12"/>
  <c r="EM12"/>
  <c r="EI12"/>
  <c r="DW12"/>
  <c r="DS12"/>
  <c r="DO12"/>
  <c r="DK12"/>
  <c r="DG12"/>
  <c r="DC12"/>
  <c r="CY12"/>
  <c r="CU12"/>
  <c r="CQ12"/>
  <c r="CM12"/>
  <c r="CI12"/>
  <c r="CE12"/>
  <c r="CA12"/>
  <c r="BW12"/>
  <c r="BS12"/>
  <c r="BO12"/>
  <c r="BK12"/>
  <c r="BG12"/>
  <c r="BC12"/>
  <c r="AY12"/>
  <c r="AU12"/>
  <c r="AM12"/>
  <c r="AE12"/>
  <c r="AA12"/>
  <c r="W12"/>
  <c r="S12"/>
  <c r="O12"/>
  <c r="K12"/>
  <c r="G12"/>
  <c r="EQ11"/>
  <c r="EM11"/>
  <c r="EI11"/>
  <c r="DW11"/>
  <c r="DS11"/>
  <c r="DO11"/>
  <c r="DK11"/>
  <c r="DG11"/>
  <c r="DC11"/>
  <c r="CY11"/>
  <c r="CU11"/>
  <c r="CQ11"/>
  <c r="CM11"/>
  <c r="CI11"/>
  <c r="CE11"/>
  <c r="CA11"/>
  <c r="BW11"/>
  <c r="BS11"/>
  <c r="BO11"/>
  <c r="BK11"/>
  <c r="BG11"/>
  <c r="BC11"/>
  <c r="AY11"/>
  <c r="AU11"/>
  <c r="AM11"/>
  <c r="AE11"/>
  <c r="AA11"/>
  <c r="W11"/>
  <c r="S11"/>
  <c r="O11"/>
  <c r="K11"/>
  <c r="G11"/>
  <c r="EQ10"/>
  <c r="EM10"/>
  <c r="EI10"/>
  <c r="DW10"/>
  <c r="DS10"/>
  <c r="DO10"/>
  <c r="DK10"/>
  <c r="DG10"/>
  <c r="DC10"/>
  <c r="CY10"/>
  <c r="CU10"/>
  <c r="CQ10"/>
  <c r="CM10"/>
  <c r="CI10"/>
  <c r="CE10"/>
  <c r="CA10"/>
  <c r="BW10"/>
  <c r="BS10"/>
  <c r="BO10"/>
  <c r="BK10"/>
  <c r="BG10"/>
  <c r="BC10"/>
  <c r="AY10"/>
  <c r="AU10"/>
  <c r="AM10"/>
  <c r="AE10"/>
  <c r="AA10"/>
  <c r="W10"/>
  <c r="S10"/>
  <c r="O10"/>
  <c r="K10"/>
  <c r="G10"/>
  <c r="EQ9"/>
  <c r="EM9"/>
  <c r="EI9"/>
  <c r="DW9"/>
  <c r="DS9"/>
  <c r="DO9"/>
  <c r="DK9"/>
  <c r="DG9"/>
  <c r="DC9"/>
  <c r="CY9"/>
  <c r="CU9"/>
  <c r="CQ9"/>
  <c r="CM9"/>
  <c r="CI9"/>
  <c r="CE9"/>
  <c r="CA9"/>
  <c r="BW9"/>
  <c r="BS9"/>
  <c r="BO9"/>
  <c r="BK9"/>
  <c r="BG9"/>
  <c r="BC9"/>
  <c r="AY9"/>
  <c r="AU9"/>
  <c r="AM9"/>
  <c r="AE9"/>
  <c r="AA9"/>
  <c r="W9"/>
  <c r="S9"/>
  <c r="O9"/>
  <c r="K9"/>
  <c r="G9"/>
  <c r="EQ8"/>
  <c r="EM8"/>
  <c r="EI8"/>
  <c r="DW8"/>
  <c r="DS8"/>
  <c r="DO8"/>
  <c r="DK8"/>
  <c r="DG8"/>
  <c r="DC8"/>
  <c r="CY8"/>
  <c r="CU8"/>
  <c r="CQ8"/>
  <c r="CM8"/>
  <c r="CI8"/>
  <c r="CE8"/>
  <c r="CA8"/>
  <c r="BW8"/>
  <c r="BS8"/>
  <c r="BO8"/>
  <c r="BK8"/>
  <c r="BG8"/>
  <c r="BC8"/>
  <c r="AY8"/>
  <c r="AU8"/>
  <c r="AM8"/>
  <c r="AE8"/>
  <c r="AA8"/>
  <c r="W8"/>
  <c r="S8"/>
  <c r="O8"/>
  <c r="K8"/>
  <c r="G8"/>
  <c r="EQ7"/>
  <c r="EM7"/>
  <c r="EI7"/>
  <c r="DW7"/>
  <c r="DS7"/>
  <c r="DO7"/>
  <c r="DK7"/>
  <c r="DG7"/>
  <c r="DC7"/>
  <c r="CY7"/>
  <c r="CU7"/>
  <c r="CQ7"/>
  <c r="CM7"/>
  <c r="CI7"/>
  <c r="CE7"/>
  <c r="CA7"/>
  <c r="BW7"/>
  <c r="BS7"/>
  <c r="BO7"/>
  <c r="BK7"/>
  <c r="BG7"/>
  <c r="BC7"/>
  <c r="AY7"/>
  <c r="AU7"/>
  <c r="AM7"/>
  <c r="AE7"/>
  <c r="AA7"/>
  <c r="W7"/>
  <c r="S7"/>
  <c r="O7"/>
  <c r="K7"/>
  <c r="G7"/>
  <c r="EQ6"/>
  <c r="EM6"/>
  <c r="EI6"/>
  <c r="DW6"/>
  <c r="DS6"/>
  <c r="DO6"/>
  <c r="DK6"/>
  <c r="DG6"/>
  <c r="DC6"/>
  <c r="CY6"/>
  <c r="CU6"/>
  <c r="CQ6"/>
  <c r="CM6"/>
  <c r="CI6"/>
  <c r="CE6"/>
  <c r="CA6"/>
  <c r="BW6"/>
  <c r="BS6"/>
  <c r="BO6"/>
  <c r="BK6"/>
  <c r="BG6"/>
  <c r="BC6"/>
  <c r="AY6"/>
  <c r="AU6"/>
  <c r="AM6"/>
  <c r="AE6"/>
  <c r="AA6"/>
  <c r="W6"/>
  <c r="S6"/>
  <c r="O6"/>
  <c r="K6"/>
  <c r="G6"/>
  <c r="EQ5"/>
  <c r="EM5"/>
  <c r="EI5"/>
  <c r="DW5"/>
  <c r="DS5"/>
  <c r="DO5"/>
  <c r="DK5"/>
  <c r="DG5"/>
  <c r="DC5"/>
  <c r="CY5"/>
  <c r="CU5"/>
  <c r="CQ5"/>
  <c r="CM5"/>
  <c r="CI5"/>
  <c r="CE5"/>
  <c r="CA5"/>
  <c r="BW5"/>
  <c r="BS5"/>
  <c r="BO5"/>
  <c r="BK5"/>
  <c r="BG5"/>
  <c r="BC5"/>
  <c r="AY5"/>
  <c r="AU5"/>
  <c r="AM5"/>
  <c r="AE5"/>
  <c r="AA5"/>
  <c r="W5"/>
  <c r="S5"/>
  <c r="O5"/>
  <c r="K5"/>
  <c r="G5"/>
  <c r="EQ4"/>
  <c r="EM4"/>
  <c r="EI4"/>
  <c r="DW4"/>
  <c r="DS4"/>
  <c r="DO4"/>
  <c r="DK4"/>
  <c r="DG4"/>
  <c r="DC4"/>
  <c r="CY4"/>
  <c r="CU4"/>
  <c r="CQ4"/>
  <c r="CM4"/>
  <c r="CI4"/>
  <c r="CE4"/>
  <c r="CA4"/>
  <c r="BW4"/>
  <c r="BS4"/>
  <c r="BO4"/>
  <c r="BK4"/>
  <c r="BG4"/>
  <c r="BC4"/>
  <c r="AY4"/>
  <c r="AU4"/>
  <c r="AM4"/>
  <c r="AE4"/>
  <c r="AA4"/>
  <c r="W4"/>
  <c r="S4"/>
  <c r="O4"/>
  <c r="K4"/>
  <c r="G4"/>
  <c r="EQ3"/>
  <c r="EM3"/>
  <c r="EM40" s="1"/>
  <c r="EI3"/>
  <c r="EI40" s="1"/>
  <c r="DW3"/>
  <c r="DW40" s="1"/>
  <c r="DS3"/>
  <c r="DS40" s="1"/>
  <c r="DO3"/>
  <c r="DO40" s="1"/>
  <c r="DK3"/>
  <c r="DK40" s="1"/>
  <c r="DG3"/>
  <c r="DG40" s="1"/>
  <c r="DC3"/>
  <c r="DC40" s="1"/>
  <c r="CY3"/>
  <c r="CU3"/>
  <c r="CQ3"/>
  <c r="CM3"/>
  <c r="CM40" s="1"/>
  <c r="CI3"/>
  <c r="CI40" s="1"/>
  <c r="CE3"/>
  <c r="CE40" s="1"/>
  <c r="CA3"/>
  <c r="CA40" s="1"/>
  <c r="BW3"/>
  <c r="BW40" s="1"/>
  <c r="BS3"/>
  <c r="BS40" s="1"/>
  <c r="BO3"/>
  <c r="BO40" s="1"/>
  <c r="BK3"/>
  <c r="BK40" s="1"/>
  <c r="BG3"/>
  <c r="BG40" s="1"/>
  <c r="BC3"/>
  <c r="BC40" s="1"/>
  <c r="AY3"/>
  <c r="AY40" s="1"/>
  <c r="AU3"/>
  <c r="AU40" s="1"/>
  <c r="AM3"/>
  <c r="AM40" s="1"/>
  <c r="AE3"/>
  <c r="AE40" s="1"/>
  <c r="AA3"/>
  <c r="AA40" s="1"/>
  <c r="W3"/>
  <c r="W40" s="1"/>
  <c r="S3"/>
  <c r="S40" s="1"/>
  <c r="O3"/>
  <c r="O40" s="1"/>
  <c r="K3"/>
  <c r="K40" s="1"/>
  <c r="G3"/>
  <c r="G40" s="1"/>
  <c r="AG16" i="9"/>
  <c r="BP18"/>
  <c r="BM18"/>
  <c r="BI17"/>
  <c r="BF17"/>
  <c r="BB16"/>
  <c r="AY16"/>
  <c r="AU16"/>
  <c r="AR16"/>
  <c r="AN16"/>
  <c r="AK16"/>
  <c r="ES3" i="6" l="1"/>
  <c r="ES4"/>
  <c r="ES5"/>
  <c r="ES6"/>
  <c r="ES7"/>
  <c r="ES8"/>
  <c r="ES9"/>
  <c r="ES10"/>
  <c r="ES11"/>
  <c r="ES12"/>
  <c r="ES32"/>
  <c r="ES7" i="7"/>
  <c r="ES6"/>
  <c r="ES40" i="6"/>
  <c r="BU36" i="5"/>
  <c r="BW3"/>
  <c r="BW4"/>
  <c r="BW5"/>
  <c r="BW6"/>
  <c r="BW7"/>
  <c r="BW8"/>
  <c r="BW9"/>
  <c r="BW10"/>
  <c r="BW11"/>
  <c r="BW12"/>
  <c r="BW13"/>
  <c r="BW14"/>
  <c r="BW15"/>
  <c r="BW16"/>
  <c r="BW17"/>
  <c r="BW18"/>
  <c r="BW19"/>
  <c r="BW20"/>
  <c r="BW21"/>
  <c r="BW22"/>
  <c r="BW24"/>
  <c r="BW25"/>
  <c r="BW26"/>
  <c r="BW27"/>
  <c r="BW28"/>
  <c r="BW29"/>
  <c r="BW30"/>
  <c r="BW31"/>
  <c r="BW32"/>
  <c r="BW33"/>
  <c r="BW34"/>
  <c r="BW35"/>
  <c r="BW23"/>
  <c r="DY36"/>
  <c r="DX36"/>
  <c r="DU36"/>
  <c r="DT36"/>
  <c r="DQ36"/>
  <c r="DP36"/>
  <c r="DM36"/>
  <c r="DI36"/>
  <c r="DE36"/>
  <c r="DD36"/>
  <c r="DA36"/>
  <c r="CZ36"/>
  <c r="CW36"/>
  <c r="CV36"/>
  <c r="CS36"/>
  <c r="CR36"/>
  <c r="CO36"/>
  <c r="CN36"/>
  <c r="CK36"/>
  <c r="CJ36"/>
  <c r="CG36"/>
  <c r="CF36"/>
  <c r="CC36"/>
  <c r="CB36"/>
  <c r="BY36"/>
  <c r="BX36"/>
  <c r="BQ36"/>
  <c r="BP36"/>
  <c r="BM36"/>
  <c r="BL36"/>
  <c r="BI36"/>
  <c r="BH36"/>
  <c r="BE36"/>
  <c r="BD36"/>
  <c r="BA36"/>
  <c r="AZ36"/>
  <c r="AW36"/>
  <c r="AV36"/>
  <c r="AS36"/>
  <c r="AR36"/>
  <c r="AO36"/>
  <c r="AN36"/>
  <c r="AK36"/>
  <c r="AJ36"/>
  <c r="AG36"/>
  <c r="AF36"/>
  <c r="AC36"/>
  <c r="AB36"/>
  <c r="Y36"/>
  <c r="X36"/>
  <c r="U36"/>
  <c r="T36"/>
  <c r="Q36"/>
  <c r="P36"/>
  <c r="M36"/>
  <c r="L36"/>
  <c r="I36"/>
  <c r="H36"/>
  <c r="E36"/>
  <c r="D36"/>
  <c r="EA35"/>
  <c r="EC35" s="1"/>
  <c r="DW35"/>
  <c r="DS35"/>
  <c r="DO35"/>
  <c r="DK35"/>
  <c r="DG35"/>
  <c r="DC35"/>
  <c r="CY35"/>
  <c r="CU35"/>
  <c r="CQ35"/>
  <c r="CM35"/>
  <c r="CI35"/>
  <c r="CE35"/>
  <c r="CA35"/>
  <c r="BS35"/>
  <c r="BO35"/>
  <c r="BK35"/>
  <c r="BG35"/>
  <c r="BC35"/>
  <c r="AY35"/>
  <c r="AU35"/>
  <c r="AQ35"/>
  <c r="AM35"/>
  <c r="AI35"/>
  <c r="AE35"/>
  <c r="AA35"/>
  <c r="W35"/>
  <c r="S35"/>
  <c r="O35"/>
  <c r="K35"/>
  <c r="G35"/>
  <c r="EA34"/>
  <c r="EC34" s="1"/>
  <c r="DW34"/>
  <c r="DS34"/>
  <c r="DO34"/>
  <c r="DK34"/>
  <c r="DG34"/>
  <c r="DC34"/>
  <c r="CY34"/>
  <c r="CU34"/>
  <c r="CQ34"/>
  <c r="CM34"/>
  <c r="CI34"/>
  <c r="CE34"/>
  <c r="CA34"/>
  <c r="BS34"/>
  <c r="BO34"/>
  <c r="BK34"/>
  <c r="BG34"/>
  <c r="BC34"/>
  <c r="AY34"/>
  <c r="AU34"/>
  <c r="AQ34"/>
  <c r="AM34"/>
  <c r="AI34"/>
  <c r="AE34"/>
  <c r="AA34"/>
  <c r="W34"/>
  <c r="S34"/>
  <c r="O34"/>
  <c r="K34"/>
  <c r="G34"/>
  <c r="EA33"/>
  <c r="EC33" s="1"/>
  <c r="DW33"/>
  <c r="DS33"/>
  <c r="DO33"/>
  <c r="DK33"/>
  <c r="DG33"/>
  <c r="DC33"/>
  <c r="CY33"/>
  <c r="CU33"/>
  <c r="CQ33"/>
  <c r="CM33"/>
  <c r="CI33"/>
  <c r="CE33"/>
  <c r="CA33"/>
  <c r="BS33"/>
  <c r="BO33"/>
  <c r="BK33"/>
  <c r="BG33"/>
  <c r="BC33"/>
  <c r="AY33"/>
  <c r="AU33"/>
  <c r="AQ33"/>
  <c r="AM33"/>
  <c r="AI33"/>
  <c r="AE33"/>
  <c r="AA33"/>
  <c r="W33"/>
  <c r="S33"/>
  <c r="O33"/>
  <c r="K33"/>
  <c r="G33"/>
  <c r="EA32"/>
  <c r="EC32" s="1"/>
  <c r="DW32"/>
  <c r="DS32"/>
  <c r="DO32"/>
  <c r="DK32"/>
  <c r="DG32"/>
  <c r="DC32"/>
  <c r="CY32"/>
  <c r="CU32"/>
  <c r="CQ32"/>
  <c r="CM32"/>
  <c r="CI32"/>
  <c r="CE32"/>
  <c r="CA32"/>
  <c r="BS32"/>
  <c r="BO32"/>
  <c r="BK32"/>
  <c r="BG32"/>
  <c r="BC32"/>
  <c r="AY32"/>
  <c r="AU32"/>
  <c r="AQ32"/>
  <c r="AM32"/>
  <c r="AI32"/>
  <c r="AE32"/>
  <c r="AA32"/>
  <c r="W32"/>
  <c r="S32"/>
  <c r="O32"/>
  <c r="K32"/>
  <c r="G32"/>
  <c r="EA31"/>
  <c r="EC31" s="1"/>
  <c r="DW31"/>
  <c r="DS31"/>
  <c r="DO31"/>
  <c r="DK31"/>
  <c r="DG31"/>
  <c r="DC31"/>
  <c r="CY31"/>
  <c r="CU31"/>
  <c r="CQ31"/>
  <c r="CM31"/>
  <c r="CI31"/>
  <c r="CE31"/>
  <c r="CA31"/>
  <c r="BS31"/>
  <c r="BO31"/>
  <c r="BK31"/>
  <c r="BG31"/>
  <c r="BC31"/>
  <c r="AY31"/>
  <c r="AU31"/>
  <c r="AQ31"/>
  <c r="AM31"/>
  <c r="AI31"/>
  <c r="AE31"/>
  <c r="AA31"/>
  <c r="W31"/>
  <c r="S31"/>
  <c r="O31"/>
  <c r="K31"/>
  <c r="G31"/>
  <c r="EA30"/>
  <c r="DW30"/>
  <c r="DS30"/>
  <c r="DO30"/>
  <c r="DK30"/>
  <c r="DG30"/>
  <c r="DC30"/>
  <c r="CY30"/>
  <c r="CU30"/>
  <c r="CQ30"/>
  <c r="CM30"/>
  <c r="CI30"/>
  <c r="CE30"/>
  <c r="CA30"/>
  <c r="BS30"/>
  <c r="BO30"/>
  <c r="BK30"/>
  <c r="BG30"/>
  <c r="BC30"/>
  <c r="AY30"/>
  <c r="AU30"/>
  <c r="AQ30"/>
  <c r="AM30"/>
  <c r="AI30"/>
  <c r="AE30"/>
  <c r="AA30"/>
  <c r="W30"/>
  <c r="S30"/>
  <c r="O30"/>
  <c r="K30"/>
  <c r="G30"/>
  <c r="EA29"/>
  <c r="EC29" s="1"/>
  <c r="DW29"/>
  <c r="DS29"/>
  <c r="DO29"/>
  <c r="DK29"/>
  <c r="DG29"/>
  <c r="DC29"/>
  <c r="CY29"/>
  <c r="CU29"/>
  <c r="CQ29"/>
  <c r="CM29"/>
  <c r="CI29"/>
  <c r="CE29"/>
  <c r="CA29"/>
  <c r="BS29"/>
  <c r="BO29"/>
  <c r="BK29"/>
  <c r="BG29"/>
  <c r="BC29"/>
  <c r="AY29"/>
  <c r="AU29"/>
  <c r="AQ29"/>
  <c r="AM29"/>
  <c r="AI29"/>
  <c r="AE29"/>
  <c r="AA29"/>
  <c r="W29"/>
  <c r="S29"/>
  <c r="O29"/>
  <c r="K29"/>
  <c r="G29"/>
  <c r="EA28"/>
  <c r="EC28" s="1"/>
  <c r="DW28"/>
  <c r="DS28"/>
  <c r="DO28"/>
  <c r="DK28"/>
  <c r="DG28"/>
  <c r="DC28"/>
  <c r="CY28"/>
  <c r="CU28"/>
  <c r="CQ28"/>
  <c r="CM28"/>
  <c r="CI28"/>
  <c r="CE28"/>
  <c r="CA28"/>
  <c r="BS28"/>
  <c r="BO28"/>
  <c r="BK28"/>
  <c r="BG28"/>
  <c r="BC28"/>
  <c r="AY28"/>
  <c r="AU28"/>
  <c r="AQ28"/>
  <c r="AM28"/>
  <c r="AI28"/>
  <c r="AE28"/>
  <c r="AA28"/>
  <c r="W28"/>
  <c r="S28"/>
  <c r="O28"/>
  <c r="K28"/>
  <c r="G28"/>
  <c r="EA27"/>
  <c r="EC27" s="1"/>
  <c r="DW27"/>
  <c r="DS27"/>
  <c r="DO27"/>
  <c r="DK27"/>
  <c r="DG27"/>
  <c r="DC27"/>
  <c r="CY27"/>
  <c r="CU27"/>
  <c r="CQ27"/>
  <c r="CM27"/>
  <c r="CI27"/>
  <c r="CE27"/>
  <c r="CA27"/>
  <c r="BS27"/>
  <c r="BO27"/>
  <c r="BK27"/>
  <c r="BG27"/>
  <c r="BC27"/>
  <c r="AY27"/>
  <c r="AU27"/>
  <c r="AQ27"/>
  <c r="AM27"/>
  <c r="AI27"/>
  <c r="AE27"/>
  <c r="AA27"/>
  <c r="W27"/>
  <c r="S27"/>
  <c r="O27"/>
  <c r="K27"/>
  <c r="G27"/>
  <c r="EA26"/>
  <c r="EC26" s="1"/>
  <c r="DW26"/>
  <c r="DS26"/>
  <c r="DO26"/>
  <c r="DK26"/>
  <c r="DG26"/>
  <c r="DC26"/>
  <c r="CY26"/>
  <c r="CU26"/>
  <c r="CQ26"/>
  <c r="CM26"/>
  <c r="CI26"/>
  <c r="CE26"/>
  <c r="CA26"/>
  <c r="BS26"/>
  <c r="BO26"/>
  <c r="BK26"/>
  <c r="BG26"/>
  <c r="BC26"/>
  <c r="AY26"/>
  <c r="AU26"/>
  <c r="AQ26"/>
  <c r="AM26"/>
  <c r="AI26"/>
  <c r="AE26"/>
  <c r="AA26"/>
  <c r="W26"/>
  <c r="S26"/>
  <c r="O26"/>
  <c r="K26"/>
  <c r="G26"/>
  <c r="EA25"/>
  <c r="EC25" s="1"/>
  <c r="DW25"/>
  <c r="DS25"/>
  <c r="DO25"/>
  <c r="DK25"/>
  <c r="DG25"/>
  <c r="DC25"/>
  <c r="CY25"/>
  <c r="CU25"/>
  <c r="CQ25"/>
  <c r="CM25"/>
  <c r="CI25"/>
  <c r="CE25"/>
  <c r="CA25"/>
  <c r="BS25"/>
  <c r="BO25"/>
  <c r="BK25"/>
  <c r="BG25"/>
  <c r="BC25"/>
  <c r="AY25"/>
  <c r="AU25"/>
  <c r="AQ25"/>
  <c r="AM25"/>
  <c r="AI25"/>
  <c r="AE25"/>
  <c r="AA25"/>
  <c r="W25"/>
  <c r="S25"/>
  <c r="O25"/>
  <c r="K25"/>
  <c r="G25"/>
  <c r="EA24"/>
  <c r="EC24" s="1"/>
  <c r="DW24"/>
  <c r="DS24"/>
  <c r="DO24"/>
  <c r="DK24"/>
  <c r="DG24"/>
  <c r="DC24"/>
  <c r="CY24"/>
  <c r="CU24"/>
  <c r="CQ24"/>
  <c r="CM24"/>
  <c r="CI24"/>
  <c r="CE24"/>
  <c r="CA24"/>
  <c r="BS24"/>
  <c r="BO24"/>
  <c r="BK24"/>
  <c r="BG24"/>
  <c r="BC24"/>
  <c r="AY24"/>
  <c r="AU24"/>
  <c r="AQ24"/>
  <c r="AM24"/>
  <c r="AI24"/>
  <c r="AE24"/>
  <c r="AA24"/>
  <c r="W24"/>
  <c r="S24"/>
  <c r="O24"/>
  <c r="K24"/>
  <c r="G24"/>
  <c r="EA23"/>
  <c r="EC23" s="1"/>
  <c r="DW23"/>
  <c r="DS23"/>
  <c r="DO23"/>
  <c r="DK23"/>
  <c r="DG23"/>
  <c r="DC23"/>
  <c r="CY23"/>
  <c r="CU23"/>
  <c r="CQ23"/>
  <c r="CM23"/>
  <c r="CI23"/>
  <c r="CE23"/>
  <c r="CA23"/>
  <c r="BS23"/>
  <c r="BO23"/>
  <c r="BK23"/>
  <c r="BG23"/>
  <c r="BC23"/>
  <c r="AY23"/>
  <c r="AU23"/>
  <c r="AQ23"/>
  <c r="AM23"/>
  <c r="AI23"/>
  <c r="AE23"/>
  <c r="AA23"/>
  <c r="W23"/>
  <c r="S23"/>
  <c r="O23"/>
  <c r="K23"/>
  <c r="G23"/>
  <c r="EA22"/>
  <c r="EC22" s="1"/>
  <c r="DW22"/>
  <c r="DS22"/>
  <c r="DO22"/>
  <c r="DK22"/>
  <c r="DG22"/>
  <c r="DC22"/>
  <c r="CY22"/>
  <c r="CU22"/>
  <c r="CQ22"/>
  <c r="CM22"/>
  <c r="CI22"/>
  <c r="CE22"/>
  <c r="CA22"/>
  <c r="BS22"/>
  <c r="BO22"/>
  <c r="BK22"/>
  <c r="BG22"/>
  <c r="BC22"/>
  <c r="AY22"/>
  <c r="AU22"/>
  <c r="AQ22"/>
  <c r="AM22"/>
  <c r="AI22"/>
  <c r="AE22"/>
  <c r="AA22"/>
  <c r="W22"/>
  <c r="S22"/>
  <c r="O22"/>
  <c r="K22"/>
  <c r="G22"/>
  <c r="EA21"/>
  <c r="EC21" s="1"/>
  <c r="DW21"/>
  <c r="DS21"/>
  <c r="DO21"/>
  <c r="DK21"/>
  <c r="DG21"/>
  <c r="DC21"/>
  <c r="CY21"/>
  <c r="CU21"/>
  <c r="CQ21"/>
  <c r="CM21"/>
  <c r="CM36" s="1"/>
  <c r="CI21"/>
  <c r="CE21"/>
  <c r="CA21"/>
  <c r="BS21"/>
  <c r="BO21"/>
  <c r="BK21"/>
  <c r="BG21"/>
  <c r="BC21"/>
  <c r="AY21"/>
  <c r="AU21"/>
  <c r="AQ21"/>
  <c r="AM21"/>
  <c r="AI21"/>
  <c r="AE21"/>
  <c r="AA21"/>
  <c r="W21"/>
  <c r="S21"/>
  <c r="O21"/>
  <c r="K21"/>
  <c r="G21"/>
  <c r="EA20"/>
  <c r="EC20" s="1"/>
  <c r="DW20"/>
  <c r="DS20"/>
  <c r="DO20"/>
  <c r="DK20"/>
  <c r="DG20"/>
  <c r="DC20"/>
  <c r="CY20"/>
  <c r="CU20"/>
  <c r="CQ20"/>
  <c r="CM20"/>
  <c r="CI20"/>
  <c r="CE20"/>
  <c r="CA20"/>
  <c r="BS20"/>
  <c r="BO20"/>
  <c r="BK20"/>
  <c r="BG20"/>
  <c r="BC20"/>
  <c r="AY20"/>
  <c r="AU20"/>
  <c r="AQ20"/>
  <c r="AM20"/>
  <c r="AI20"/>
  <c r="AE20"/>
  <c r="AA20"/>
  <c r="W20"/>
  <c r="S20"/>
  <c r="O20"/>
  <c r="K20"/>
  <c r="G20"/>
  <c r="EA19"/>
  <c r="EC19" s="1"/>
  <c r="DW19"/>
  <c r="DS19"/>
  <c r="DO19"/>
  <c r="DK19"/>
  <c r="DG19"/>
  <c r="DC19"/>
  <c r="CY19"/>
  <c r="CU19"/>
  <c r="CQ19"/>
  <c r="CM19"/>
  <c r="CI19"/>
  <c r="CE19"/>
  <c r="CA19"/>
  <c r="BS19"/>
  <c r="BO19"/>
  <c r="BK19"/>
  <c r="BG19"/>
  <c r="BC19"/>
  <c r="AY19"/>
  <c r="AU19"/>
  <c r="AQ19"/>
  <c r="AM19"/>
  <c r="AI19"/>
  <c r="AE19"/>
  <c r="AA19"/>
  <c r="W19"/>
  <c r="S19"/>
  <c r="O19"/>
  <c r="K19"/>
  <c r="G19"/>
  <c r="EA18"/>
  <c r="EC18" s="1"/>
  <c r="DW18"/>
  <c r="DS18"/>
  <c r="DO18"/>
  <c r="DK18"/>
  <c r="DG18"/>
  <c r="DC18"/>
  <c r="CY18"/>
  <c r="CU18"/>
  <c r="CQ18"/>
  <c r="CM18"/>
  <c r="CI18"/>
  <c r="CE18"/>
  <c r="CA18"/>
  <c r="BS18"/>
  <c r="BO18"/>
  <c r="BK18"/>
  <c r="BG18"/>
  <c r="BC18"/>
  <c r="AY18"/>
  <c r="AU18"/>
  <c r="AQ18"/>
  <c r="AM18"/>
  <c r="AI18"/>
  <c r="AE18"/>
  <c r="AA18"/>
  <c r="W18"/>
  <c r="S18"/>
  <c r="O18"/>
  <c r="K18"/>
  <c r="G18"/>
  <c r="EA17"/>
  <c r="EC17" s="1"/>
  <c r="DW17"/>
  <c r="DS17"/>
  <c r="DO17"/>
  <c r="DK17"/>
  <c r="DG17"/>
  <c r="DC17"/>
  <c r="CY17"/>
  <c r="CU17"/>
  <c r="CQ17"/>
  <c r="CM17"/>
  <c r="CI17"/>
  <c r="CE17"/>
  <c r="CA17"/>
  <c r="BS17"/>
  <c r="BO17"/>
  <c r="BK17"/>
  <c r="BG17"/>
  <c r="BC17"/>
  <c r="AY17"/>
  <c r="AU17"/>
  <c r="AQ17"/>
  <c r="AM17"/>
  <c r="AI17"/>
  <c r="AE17"/>
  <c r="AA17"/>
  <c r="W17"/>
  <c r="S17"/>
  <c r="O17"/>
  <c r="K17"/>
  <c r="G17"/>
  <c r="EA16"/>
  <c r="EC16" s="1"/>
  <c r="DW16"/>
  <c r="DS16"/>
  <c r="DO16"/>
  <c r="DK16"/>
  <c r="DG16"/>
  <c r="DC16"/>
  <c r="CY16"/>
  <c r="CU16"/>
  <c r="CQ16"/>
  <c r="CM16"/>
  <c r="CI16"/>
  <c r="CE16"/>
  <c r="CA16"/>
  <c r="BS16"/>
  <c r="BO16"/>
  <c r="BK16"/>
  <c r="BG16"/>
  <c r="BC16"/>
  <c r="AY16"/>
  <c r="AU16"/>
  <c r="AQ16"/>
  <c r="AM16"/>
  <c r="AI16"/>
  <c r="AE16"/>
  <c r="AA16"/>
  <c r="W16"/>
  <c r="S16"/>
  <c r="O16"/>
  <c r="K16"/>
  <c r="G16"/>
  <c r="EA15"/>
  <c r="EC15" s="1"/>
  <c r="DW15"/>
  <c r="DS15"/>
  <c r="DO15"/>
  <c r="DK15"/>
  <c r="DG15"/>
  <c r="DC15"/>
  <c r="CY15"/>
  <c r="CU15"/>
  <c r="CQ15"/>
  <c r="CQ36" s="1"/>
  <c r="CM15"/>
  <c r="CI15"/>
  <c r="CE15"/>
  <c r="CA15"/>
  <c r="BS15"/>
  <c r="BO15"/>
  <c r="BK15"/>
  <c r="BG15"/>
  <c r="BC15"/>
  <c r="AY15"/>
  <c r="AU15"/>
  <c r="AQ15"/>
  <c r="AM15"/>
  <c r="AI15"/>
  <c r="AE15"/>
  <c r="AA15"/>
  <c r="W15"/>
  <c r="S15"/>
  <c r="O15"/>
  <c r="K15"/>
  <c r="G15"/>
  <c r="EA14"/>
  <c r="EC14" s="1"/>
  <c r="DW14"/>
  <c r="DS14"/>
  <c r="DO14"/>
  <c r="DK14"/>
  <c r="DG14"/>
  <c r="DC14"/>
  <c r="CY14"/>
  <c r="CU14"/>
  <c r="CQ14"/>
  <c r="CM14"/>
  <c r="CI14"/>
  <c r="CE14"/>
  <c r="CA14"/>
  <c r="BS14"/>
  <c r="BO14"/>
  <c r="BK14"/>
  <c r="BG14"/>
  <c r="BC14"/>
  <c r="AY14"/>
  <c r="AU14"/>
  <c r="AQ14"/>
  <c r="AM14"/>
  <c r="AI14"/>
  <c r="AE14"/>
  <c r="AA14"/>
  <c r="W14"/>
  <c r="S14"/>
  <c r="O14"/>
  <c r="K14"/>
  <c r="G14"/>
  <c r="EA13"/>
  <c r="EC13" s="1"/>
  <c r="DW13"/>
  <c r="DS13"/>
  <c r="DO13"/>
  <c r="DK13"/>
  <c r="DG13"/>
  <c r="DC13"/>
  <c r="CY13"/>
  <c r="CU13"/>
  <c r="CQ13"/>
  <c r="CM13"/>
  <c r="CI13"/>
  <c r="CI36" s="1"/>
  <c r="CE13"/>
  <c r="CA13"/>
  <c r="BS13"/>
  <c r="BO13"/>
  <c r="BK13"/>
  <c r="BG13"/>
  <c r="BC13"/>
  <c r="AY13"/>
  <c r="AU13"/>
  <c r="AQ13"/>
  <c r="AM13"/>
  <c r="AI13"/>
  <c r="AE13"/>
  <c r="AA13"/>
  <c r="W13"/>
  <c r="S13"/>
  <c r="O13"/>
  <c r="K13"/>
  <c r="G13"/>
  <c r="EA12"/>
  <c r="EC12" s="1"/>
  <c r="DW12"/>
  <c r="DS12"/>
  <c r="DO12"/>
  <c r="DK12"/>
  <c r="DG12"/>
  <c r="DC12"/>
  <c r="CY12"/>
  <c r="CU12"/>
  <c r="CQ12"/>
  <c r="CM12"/>
  <c r="CI12"/>
  <c r="CE12"/>
  <c r="CA12"/>
  <c r="BS12"/>
  <c r="BO12"/>
  <c r="BK12"/>
  <c r="BG12"/>
  <c r="BC12"/>
  <c r="AY12"/>
  <c r="AU12"/>
  <c r="AQ12"/>
  <c r="AM12"/>
  <c r="AI12"/>
  <c r="AE12"/>
  <c r="AA12"/>
  <c r="W12"/>
  <c r="S12"/>
  <c r="O12"/>
  <c r="K12"/>
  <c r="G12"/>
  <c r="EA11"/>
  <c r="EC11" s="1"/>
  <c r="DW11"/>
  <c r="DS11"/>
  <c r="DO11"/>
  <c r="DK11"/>
  <c r="DG11"/>
  <c r="DC11"/>
  <c r="CY11"/>
  <c r="CU11"/>
  <c r="CQ11"/>
  <c r="CM11"/>
  <c r="CI11"/>
  <c r="CE11"/>
  <c r="CA11"/>
  <c r="BS11"/>
  <c r="BO11"/>
  <c r="BK11"/>
  <c r="BG11"/>
  <c r="BC11"/>
  <c r="AY11"/>
  <c r="AU11"/>
  <c r="AQ11"/>
  <c r="AM11"/>
  <c r="AI11"/>
  <c r="AE11"/>
  <c r="AA11"/>
  <c r="W11"/>
  <c r="S11"/>
  <c r="O11"/>
  <c r="K11"/>
  <c r="G11"/>
  <c r="EA10"/>
  <c r="EC10" s="1"/>
  <c r="DW10"/>
  <c r="DS10"/>
  <c r="DO10"/>
  <c r="DK10"/>
  <c r="DG10"/>
  <c r="DC10"/>
  <c r="CY10"/>
  <c r="CU10"/>
  <c r="CQ10"/>
  <c r="CM10"/>
  <c r="CI10"/>
  <c r="CE10"/>
  <c r="CA10"/>
  <c r="BS10"/>
  <c r="BO10"/>
  <c r="BK10"/>
  <c r="BG10"/>
  <c r="BC10"/>
  <c r="AY10"/>
  <c r="AU10"/>
  <c r="AQ10"/>
  <c r="AM10"/>
  <c r="AI10"/>
  <c r="AE10"/>
  <c r="AA10"/>
  <c r="W10"/>
  <c r="S10"/>
  <c r="O10"/>
  <c r="K10"/>
  <c r="G10"/>
  <c r="EA9"/>
  <c r="EC9" s="1"/>
  <c r="DW9"/>
  <c r="DS9"/>
  <c r="DO9"/>
  <c r="DK9"/>
  <c r="DG9"/>
  <c r="DC9"/>
  <c r="CY9"/>
  <c r="CU9"/>
  <c r="CQ9"/>
  <c r="CM9"/>
  <c r="CI9"/>
  <c r="CE9"/>
  <c r="CA9"/>
  <c r="BS9"/>
  <c r="BO9"/>
  <c r="BK9"/>
  <c r="BG9"/>
  <c r="BC9"/>
  <c r="AY9"/>
  <c r="AU9"/>
  <c r="AQ9"/>
  <c r="AM9"/>
  <c r="AI9"/>
  <c r="AE9"/>
  <c r="AA9"/>
  <c r="W9"/>
  <c r="S9"/>
  <c r="O9"/>
  <c r="K9"/>
  <c r="G9"/>
  <c r="EA8"/>
  <c r="EC8" s="1"/>
  <c r="DW8"/>
  <c r="DS8"/>
  <c r="DO8"/>
  <c r="DK8"/>
  <c r="DG8"/>
  <c r="DC8"/>
  <c r="CY8"/>
  <c r="CU8"/>
  <c r="CQ8"/>
  <c r="CM8"/>
  <c r="CI8"/>
  <c r="CE8"/>
  <c r="CA8"/>
  <c r="BS8"/>
  <c r="BO8"/>
  <c r="BK8"/>
  <c r="BG8"/>
  <c r="BC8"/>
  <c r="AY8"/>
  <c r="AU8"/>
  <c r="AQ8"/>
  <c r="AM8"/>
  <c r="AI8"/>
  <c r="AE8"/>
  <c r="AA8"/>
  <c r="W8"/>
  <c r="S8"/>
  <c r="O8"/>
  <c r="K8"/>
  <c r="G8"/>
  <c r="EA7"/>
  <c r="EC7" s="1"/>
  <c r="DW7"/>
  <c r="DS7"/>
  <c r="DO7"/>
  <c r="DK7"/>
  <c r="DG7"/>
  <c r="DC7"/>
  <c r="CY7"/>
  <c r="CU7"/>
  <c r="CQ7"/>
  <c r="CM7"/>
  <c r="CI7"/>
  <c r="CE7"/>
  <c r="CA7"/>
  <c r="BS7"/>
  <c r="BO7"/>
  <c r="BK7"/>
  <c r="BG7"/>
  <c r="BC7"/>
  <c r="AY7"/>
  <c r="AU7"/>
  <c r="AQ7"/>
  <c r="AM7"/>
  <c r="AI7"/>
  <c r="AE7"/>
  <c r="AA7"/>
  <c r="W7"/>
  <c r="S7"/>
  <c r="O7"/>
  <c r="K7"/>
  <c r="G7"/>
  <c r="EA6"/>
  <c r="EC6" s="1"/>
  <c r="DW6"/>
  <c r="DS6"/>
  <c r="DO6"/>
  <c r="DK6"/>
  <c r="DG6"/>
  <c r="DC6"/>
  <c r="CY6"/>
  <c r="CU6"/>
  <c r="CQ6"/>
  <c r="CM6"/>
  <c r="CI6"/>
  <c r="CE6"/>
  <c r="CA6"/>
  <c r="BS6"/>
  <c r="BO6"/>
  <c r="BK6"/>
  <c r="BG6"/>
  <c r="BC6"/>
  <c r="AY6"/>
  <c r="AU6"/>
  <c r="AQ6"/>
  <c r="AM6"/>
  <c r="AI6"/>
  <c r="AE6"/>
  <c r="AA6"/>
  <c r="W6"/>
  <c r="S6"/>
  <c r="O6"/>
  <c r="K6"/>
  <c r="G6"/>
  <c r="EA5"/>
  <c r="DW5"/>
  <c r="DS5"/>
  <c r="DO5"/>
  <c r="DK5"/>
  <c r="DG5"/>
  <c r="DC5"/>
  <c r="CY5"/>
  <c r="CU5"/>
  <c r="CQ5"/>
  <c r="CM5"/>
  <c r="CI5"/>
  <c r="CE5"/>
  <c r="CA5"/>
  <c r="BS5"/>
  <c r="BO5"/>
  <c r="BK5"/>
  <c r="BG5"/>
  <c r="BC5"/>
  <c r="AY5"/>
  <c r="AU5"/>
  <c r="AQ5"/>
  <c r="AM5"/>
  <c r="AI5"/>
  <c r="AE5"/>
  <c r="AA5"/>
  <c r="W5"/>
  <c r="S5"/>
  <c r="O5"/>
  <c r="K5"/>
  <c r="G5"/>
  <c r="EA4"/>
  <c r="DW4"/>
  <c r="DS4"/>
  <c r="DO4"/>
  <c r="DK4"/>
  <c r="DG4"/>
  <c r="DC4"/>
  <c r="CY4"/>
  <c r="CU4"/>
  <c r="CQ4"/>
  <c r="CM4"/>
  <c r="CI4"/>
  <c r="CE4"/>
  <c r="CA4"/>
  <c r="BS4"/>
  <c r="BO4"/>
  <c r="BK4"/>
  <c r="BG4"/>
  <c r="BC4"/>
  <c r="AY4"/>
  <c r="AU4"/>
  <c r="AQ4"/>
  <c r="AM4"/>
  <c r="AI4"/>
  <c r="AE4"/>
  <c r="AA4"/>
  <c r="W4"/>
  <c r="S4"/>
  <c r="O4"/>
  <c r="K4"/>
  <c r="G4"/>
  <c r="EA3"/>
  <c r="EA36" s="1"/>
  <c r="DW3"/>
  <c r="DW36" s="1"/>
  <c r="DS3"/>
  <c r="DS36" s="1"/>
  <c r="DO3"/>
  <c r="DO36" s="1"/>
  <c r="DK3"/>
  <c r="DK36" s="1"/>
  <c r="DG3"/>
  <c r="DG36" s="1"/>
  <c r="DC3"/>
  <c r="DC36" s="1"/>
  <c r="CY3"/>
  <c r="CY36" s="1"/>
  <c r="CU3"/>
  <c r="CU36" s="1"/>
  <c r="CQ3"/>
  <c r="CM3"/>
  <c r="CI3"/>
  <c r="CE3"/>
  <c r="CE36" s="1"/>
  <c r="CA3"/>
  <c r="CA36" s="1"/>
  <c r="BS3"/>
  <c r="BS36" s="1"/>
  <c r="BO3"/>
  <c r="BO36" s="1"/>
  <c r="BK3"/>
  <c r="BK36" s="1"/>
  <c r="BG3"/>
  <c r="BG36" s="1"/>
  <c r="BC3"/>
  <c r="BC36" s="1"/>
  <c r="AY3"/>
  <c r="AY36" s="1"/>
  <c r="AU3"/>
  <c r="AU36" s="1"/>
  <c r="AQ3"/>
  <c r="AQ36" s="1"/>
  <c r="AM3"/>
  <c r="AM36" s="1"/>
  <c r="AI3"/>
  <c r="AI36" s="1"/>
  <c r="AE3"/>
  <c r="AE36" s="1"/>
  <c r="AA3"/>
  <c r="AA36" s="1"/>
  <c r="W3"/>
  <c r="W36" s="1"/>
  <c r="S3"/>
  <c r="S36" s="1"/>
  <c r="O3"/>
  <c r="O36" s="1"/>
  <c r="K3"/>
  <c r="K36" s="1"/>
  <c r="G3"/>
  <c r="G36" s="1"/>
  <c r="EC5" l="1"/>
  <c r="EC30"/>
  <c r="BW36"/>
  <c r="ES36" i="7"/>
  <c r="EC4" i="5"/>
  <c r="EC3"/>
  <c r="EC36" s="1"/>
  <c r="AB36" i="4"/>
  <c r="DE36"/>
  <c r="DG3"/>
  <c r="DG4"/>
  <c r="DG5"/>
  <c r="DG6"/>
  <c r="DG7"/>
  <c r="DG8"/>
  <c r="DG9"/>
  <c r="DG10"/>
  <c r="DG11"/>
  <c r="DG12"/>
  <c r="DG13"/>
  <c r="DG14"/>
  <c r="DG15"/>
  <c r="DG16"/>
  <c r="DG17"/>
  <c r="DG19"/>
  <c r="DG20"/>
  <c r="DG21"/>
  <c r="DG22"/>
  <c r="DG23"/>
  <c r="DG24"/>
  <c r="DG25"/>
  <c r="DG26"/>
  <c r="DG27"/>
  <c r="DG28"/>
  <c r="DG29"/>
  <c r="DG30"/>
  <c r="DG31"/>
  <c r="DG32"/>
  <c r="DG33"/>
  <c r="DG34"/>
  <c r="DG35"/>
  <c r="DG18"/>
  <c r="DU36"/>
  <c r="DT36"/>
  <c r="DQ36"/>
  <c r="DP36"/>
  <c r="DM36"/>
  <c r="DL36"/>
  <c r="DI36"/>
  <c r="DA36"/>
  <c r="CZ36"/>
  <c r="CW36"/>
  <c r="CV36"/>
  <c r="CS36"/>
  <c r="CR36"/>
  <c r="CO36"/>
  <c r="CN36"/>
  <c r="CK36"/>
  <c r="CJ36"/>
  <c r="CG36"/>
  <c r="CF36"/>
  <c r="CC36"/>
  <c r="CB36"/>
  <c r="BY36"/>
  <c r="BX36"/>
  <c r="BU36"/>
  <c r="BT36"/>
  <c r="BQ36"/>
  <c r="BP36"/>
  <c r="BM36"/>
  <c r="BL36"/>
  <c r="BI36"/>
  <c r="BH36"/>
  <c r="BE36"/>
  <c r="BD36"/>
  <c r="BA36"/>
  <c r="AZ36"/>
  <c r="AW36"/>
  <c r="AV36"/>
  <c r="AS36"/>
  <c r="AR36"/>
  <c r="AO36"/>
  <c r="AN36"/>
  <c r="AK36"/>
  <c r="AJ36"/>
  <c r="AG36"/>
  <c r="AF36"/>
  <c r="AC36"/>
  <c r="Y36"/>
  <c r="X36"/>
  <c r="U36"/>
  <c r="T36"/>
  <c r="Q36"/>
  <c r="P36"/>
  <c r="M36"/>
  <c r="L36"/>
  <c r="I36"/>
  <c r="H36"/>
  <c r="E36"/>
  <c r="D36"/>
  <c r="DW35"/>
  <c r="DS35"/>
  <c r="DO35"/>
  <c r="DK35"/>
  <c r="DC35"/>
  <c r="CY35"/>
  <c r="CU35"/>
  <c r="CQ35"/>
  <c r="CM35"/>
  <c r="CI35"/>
  <c r="CE35"/>
  <c r="CA35"/>
  <c r="BW35"/>
  <c r="BS35"/>
  <c r="BO35"/>
  <c r="BK35"/>
  <c r="BG35"/>
  <c r="BC35"/>
  <c r="AY35"/>
  <c r="AU35"/>
  <c r="AQ35"/>
  <c r="AM35"/>
  <c r="AI35"/>
  <c r="AE35"/>
  <c r="AA35"/>
  <c r="W35"/>
  <c r="S35"/>
  <c r="O35"/>
  <c r="K35"/>
  <c r="G35"/>
  <c r="DW34"/>
  <c r="DS34"/>
  <c r="DO34"/>
  <c r="DK34"/>
  <c r="DC34"/>
  <c r="CY34"/>
  <c r="CU34"/>
  <c r="CQ34"/>
  <c r="CM34"/>
  <c r="CI34"/>
  <c r="CE34"/>
  <c r="CA34"/>
  <c r="BW34"/>
  <c r="BS34"/>
  <c r="BO34"/>
  <c r="BK34"/>
  <c r="BG34"/>
  <c r="BC34"/>
  <c r="AY34"/>
  <c r="AU34"/>
  <c r="AQ34"/>
  <c r="AM34"/>
  <c r="AI34"/>
  <c r="AE34"/>
  <c r="AA34"/>
  <c r="W34"/>
  <c r="S34"/>
  <c r="O34"/>
  <c r="K34"/>
  <c r="G34"/>
  <c r="DW33"/>
  <c r="DS33"/>
  <c r="DO33"/>
  <c r="DK33"/>
  <c r="DC33"/>
  <c r="CY33"/>
  <c r="CU33"/>
  <c r="CQ33"/>
  <c r="CM33"/>
  <c r="CI33"/>
  <c r="CE33"/>
  <c r="CA33"/>
  <c r="BW33"/>
  <c r="BS33"/>
  <c r="BO33"/>
  <c r="BK33"/>
  <c r="BG33"/>
  <c r="BC33"/>
  <c r="AY33"/>
  <c r="AU33"/>
  <c r="AQ33"/>
  <c r="AM33"/>
  <c r="AI33"/>
  <c r="AE33"/>
  <c r="AA33"/>
  <c r="W33"/>
  <c r="S33"/>
  <c r="O33"/>
  <c r="K33"/>
  <c r="G33"/>
  <c r="DW32"/>
  <c r="DS32"/>
  <c r="DO32"/>
  <c r="DK32"/>
  <c r="DC32"/>
  <c r="CY32"/>
  <c r="CU32"/>
  <c r="CQ32"/>
  <c r="CM32"/>
  <c r="CI32"/>
  <c r="CE32"/>
  <c r="CA32"/>
  <c r="BW32"/>
  <c r="BS32"/>
  <c r="BO32"/>
  <c r="BK32"/>
  <c r="BG32"/>
  <c r="BC32"/>
  <c r="AY32"/>
  <c r="AU32"/>
  <c r="AQ32"/>
  <c r="AM32"/>
  <c r="AI32"/>
  <c r="AE32"/>
  <c r="AA32"/>
  <c r="W32"/>
  <c r="S32"/>
  <c r="O32"/>
  <c r="K32"/>
  <c r="G32"/>
  <c r="DW31"/>
  <c r="DS31"/>
  <c r="DO31"/>
  <c r="DK31"/>
  <c r="DC31"/>
  <c r="CY31"/>
  <c r="CU31"/>
  <c r="CQ31"/>
  <c r="CM31"/>
  <c r="CI31"/>
  <c r="CE31"/>
  <c r="CA31"/>
  <c r="BW31"/>
  <c r="BS31"/>
  <c r="BO31"/>
  <c r="BK31"/>
  <c r="BG31"/>
  <c r="BC31"/>
  <c r="AY31"/>
  <c r="AU31"/>
  <c r="AQ31"/>
  <c r="AM31"/>
  <c r="AI31"/>
  <c r="AE31"/>
  <c r="AA31"/>
  <c r="W31"/>
  <c r="S31"/>
  <c r="O31"/>
  <c r="K31"/>
  <c r="G31"/>
  <c r="DW30"/>
  <c r="DS30"/>
  <c r="DO30"/>
  <c r="DK30"/>
  <c r="DC30"/>
  <c r="CY30"/>
  <c r="CU30"/>
  <c r="CQ30"/>
  <c r="CM30"/>
  <c r="CI30"/>
  <c r="CE30"/>
  <c r="CA30"/>
  <c r="BW30"/>
  <c r="BS30"/>
  <c r="BO30"/>
  <c r="BK30"/>
  <c r="BG30"/>
  <c r="BC30"/>
  <c r="AY30"/>
  <c r="AU30"/>
  <c r="AQ30"/>
  <c r="AM30"/>
  <c r="AI30"/>
  <c r="AE30"/>
  <c r="AA30"/>
  <c r="W30"/>
  <c r="S30"/>
  <c r="O30"/>
  <c r="K30"/>
  <c r="G30"/>
  <c r="DW29"/>
  <c r="DS29"/>
  <c r="DO29"/>
  <c r="DK29"/>
  <c r="DC29"/>
  <c r="CY29"/>
  <c r="CU29"/>
  <c r="CQ29"/>
  <c r="CM29"/>
  <c r="CI29"/>
  <c r="CE29"/>
  <c r="CA29"/>
  <c r="BW29"/>
  <c r="BS29"/>
  <c r="BO29"/>
  <c r="BK29"/>
  <c r="BG29"/>
  <c r="BC29"/>
  <c r="AY29"/>
  <c r="AU29"/>
  <c r="AQ29"/>
  <c r="AM29"/>
  <c r="AI29"/>
  <c r="AE29"/>
  <c r="AA29"/>
  <c r="W29"/>
  <c r="S29"/>
  <c r="O29"/>
  <c r="K29"/>
  <c r="G29"/>
  <c r="DW28"/>
  <c r="DS28"/>
  <c r="DO28"/>
  <c r="DK28"/>
  <c r="DC28"/>
  <c r="CY28"/>
  <c r="CU28"/>
  <c r="CQ28"/>
  <c r="CM28"/>
  <c r="CI28"/>
  <c r="CE28"/>
  <c r="CA28"/>
  <c r="BW28"/>
  <c r="BS28"/>
  <c r="BO28"/>
  <c r="BK28"/>
  <c r="BG28"/>
  <c r="BC28"/>
  <c r="AY28"/>
  <c r="AU28"/>
  <c r="AQ28"/>
  <c r="AM28"/>
  <c r="AI28"/>
  <c r="AE28"/>
  <c r="AA28"/>
  <c r="W28"/>
  <c r="S28"/>
  <c r="O28"/>
  <c r="K28"/>
  <c r="G28"/>
  <c r="DW27"/>
  <c r="DS27"/>
  <c r="DO27"/>
  <c r="DK27"/>
  <c r="DC27"/>
  <c r="CY27"/>
  <c r="CU27"/>
  <c r="CQ27"/>
  <c r="CM27"/>
  <c r="CI27"/>
  <c r="CE27"/>
  <c r="CA27"/>
  <c r="BW27"/>
  <c r="BS27"/>
  <c r="BO27"/>
  <c r="BK27"/>
  <c r="BG27"/>
  <c r="BC27"/>
  <c r="AY27"/>
  <c r="AU27"/>
  <c r="AQ27"/>
  <c r="AM27"/>
  <c r="AI27"/>
  <c r="AE27"/>
  <c r="AA27"/>
  <c r="W27"/>
  <c r="S27"/>
  <c r="O27"/>
  <c r="K27"/>
  <c r="G27"/>
  <c r="DW26"/>
  <c r="DS26"/>
  <c r="DO26"/>
  <c r="DK26"/>
  <c r="DC26"/>
  <c r="CY26"/>
  <c r="CU26"/>
  <c r="CQ26"/>
  <c r="CM26"/>
  <c r="CI26"/>
  <c r="CE26"/>
  <c r="CA26"/>
  <c r="BW26"/>
  <c r="BS26"/>
  <c r="BO26"/>
  <c r="BK26"/>
  <c r="BG26"/>
  <c r="BC26"/>
  <c r="AY26"/>
  <c r="AU26"/>
  <c r="AQ26"/>
  <c r="AM26"/>
  <c r="AI26"/>
  <c r="AE26"/>
  <c r="AA26"/>
  <c r="W26"/>
  <c r="S26"/>
  <c r="O26"/>
  <c r="K26"/>
  <c r="G26"/>
  <c r="DW25"/>
  <c r="DS25"/>
  <c r="DO25"/>
  <c r="DK25"/>
  <c r="DC25"/>
  <c r="CY25"/>
  <c r="CU25"/>
  <c r="CQ25"/>
  <c r="CM25"/>
  <c r="CI25"/>
  <c r="CE25"/>
  <c r="CA25"/>
  <c r="BW25"/>
  <c r="BS25"/>
  <c r="BO25"/>
  <c r="BK25"/>
  <c r="BG25"/>
  <c r="BC25"/>
  <c r="AY25"/>
  <c r="AU25"/>
  <c r="AQ25"/>
  <c r="AM25"/>
  <c r="AI25"/>
  <c r="AE25"/>
  <c r="AA25"/>
  <c r="W25"/>
  <c r="S25"/>
  <c r="O25"/>
  <c r="K25"/>
  <c r="G25"/>
  <c r="DW24"/>
  <c r="DS24"/>
  <c r="DO24"/>
  <c r="DK24"/>
  <c r="DC24"/>
  <c r="CY24"/>
  <c r="CU24"/>
  <c r="CQ24"/>
  <c r="CM24"/>
  <c r="CI24"/>
  <c r="CE24"/>
  <c r="CA24"/>
  <c r="BW24"/>
  <c r="BS24"/>
  <c r="BO24"/>
  <c r="BK24"/>
  <c r="BG24"/>
  <c r="BC24"/>
  <c r="AY24"/>
  <c r="AU24"/>
  <c r="AQ24"/>
  <c r="AM24"/>
  <c r="AI24"/>
  <c r="AE24"/>
  <c r="AA24"/>
  <c r="W24"/>
  <c r="S24"/>
  <c r="O24"/>
  <c r="K24"/>
  <c r="G24"/>
  <c r="DW23"/>
  <c r="DS23"/>
  <c r="DO23"/>
  <c r="DK23"/>
  <c r="DC23"/>
  <c r="CY23"/>
  <c r="CU23"/>
  <c r="CQ23"/>
  <c r="CM23"/>
  <c r="CI23"/>
  <c r="CE23"/>
  <c r="CA23"/>
  <c r="BW23"/>
  <c r="BS23"/>
  <c r="BO23"/>
  <c r="BK23"/>
  <c r="BG23"/>
  <c r="BC23"/>
  <c r="AY23"/>
  <c r="AU23"/>
  <c r="AQ23"/>
  <c r="AM23"/>
  <c r="AI23"/>
  <c r="AE23"/>
  <c r="AA23"/>
  <c r="W23"/>
  <c r="S23"/>
  <c r="O23"/>
  <c r="K23"/>
  <c r="G23"/>
  <c r="DW22"/>
  <c r="DS22"/>
  <c r="DO22"/>
  <c r="DK22"/>
  <c r="DC22"/>
  <c r="CY22"/>
  <c r="CU22"/>
  <c r="CQ22"/>
  <c r="CM22"/>
  <c r="CI22"/>
  <c r="CE22"/>
  <c r="CA22"/>
  <c r="BW22"/>
  <c r="BS22"/>
  <c r="BO22"/>
  <c r="BK22"/>
  <c r="BG22"/>
  <c r="BC22"/>
  <c r="AY22"/>
  <c r="AU22"/>
  <c r="AQ22"/>
  <c r="AM22"/>
  <c r="AI22"/>
  <c r="AE22"/>
  <c r="AA22"/>
  <c r="W22"/>
  <c r="S22"/>
  <c r="O22"/>
  <c r="K22"/>
  <c r="G22"/>
  <c r="DW21"/>
  <c r="DS21"/>
  <c r="DO21"/>
  <c r="DK21"/>
  <c r="DC21"/>
  <c r="CY21"/>
  <c r="CU21"/>
  <c r="CQ21"/>
  <c r="CM21"/>
  <c r="CI21"/>
  <c r="CI36" s="1"/>
  <c r="CE21"/>
  <c r="CA21"/>
  <c r="BW21"/>
  <c r="BS21"/>
  <c r="BO21"/>
  <c r="BK21"/>
  <c r="BG21"/>
  <c r="BC21"/>
  <c r="AY21"/>
  <c r="AU21"/>
  <c r="AQ21"/>
  <c r="AM21"/>
  <c r="AI21"/>
  <c r="AE21"/>
  <c r="AA21"/>
  <c r="W21"/>
  <c r="S21"/>
  <c r="O21"/>
  <c r="K21"/>
  <c r="G21"/>
  <c r="DW20"/>
  <c r="DS20"/>
  <c r="DO20"/>
  <c r="DK20"/>
  <c r="DC20"/>
  <c r="CY20"/>
  <c r="CU20"/>
  <c r="CQ20"/>
  <c r="CM20"/>
  <c r="CI20"/>
  <c r="CE20"/>
  <c r="CA20"/>
  <c r="BW20"/>
  <c r="BS20"/>
  <c r="BO20"/>
  <c r="BK20"/>
  <c r="BG20"/>
  <c r="BC20"/>
  <c r="AY20"/>
  <c r="AU20"/>
  <c r="AQ20"/>
  <c r="AM20"/>
  <c r="AI20"/>
  <c r="AE20"/>
  <c r="AA20"/>
  <c r="W20"/>
  <c r="S20"/>
  <c r="O20"/>
  <c r="K20"/>
  <c r="G20"/>
  <c r="DW19"/>
  <c r="DS19"/>
  <c r="DO19"/>
  <c r="DK19"/>
  <c r="DC19"/>
  <c r="CY19"/>
  <c r="CU19"/>
  <c r="CQ19"/>
  <c r="CM19"/>
  <c r="CI19"/>
  <c r="CE19"/>
  <c r="CA19"/>
  <c r="BW19"/>
  <c r="BS19"/>
  <c r="BO19"/>
  <c r="BK19"/>
  <c r="BG19"/>
  <c r="BC19"/>
  <c r="AY19"/>
  <c r="AU19"/>
  <c r="AQ19"/>
  <c r="AM19"/>
  <c r="AI19"/>
  <c r="AE19"/>
  <c r="AA19"/>
  <c r="W19"/>
  <c r="S19"/>
  <c r="O19"/>
  <c r="K19"/>
  <c r="G19"/>
  <c r="DW18"/>
  <c r="DS18"/>
  <c r="DO18"/>
  <c r="DK18"/>
  <c r="DC18"/>
  <c r="CY18"/>
  <c r="CU18"/>
  <c r="CQ18"/>
  <c r="CM18"/>
  <c r="CI18"/>
  <c r="CE18"/>
  <c r="CA18"/>
  <c r="BW18"/>
  <c r="BS18"/>
  <c r="BO18"/>
  <c r="BK18"/>
  <c r="BG18"/>
  <c r="BC18"/>
  <c r="AY18"/>
  <c r="AU18"/>
  <c r="AQ18"/>
  <c r="AM18"/>
  <c r="AI18"/>
  <c r="AE18"/>
  <c r="AA18"/>
  <c r="W18"/>
  <c r="S18"/>
  <c r="O18"/>
  <c r="K18"/>
  <c r="G18"/>
  <c r="DW17"/>
  <c r="DS17"/>
  <c r="DO17"/>
  <c r="DK17"/>
  <c r="DC17"/>
  <c r="CY17"/>
  <c r="CU17"/>
  <c r="CQ17"/>
  <c r="CM17"/>
  <c r="CI17"/>
  <c r="CE17"/>
  <c r="CA17"/>
  <c r="BW17"/>
  <c r="BS17"/>
  <c r="BO17"/>
  <c r="BK17"/>
  <c r="BG17"/>
  <c r="BC17"/>
  <c r="AY17"/>
  <c r="AU17"/>
  <c r="AQ17"/>
  <c r="AM17"/>
  <c r="AI17"/>
  <c r="AE17"/>
  <c r="AA17"/>
  <c r="W17"/>
  <c r="S17"/>
  <c r="O17"/>
  <c r="K17"/>
  <c r="G17"/>
  <c r="DW16"/>
  <c r="DS16"/>
  <c r="DO16"/>
  <c r="DK16"/>
  <c r="DC16"/>
  <c r="CY16"/>
  <c r="CU16"/>
  <c r="CQ16"/>
  <c r="CM16"/>
  <c r="CI16"/>
  <c r="CE16"/>
  <c r="CA16"/>
  <c r="BW16"/>
  <c r="BS16"/>
  <c r="BO16"/>
  <c r="BK16"/>
  <c r="BG16"/>
  <c r="BC16"/>
  <c r="AY16"/>
  <c r="AU16"/>
  <c r="AQ16"/>
  <c r="AM16"/>
  <c r="AI16"/>
  <c r="AE16"/>
  <c r="AA16"/>
  <c r="W16"/>
  <c r="S16"/>
  <c r="O16"/>
  <c r="K16"/>
  <c r="G16"/>
  <c r="DW15"/>
  <c r="DS15"/>
  <c r="DO15"/>
  <c r="DK15"/>
  <c r="DC15"/>
  <c r="CY15"/>
  <c r="CU15"/>
  <c r="CQ15"/>
  <c r="CM15"/>
  <c r="CM36" s="1"/>
  <c r="CI15"/>
  <c r="CE15"/>
  <c r="CA15"/>
  <c r="BW15"/>
  <c r="BS15"/>
  <c r="BO15"/>
  <c r="BK15"/>
  <c r="BG15"/>
  <c r="BC15"/>
  <c r="AY15"/>
  <c r="AU15"/>
  <c r="AQ15"/>
  <c r="AM15"/>
  <c r="AI15"/>
  <c r="AE15"/>
  <c r="AA15"/>
  <c r="W15"/>
  <c r="S15"/>
  <c r="O15"/>
  <c r="K15"/>
  <c r="G15"/>
  <c r="DW14"/>
  <c r="DS14"/>
  <c r="DO14"/>
  <c r="DK14"/>
  <c r="DC14"/>
  <c r="CY14"/>
  <c r="CU14"/>
  <c r="CQ14"/>
  <c r="CM14"/>
  <c r="CI14"/>
  <c r="CE14"/>
  <c r="CA14"/>
  <c r="BW14"/>
  <c r="BS14"/>
  <c r="BO14"/>
  <c r="BK14"/>
  <c r="BG14"/>
  <c r="BC14"/>
  <c r="AY14"/>
  <c r="AU14"/>
  <c r="AQ14"/>
  <c r="AM14"/>
  <c r="AI14"/>
  <c r="AE14"/>
  <c r="AA14"/>
  <c r="W14"/>
  <c r="S14"/>
  <c r="O14"/>
  <c r="K14"/>
  <c r="G14"/>
  <c r="DW13"/>
  <c r="DS13"/>
  <c r="DO13"/>
  <c r="DK13"/>
  <c r="DC13"/>
  <c r="CY13"/>
  <c r="CU13"/>
  <c r="CQ13"/>
  <c r="CM13"/>
  <c r="CI13"/>
  <c r="CE13"/>
  <c r="CE36" s="1"/>
  <c r="CA13"/>
  <c r="BW13"/>
  <c r="BS13"/>
  <c r="BO13"/>
  <c r="BK13"/>
  <c r="BG13"/>
  <c r="BC13"/>
  <c r="AY13"/>
  <c r="AU13"/>
  <c r="AQ13"/>
  <c r="AM13"/>
  <c r="AI13"/>
  <c r="AE13"/>
  <c r="AA13"/>
  <c r="W13"/>
  <c r="S13"/>
  <c r="O13"/>
  <c r="K13"/>
  <c r="G13"/>
  <c r="DW12"/>
  <c r="DS12"/>
  <c r="DO12"/>
  <c r="DK12"/>
  <c r="DC12"/>
  <c r="CY12"/>
  <c r="CU12"/>
  <c r="CQ12"/>
  <c r="CM12"/>
  <c r="CI12"/>
  <c r="CE12"/>
  <c r="CA12"/>
  <c r="BW12"/>
  <c r="BS12"/>
  <c r="BO12"/>
  <c r="BK12"/>
  <c r="BG12"/>
  <c r="BC12"/>
  <c r="AY12"/>
  <c r="AU12"/>
  <c r="AQ12"/>
  <c r="AM12"/>
  <c r="AI12"/>
  <c r="AE12"/>
  <c r="AA12"/>
  <c r="W12"/>
  <c r="S12"/>
  <c r="O12"/>
  <c r="K12"/>
  <c r="G12"/>
  <c r="DW11"/>
  <c r="DS11"/>
  <c r="DO11"/>
  <c r="DK11"/>
  <c r="DC11"/>
  <c r="CY11"/>
  <c r="CU11"/>
  <c r="CQ11"/>
  <c r="CM11"/>
  <c r="CI11"/>
  <c r="CE11"/>
  <c r="CA11"/>
  <c r="BW11"/>
  <c r="BS11"/>
  <c r="BO11"/>
  <c r="BK11"/>
  <c r="BG11"/>
  <c r="BC11"/>
  <c r="AY11"/>
  <c r="AU11"/>
  <c r="AQ11"/>
  <c r="AM11"/>
  <c r="AI11"/>
  <c r="AE11"/>
  <c r="AA11"/>
  <c r="W11"/>
  <c r="S11"/>
  <c r="O11"/>
  <c r="K11"/>
  <c r="G11"/>
  <c r="DW10"/>
  <c r="DS10"/>
  <c r="DO10"/>
  <c r="DK10"/>
  <c r="DC10"/>
  <c r="CY10"/>
  <c r="CU10"/>
  <c r="CQ10"/>
  <c r="CM10"/>
  <c r="CI10"/>
  <c r="CE10"/>
  <c r="CA10"/>
  <c r="BW10"/>
  <c r="BS10"/>
  <c r="BO10"/>
  <c r="BK10"/>
  <c r="BG10"/>
  <c r="BC10"/>
  <c r="AY10"/>
  <c r="AU10"/>
  <c r="AQ10"/>
  <c r="AM10"/>
  <c r="AI10"/>
  <c r="AE10"/>
  <c r="AA10"/>
  <c r="W10"/>
  <c r="S10"/>
  <c r="O10"/>
  <c r="K10"/>
  <c r="G10"/>
  <c r="DW9"/>
  <c r="DS9"/>
  <c r="DO9"/>
  <c r="DK9"/>
  <c r="DC9"/>
  <c r="CY9"/>
  <c r="CU9"/>
  <c r="CQ9"/>
  <c r="CM9"/>
  <c r="CI9"/>
  <c r="CE9"/>
  <c r="CA9"/>
  <c r="BW9"/>
  <c r="BS9"/>
  <c r="BO9"/>
  <c r="BK9"/>
  <c r="BG9"/>
  <c r="BC9"/>
  <c r="AY9"/>
  <c r="AU9"/>
  <c r="AQ9"/>
  <c r="AM9"/>
  <c r="AI9"/>
  <c r="AE9"/>
  <c r="AA9"/>
  <c r="W9"/>
  <c r="S9"/>
  <c r="O9"/>
  <c r="K9"/>
  <c r="G9"/>
  <c r="DW8"/>
  <c r="DS8"/>
  <c r="DO8"/>
  <c r="DK8"/>
  <c r="DC8"/>
  <c r="CY8"/>
  <c r="CU8"/>
  <c r="CQ8"/>
  <c r="CM8"/>
  <c r="CI8"/>
  <c r="CE8"/>
  <c r="CA8"/>
  <c r="BW8"/>
  <c r="BS8"/>
  <c r="BO8"/>
  <c r="BK8"/>
  <c r="BG8"/>
  <c r="BC8"/>
  <c r="AY8"/>
  <c r="AU8"/>
  <c r="AQ8"/>
  <c r="AM8"/>
  <c r="AI8"/>
  <c r="AE8"/>
  <c r="AA8"/>
  <c r="W8"/>
  <c r="S8"/>
  <c r="O8"/>
  <c r="K8"/>
  <c r="G8"/>
  <c r="DW7"/>
  <c r="DS7"/>
  <c r="DO7"/>
  <c r="DK7"/>
  <c r="DC7"/>
  <c r="CY7"/>
  <c r="CU7"/>
  <c r="CQ7"/>
  <c r="CM7"/>
  <c r="CI7"/>
  <c r="CE7"/>
  <c r="CA7"/>
  <c r="BW7"/>
  <c r="BS7"/>
  <c r="BO7"/>
  <c r="BK7"/>
  <c r="BG7"/>
  <c r="BC7"/>
  <c r="AY7"/>
  <c r="AU7"/>
  <c r="AQ7"/>
  <c r="AM7"/>
  <c r="AI7"/>
  <c r="AE7"/>
  <c r="AA7"/>
  <c r="W7"/>
  <c r="S7"/>
  <c r="O7"/>
  <c r="K7"/>
  <c r="G7"/>
  <c r="DW6"/>
  <c r="DS6"/>
  <c r="DO6"/>
  <c r="DK6"/>
  <c r="DC6"/>
  <c r="CY6"/>
  <c r="CU6"/>
  <c r="CQ6"/>
  <c r="CM6"/>
  <c r="CI6"/>
  <c r="CE6"/>
  <c r="CA6"/>
  <c r="BW6"/>
  <c r="BS6"/>
  <c r="BO6"/>
  <c r="BK6"/>
  <c r="BG6"/>
  <c r="BC6"/>
  <c r="AY6"/>
  <c r="AU6"/>
  <c r="AQ6"/>
  <c r="AM6"/>
  <c r="AI6"/>
  <c r="AE6"/>
  <c r="AA6"/>
  <c r="W6"/>
  <c r="S6"/>
  <c r="O6"/>
  <c r="K6"/>
  <c r="G6"/>
  <c r="DW5"/>
  <c r="DS5"/>
  <c r="DO5"/>
  <c r="DK5"/>
  <c r="DC5"/>
  <c r="CY5"/>
  <c r="CU5"/>
  <c r="CQ5"/>
  <c r="CM5"/>
  <c r="CI5"/>
  <c r="CE5"/>
  <c r="CA5"/>
  <c r="BW5"/>
  <c r="BS5"/>
  <c r="BO5"/>
  <c r="BK5"/>
  <c r="BG5"/>
  <c r="BC5"/>
  <c r="AY5"/>
  <c r="AU5"/>
  <c r="AQ5"/>
  <c r="AM5"/>
  <c r="AI5"/>
  <c r="AE5"/>
  <c r="AA5"/>
  <c r="W5"/>
  <c r="S5"/>
  <c r="O5"/>
  <c r="K5"/>
  <c r="G5"/>
  <c r="DW4"/>
  <c r="DS4"/>
  <c r="DO4"/>
  <c r="DK4"/>
  <c r="DC4"/>
  <c r="CY4"/>
  <c r="CU4"/>
  <c r="CQ4"/>
  <c r="CM4"/>
  <c r="CI4"/>
  <c r="CE4"/>
  <c r="CA4"/>
  <c r="BW4"/>
  <c r="BS4"/>
  <c r="BO4"/>
  <c r="BK4"/>
  <c r="BG4"/>
  <c r="BC4"/>
  <c r="AY4"/>
  <c r="AU4"/>
  <c r="AQ4"/>
  <c r="AM4"/>
  <c r="AI4"/>
  <c r="AE4"/>
  <c r="AA4"/>
  <c r="W4"/>
  <c r="S4"/>
  <c r="O4"/>
  <c r="K4"/>
  <c r="G4"/>
  <c r="DW3"/>
  <c r="DS3"/>
  <c r="DS36" s="1"/>
  <c r="DO3"/>
  <c r="DO36" s="1"/>
  <c r="DK3"/>
  <c r="DK36" s="1"/>
  <c r="DC3"/>
  <c r="DC36" s="1"/>
  <c r="CY3"/>
  <c r="CY36" s="1"/>
  <c r="CU3"/>
  <c r="CU36" s="1"/>
  <c r="CQ3"/>
  <c r="CQ36" s="1"/>
  <c r="CM3"/>
  <c r="CI3"/>
  <c r="CE3"/>
  <c r="CA3"/>
  <c r="CA36" s="1"/>
  <c r="BW3"/>
  <c r="BW36" s="1"/>
  <c r="BS3"/>
  <c r="BS36" s="1"/>
  <c r="BO3"/>
  <c r="BO36" s="1"/>
  <c r="BK3"/>
  <c r="BK36" s="1"/>
  <c r="BG3"/>
  <c r="BG36" s="1"/>
  <c r="BC3"/>
  <c r="BC36" s="1"/>
  <c r="AY3"/>
  <c r="AY36" s="1"/>
  <c r="AU3"/>
  <c r="AU36" s="1"/>
  <c r="AQ3"/>
  <c r="AQ36" s="1"/>
  <c r="AM3"/>
  <c r="AM36" s="1"/>
  <c r="AI3"/>
  <c r="AI36" s="1"/>
  <c r="AE3"/>
  <c r="AE36" s="1"/>
  <c r="AA3"/>
  <c r="AA36" s="1"/>
  <c r="W3"/>
  <c r="W36" s="1"/>
  <c r="S3"/>
  <c r="S36" s="1"/>
  <c r="O3"/>
  <c r="O36" s="1"/>
  <c r="K3"/>
  <c r="K36" s="1"/>
  <c r="G3"/>
  <c r="G36" s="1"/>
  <c r="DS21" i="3"/>
  <c r="DS22"/>
  <c r="CQ24"/>
  <c r="CU24"/>
  <c r="CY24"/>
  <c r="DC24"/>
  <c r="CQ25"/>
  <c r="CU25"/>
  <c r="CY25"/>
  <c r="DC25"/>
  <c r="CQ26"/>
  <c r="CU26"/>
  <c r="CY26"/>
  <c r="DC26"/>
  <c r="CQ27"/>
  <c r="CU27"/>
  <c r="CY27"/>
  <c r="DC27"/>
  <c r="CQ28"/>
  <c r="CU28"/>
  <c r="CY28"/>
  <c r="DC28"/>
  <c r="CQ29"/>
  <c r="CU29"/>
  <c r="CY29"/>
  <c r="DC29"/>
  <c r="CQ30"/>
  <c r="CU30"/>
  <c r="CY30"/>
  <c r="DC30"/>
  <c r="CQ31"/>
  <c r="CU31"/>
  <c r="CY31"/>
  <c r="DC31"/>
  <c r="CM24"/>
  <c r="CM25"/>
  <c r="CM26"/>
  <c r="CM27"/>
  <c r="CM28"/>
  <c r="CM29"/>
  <c r="CM30"/>
  <c r="CM31"/>
  <c r="BS24"/>
  <c r="BW24"/>
  <c r="CA24"/>
  <c r="CE24"/>
  <c r="CI24"/>
  <c r="BS25"/>
  <c r="BW25"/>
  <c r="CA25"/>
  <c r="CE25"/>
  <c r="CI25"/>
  <c r="BS26"/>
  <c r="BW26"/>
  <c r="CA26"/>
  <c r="CE26"/>
  <c r="CI26"/>
  <c r="BS27"/>
  <c r="BW27"/>
  <c r="CA27"/>
  <c r="CE27"/>
  <c r="CI27"/>
  <c r="BS28"/>
  <c r="BW28"/>
  <c r="CA28"/>
  <c r="CE28"/>
  <c r="CI28"/>
  <c r="BS29"/>
  <c r="BW29"/>
  <c r="CA29"/>
  <c r="CE29"/>
  <c r="CI29"/>
  <c r="BS30"/>
  <c r="BW30"/>
  <c r="CA30"/>
  <c r="CE30"/>
  <c r="CI30"/>
  <c r="BS31"/>
  <c r="BW31"/>
  <c r="CA31"/>
  <c r="CE31"/>
  <c r="CI31"/>
  <c r="AQ24"/>
  <c r="AQ25"/>
  <c r="AQ26"/>
  <c r="AQ27"/>
  <c r="AQ28"/>
  <c r="AQ29"/>
  <c r="AQ30"/>
  <c r="AQ31"/>
  <c r="AQ32"/>
  <c r="AM24"/>
  <c r="AM25"/>
  <c r="AM26"/>
  <c r="AM27"/>
  <c r="AM28"/>
  <c r="AM29"/>
  <c r="AM30"/>
  <c r="AM31"/>
  <c r="AE24"/>
  <c r="AI24"/>
  <c r="AE25"/>
  <c r="AI25"/>
  <c r="AE26"/>
  <c r="AI26"/>
  <c r="AE27"/>
  <c r="AI27"/>
  <c r="AE28"/>
  <c r="AI28"/>
  <c r="AE29"/>
  <c r="AI29"/>
  <c r="AE30"/>
  <c r="AI30"/>
  <c r="AE31"/>
  <c r="AI31"/>
  <c r="AE32"/>
  <c r="AI32"/>
  <c r="G24"/>
  <c r="K24"/>
  <c r="O24"/>
  <c r="S24"/>
  <c r="W24"/>
  <c r="AA24"/>
  <c r="G25"/>
  <c r="K25"/>
  <c r="O25"/>
  <c r="S25"/>
  <c r="W25"/>
  <c r="AA25"/>
  <c r="G26"/>
  <c r="K26"/>
  <c r="O26"/>
  <c r="S26"/>
  <c r="W26"/>
  <c r="AA26"/>
  <c r="G27"/>
  <c r="K27"/>
  <c r="O27"/>
  <c r="S27"/>
  <c r="W27"/>
  <c r="AA27"/>
  <c r="G28"/>
  <c r="K28"/>
  <c r="O28"/>
  <c r="S28"/>
  <c r="W28"/>
  <c r="AA28"/>
  <c r="G29"/>
  <c r="K29"/>
  <c r="O29"/>
  <c r="S29"/>
  <c r="W29"/>
  <c r="AA29"/>
  <c r="G30"/>
  <c r="K30"/>
  <c r="O30"/>
  <c r="S30"/>
  <c r="W30"/>
  <c r="AA30"/>
  <c r="G31"/>
  <c r="K31"/>
  <c r="O31"/>
  <c r="S31"/>
  <c r="W31"/>
  <c r="AA31"/>
  <c r="G32"/>
  <c r="K32"/>
  <c r="O32"/>
  <c r="S32"/>
  <c r="W32"/>
  <c r="AA32"/>
  <c r="DL36"/>
  <c r="DM36"/>
  <c r="DO3"/>
  <c r="DO4"/>
  <c r="DO5"/>
  <c r="DO6"/>
  <c r="DO7"/>
  <c r="DO8"/>
  <c r="DO9"/>
  <c r="DO10"/>
  <c r="DO11"/>
  <c r="DO12"/>
  <c r="DO13"/>
  <c r="DO14"/>
  <c r="DO15"/>
  <c r="DO16"/>
  <c r="DO17"/>
  <c r="DO18"/>
  <c r="DO19"/>
  <c r="DO20"/>
  <c r="DO21"/>
  <c r="DO22"/>
  <c r="DO23"/>
  <c r="DO25"/>
  <c r="DO26"/>
  <c r="DO27"/>
  <c r="DO28"/>
  <c r="DO29"/>
  <c r="DO30"/>
  <c r="DO31"/>
  <c r="DO32"/>
  <c r="DO33"/>
  <c r="DO34"/>
  <c r="DO35"/>
  <c r="DO24"/>
  <c r="DS24"/>
  <c r="DU24" s="1"/>
  <c r="DS25"/>
  <c r="DU25" s="1"/>
  <c r="DS26"/>
  <c r="DS27"/>
  <c r="DU27" s="1"/>
  <c r="DS28"/>
  <c r="DU28" s="1"/>
  <c r="DS29"/>
  <c r="DU29" s="1"/>
  <c r="DS30"/>
  <c r="DU30" s="1"/>
  <c r="DS31"/>
  <c r="DG24"/>
  <c r="DK24"/>
  <c r="DG25"/>
  <c r="DK25"/>
  <c r="DG26"/>
  <c r="DK26"/>
  <c r="DG27"/>
  <c r="DK27"/>
  <c r="DG28"/>
  <c r="DK28"/>
  <c r="DG29"/>
  <c r="DK29"/>
  <c r="DG30"/>
  <c r="DK30"/>
  <c r="DG31"/>
  <c r="DK31"/>
  <c r="BC24"/>
  <c r="BG24"/>
  <c r="BK24"/>
  <c r="BO24"/>
  <c r="BC25"/>
  <c r="BG25"/>
  <c r="BK25"/>
  <c r="BO25"/>
  <c r="BC26"/>
  <c r="BG26"/>
  <c r="BK26"/>
  <c r="BO26"/>
  <c r="BC27"/>
  <c r="BG27"/>
  <c r="BK27"/>
  <c r="BO27"/>
  <c r="BC28"/>
  <c r="BG28"/>
  <c r="BK28"/>
  <c r="BO28"/>
  <c r="BC29"/>
  <c r="BG29"/>
  <c r="BK29"/>
  <c r="BO29"/>
  <c r="BC30"/>
  <c r="BG30"/>
  <c r="BK30"/>
  <c r="BO30"/>
  <c r="BC31"/>
  <c r="BG31"/>
  <c r="BK31"/>
  <c r="BO31"/>
  <c r="AY24"/>
  <c r="AY25"/>
  <c r="AY26"/>
  <c r="AY27"/>
  <c r="AY28"/>
  <c r="AY29"/>
  <c r="AY30"/>
  <c r="AY31"/>
  <c r="AU24"/>
  <c r="AU25"/>
  <c r="AU26"/>
  <c r="AU27"/>
  <c r="AU28"/>
  <c r="AU29"/>
  <c r="AU30"/>
  <c r="AU31"/>
  <c r="DW36" i="4" l="1"/>
  <c r="DY3"/>
  <c r="DU31" i="3"/>
  <c r="DU26"/>
  <c r="DY4" i="4"/>
  <c r="DY5"/>
  <c r="DY6"/>
  <c r="DY7"/>
  <c r="DY8"/>
  <c r="DY9"/>
  <c r="DY10"/>
  <c r="DY11"/>
  <c r="DY12"/>
  <c r="DY13"/>
  <c r="DY14"/>
  <c r="DY15"/>
  <c r="DY16"/>
  <c r="DY17"/>
  <c r="DY18"/>
  <c r="DY19"/>
  <c r="DY20"/>
  <c r="DY21"/>
  <c r="DY22"/>
  <c r="DY23"/>
  <c r="DY24"/>
  <c r="DY25"/>
  <c r="DY26"/>
  <c r="DY27"/>
  <c r="DY28"/>
  <c r="DY29"/>
  <c r="DY30"/>
  <c r="DY31"/>
  <c r="DY32"/>
  <c r="DY33"/>
  <c r="DY34"/>
  <c r="DY35"/>
  <c r="DG36"/>
  <c r="DY36"/>
  <c r="DO36" i="3"/>
  <c r="CA3"/>
  <c r="CA36" s="1"/>
  <c r="CA4"/>
  <c r="CA5"/>
  <c r="BW3"/>
  <c r="BW36" s="1"/>
  <c r="BW4"/>
  <c r="BW5"/>
  <c r="BW6"/>
  <c r="BW7"/>
  <c r="BW8"/>
  <c r="BS3"/>
  <c r="BS4"/>
  <c r="BS5"/>
  <c r="BS6"/>
  <c r="BS7"/>
  <c r="BS8"/>
  <c r="BS9"/>
  <c r="BS10"/>
  <c r="BS11"/>
  <c r="BS12"/>
  <c r="BS13"/>
  <c r="BS14"/>
  <c r="BS15"/>
  <c r="BS16"/>
  <c r="BS17"/>
  <c r="BS18"/>
  <c r="BS19"/>
  <c r="BS20"/>
  <c r="BS21"/>
  <c r="BS22"/>
  <c r="BS23"/>
  <c r="BS32"/>
  <c r="BS33"/>
  <c r="BS34"/>
  <c r="BS35"/>
  <c r="DQ36"/>
  <c r="DP36"/>
  <c r="DI36"/>
  <c r="DH36"/>
  <c r="DE36"/>
  <c r="DA36"/>
  <c r="CZ36"/>
  <c r="CW36"/>
  <c r="CV36"/>
  <c r="CS36"/>
  <c r="CR36"/>
  <c r="CO36"/>
  <c r="CN36"/>
  <c r="CK36"/>
  <c r="CJ36"/>
  <c r="CG36"/>
  <c r="CF36"/>
  <c r="CC36"/>
  <c r="CB36"/>
  <c r="BY36"/>
  <c r="BX36"/>
  <c r="BU36"/>
  <c r="BT36"/>
  <c r="BQ36"/>
  <c r="BP36"/>
  <c r="BM36"/>
  <c r="BL36"/>
  <c r="BI36"/>
  <c r="BH36"/>
  <c r="BE36"/>
  <c r="BD36"/>
  <c r="BA36"/>
  <c r="AZ36"/>
  <c r="AW36"/>
  <c r="AV36"/>
  <c r="AS36"/>
  <c r="AR36"/>
  <c r="AO36"/>
  <c r="AN36"/>
  <c r="AK36"/>
  <c r="AJ36"/>
  <c r="AG36"/>
  <c r="AF36"/>
  <c r="AC36"/>
  <c r="AB36"/>
  <c r="Y36"/>
  <c r="X36"/>
  <c r="U36"/>
  <c r="T36"/>
  <c r="Q36"/>
  <c r="P36"/>
  <c r="M36"/>
  <c r="L36"/>
  <c r="I36"/>
  <c r="H36"/>
  <c r="E36"/>
  <c r="D36"/>
  <c r="DS35"/>
  <c r="DK35"/>
  <c r="DG35"/>
  <c r="DC35"/>
  <c r="CY35"/>
  <c r="CU35"/>
  <c r="CQ35"/>
  <c r="CM35"/>
  <c r="CI35"/>
  <c r="CE35"/>
  <c r="CA35"/>
  <c r="BW35"/>
  <c r="BO35"/>
  <c r="BK35"/>
  <c r="BG35"/>
  <c r="BC35"/>
  <c r="AY35"/>
  <c r="AU35"/>
  <c r="AQ35"/>
  <c r="AM35"/>
  <c r="AI35"/>
  <c r="AE35"/>
  <c r="AA35"/>
  <c r="W35"/>
  <c r="S35"/>
  <c r="O35"/>
  <c r="K35"/>
  <c r="G35"/>
  <c r="DS34"/>
  <c r="DK34"/>
  <c r="DG34"/>
  <c r="DC34"/>
  <c r="CY34"/>
  <c r="CU34"/>
  <c r="CQ34"/>
  <c r="CM34"/>
  <c r="CI34"/>
  <c r="CE34"/>
  <c r="CA34"/>
  <c r="BW34"/>
  <c r="BO34"/>
  <c r="BK34"/>
  <c r="BG34"/>
  <c r="BC34"/>
  <c r="AY34"/>
  <c r="AU34"/>
  <c r="AQ34"/>
  <c r="AM34"/>
  <c r="AI34"/>
  <c r="AE34"/>
  <c r="AA34"/>
  <c r="W34"/>
  <c r="S34"/>
  <c r="O34"/>
  <c r="K34"/>
  <c r="G34"/>
  <c r="DS33"/>
  <c r="DK33"/>
  <c r="DG33"/>
  <c r="DC33"/>
  <c r="CY33"/>
  <c r="CU33"/>
  <c r="CQ33"/>
  <c r="CM33"/>
  <c r="CI33"/>
  <c r="CE33"/>
  <c r="CA33"/>
  <c r="BW33"/>
  <c r="BO33"/>
  <c r="BK33"/>
  <c r="BG33"/>
  <c r="BC33"/>
  <c r="AY33"/>
  <c r="AU33"/>
  <c r="AQ33"/>
  <c r="AM33"/>
  <c r="AI33"/>
  <c r="AE33"/>
  <c r="AA33"/>
  <c r="W33"/>
  <c r="S33"/>
  <c r="O33"/>
  <c r="K33"/>
  <c r="G33"/>
  <c r="DS32"/>
  <c r="DK32"/>
  <c r="DG32"/>
  <c r="DC32"/>
  <c r="CY32"/>
  <c r="CU32"/>
  <c r="CQ32"/>
  <c r="CM32"/>
  <c r="CI32"/>
  <c r="CE32"/>
  <c r="CA32"/>
  <c r="BW32"/>
  <c r="BO32"/>
  <c r="BK32"/>
  <c r="BG32"/>
  <c r="BC32"/>
  <c r="AY32"/>
  <c r="AU32"/>
  <c r="AM32"/>
  <c r="DS23"/>
  <c r="DK23"/>
  <c r="DG23"/>
  <c r="DC23"/>
  <c r="CY23"/>
  <c r="CU23"/>
  <c r="CQ23"/>
  <c r="CM23"/>
  <c r="CI23"/>
  <c r="CE23"/>
  <c r="CA23"/>
  <c r="BW23"/>
  <c r="BO23"/>
  <c r="BK23"/>
  <c r="BG23"/>
  <c r="BC23"/>
  <c r="AY23"/>
  <c r="AU23"/>
  <c r="AQ23"/>
  <c r="AM23"/>
  <c r="AI23"/>
  <c r="AE23"/>
  <c r="AA23"/>
  <c r="W23"/>
  <c r="S23"/>
  <c r="O23"/>
  <c r="K23"/>
  <c r="G23"/>
  <c r="DK22"/>
  <c r="DG22"/>
  <c r="DC22"/>
  <c r="CY22"/>
  <c r="CU22"/>
  <c r="CQ22"/>
  <c r="CM22"/>
  <c r="CI22"/>
  <c r="CE22"/>
  <c r="CA22"/>
  <c r="BW22"/>
  <c r="BO22"/>
  <c r="BK22"/>
  <c r="BG22"/>
  <c r="BC22"/>
  <c r="AY22"/>
  <c r="AU22"/>
  <c r="AQ22"/>
  <c r="AM22"/>
  <c r="AI22"/>
  <c r="AE22"/>
  <c r="AA22"/>
  <c r="W22"/>
  <c r="S22"/>
  <c r="O22"/>
  <c r="K22"/>
  <c r="G22"/>
  <c r="DK21"/>
  <c r="DG21"/>
  <c r="DC21"/>
  <c r="CY21"/>
  <c r="CU21"/>
  <c r="CQ21"/>
  <c r="CM21"/>
  <c r="CI21"/>
  <c r="CI36" s="1"/>
  <c r="CE21"/>
  <c r="CA21"/>
  <c r="BW21"/>
  <c r="BO21"/>
  <c r="BK21"/>
  <c r="BG21"/>
  <c r="BC21"/>
  <c r="AY21"/>
  <c r="AU21"/>
  <c r="AQ21"/>
  <c r="AM21"/>
  <c r="AI21"/>
  <c r="AE21"/>
  <c r="AA21"/>
  <c r="W21"/>
  <c r="S21"/>
  <c r="O21"/>
  <c r="K21"/>
  <c r="G21"/>
  <c r="DS20"/>
  <c r="DK20"/>
  <c r="DG20"/>
  <c r="DC20"/>
  <c r="CY20"/>
  <c r="CU20"/>
  <c r="CQ20"/>
  <c r="CM20"/>
  <c r="CI20"/>
  <c r="CE20"/>
  <c r="CA20"/>
  <c r="BW20"/>
  <c r="BO20"/>
  <c r="BK20"/>
  <c r="BG20"/>
  <c r="BC20"/>
  <c r="AY20"/>
  <c r="AU20"/>
  <c r="AQ20"/>
  <c r="AM20"/>
  <c r="AI20"/>
  <c r="AE20"/>
  <c r="AA20"/>
  <c r="W20"/>
  <c r="S20"/>
  <c r="O20"/>
  <c r="K20"/>
  <c r="G20"/>
  <c r="DS19"/>
  <c r="DK19"/>
  <c r="DG19"/>
  <c r="DC19"/>
  <c r="CY19"/>
  <c r="CU19"/>
  <c r="CQ19"/>
  <c r="CM19"/>
  <c r="CI19"/>
  <c r="CE19"/>
  <c r="CA19"/>
  <c r="BW19"/>
  <c r="BO19"/>
  <c r="BK19"/>
  <c r="BG19"/>
  <c r="BC19"/>
  <c r="AY19"/>
  <c r="AU19"/>
  <c r="AQ19"/>
  <c r="AM19"/>
  <c r="AI19"/>
  <c r="AE19"/>
  <c r="AA19"/>
  <c r="W19"/>
  <c r="S19"/>
  <c r="O19"/>
  <c r="K19"/>
  <c r="G19"/>
  <c r="DS18"/>
  <c r="DK18"/>
  <c r="DG18"/>
  <c r="DC18"/>
  <c r="CY18"/>
  <c r="CU18"/>
  <c r="CQ18"/>
  <c r="CM18"/>
  <c r="CI18"/>
  <c r="CE18"/>
  <c r="CA18"/>
  <c r="BW18"/>
  <c r="BO18"/>
  <c r="BK18"/>
  <c r="BG18"/>
  <c r="BC18"/>
  <c r="AY18"/>
  <c r="AU18"/>
  <c r="AQ18"/>
  <c r="AM18"/>
  <c r="AI18"/>
  <c r="AE18"/>
  <c r="AA18"/>
  <c r="W18"/>
  <c r="S18"/>
  <c r="O18"/>
  <c r="K18"/>
  <c r="G18"/>
  <c r="DS17"/>
  <c r="DK17"/>
  <c r="DG17"/>
  <c r="DC17"/>
  <c r="CY17"/>
  <c r="CU17"/>
  <c r="CQ17"/>
  <c r="CM17"/>
  <c r="CI17"/>
  <c r="CE17"/>
  <c r="CA17"/>
  <c r="BW17"/>
  <c r="BO17"/>
  <c r="BK17"/>
  <c r="BG17"/>
  <c r="BC17"/>
  <c r="AY17"/>
  <c r="AU17"/>
  <c r="AQ17"/>
  <c r="AM17"/>
  <c r="AI17"/>
  <c r="AE17"/>
  <c r="AA17"/>
  <c r="W17"/>
  <c r="S17"/>
  <c r="O17"/>
  <c r="K17"/>
  <c r="G17"/>
  <c r="DS16"/>
  <c r="DK16"/>
  <c r="DG16"/>
  <c r="DC16"/>
  <c r="CY16"/>
  <c r="CU16"/>
  <c r="CQ16"/>
  <c r="CM16"/>
  <c r="CI16"/>
  <c r="CE16"/>
  <c r="CA16"/>
  <c r="BW16"/>
  <c r="BO16"/>
  <c r="BK16"/>
  <c r="BG16"/>
  <c r="BC16"/>
  <c r="AY16"/>
  <c r="AU16"/>
  <c r="AQ16"/>
  <c r="AM16"/>
  <c r="AI16"/>
  <c r="AE16"/>
  <c r="AA16"/>
  <c r="W16"/>
  <c r="S16"/>
  <c r="O16"/>
  <c r="K16"/>
  <c r="G16"/>
  <c r="DS15"/>
  <c r="DK15"/>
  <c r="DG15"/>
  <c r="DC15"/>
  <c r="CY15"/>
  <c r="CU15"/>
  <c r="CQ15"/>
  <c r="CM15"/>
  <c r="CM36" s="1"/>
  <c r="CI15"/>
  <c r="CE15"/>
  <c r="CA15"/>
  <c r="BW15"/>
  <c r="BO15"/>
  <c r="BK15"/>
  <c r="BG15"/>
  <c r="BC15"/>
  <c r="AY15"/>
  <c r="AU15"/>
  <c r="AQ15"/>
  <c r="AM15"/>
  <c r="AI15"/>
  <c r="AE15"/>
  <c r="AA15"/>
  <c r="W15"/>
  <c r="S15"/>
  <c r="O15"/>
  <c r="K15"/>
  <c r="G15"/>
  <c r="DS14"/>
  <c r="DK14"/>
  <c r="DG14"/>
  <c r="DC14"/>
  <c r="CY14"/>
  <c r="CU14"/>
  <c r="CQ14"/>
  <c r="CM14"/>
  <c r="CI14"/>
  <c r="CE14"/>
  <c r="CA14"/>
  <c r="BW14"/>
  <c r="BO14"/>
  <c r="BK14"/>
  <c r="BG14"/>
  <c r="BC14"/>
  <c r="AY14"/>
  <c r="AU14"/>
  <c r="AQ14"/>
  <c r="AM14"/>
  <c r="AI14"/>
  <c r="AE14"/>
  <c r="AA14"/>
  <c r="W14"/>
  <c r="S14"/>
  <c r="O14"/>
  <c r="K14"/>
  <c r="G14"/>
  <c r="DS13"/>
  <c r="DK13"/>
  <c r="DG13"/>
  <c r="DC13"/>
  <c r="CY13"/>
  <c r="CU13"/>
  <c r="CQ13"/>
  <c r="CM13"/>
  <c r="CI13"/>
  <c r="CE13"/>
  <c r="CE36" s="1"/>
  <c r="CA13"/>
  <c r="BW13"/>
  <c r="BO13"/>
  <c r="BK13"/>
  <c r="BG13"/>
  <c r="BC13"/>
  <c r="AY13"/>
  <c r="AU13"/>
  <c r="AQ13"/>
  <c r="AM13"/>
  <c r="AI13"/>
  <c r="AE13"/>
  <c r="AA13"/>
  <c r="W13"/>
  <c r="S13"/>
  <c r="O13"/>
  <c r="K13"/>
  <c r="G13"/>
  <c r="DS12"/>
  <c r="DK12"/>
  <c r="DG12"/>
  <c r="DC12"/>
  <c r="CY12"/>
  <c r="CU12"/>
  <c r="CQ12"/>
  <c r="CM12"/>
  <c r="CI12"/>
  <c r="CE12"/>
  <c r="CA12"/>
  <c r="BW12"/>
  <c r="BO12"/>
  <c r="BK12"/>
  <c r="BG12"/>
  <c r="BC12"/>
  <c r="AY12"/>
  <c r="AU12"/>
  <c r="AQ12"/>
  <c r="AM12"/>
  <c r="AI12"/>
  <c r="AE12"/>
  <c r="AA12"/>
  <c r="W12"/>
  <c r="S12"/>
  <c r="O12"/>
  <c r="K12"/>
  <c r="G12"/>
  <c r="DS11"/>
  <c r="DK11"/>
  <c r="DG11"/>
  <c r="DC11"/>
  <c r="CY11"/>
  <c r="CU11"/>
  <c r="CQ11"/>
  <c r="CM11"/>
  <c r="CI11"/>
  <c r="CE11"/>
  <c r="CA11"/>
  <c r="BW11"/>
  <c r="BO11"/>
  <c r="BK11"/>
  <c r="BG11"/>
  <c r="BC11"/>
  <c r="AY11"/>
  <c r="AU11"/>
  <c r="AQ11"/>
  <c r="AM11"/>
  <c r="AI11"/>
  <c r="AE11"/>
  <c r="AA11"/>
  <c r="W11"/>
  <c r="S11"/>
  <c r="O11"/>
  <c r="K11"/>
  <c r="G11"/>
  <c r="DS10"/>
  <c r="DK10"/>
  <c r="DG10"/>
  <c r="DC10"/>
  <c r="CY10"/>
  <c r="CU10"/>
  <c r="CQ10"/>
  <c r="CM10"/>
  <c r="CI10"/>
  <c r="CE10"/>
  <c r="CA10"/>
  <c r="BW10"/>
  <c r="BO10"/>
  <c r="BK10"/>
  <c r="BG10"/>
  <c r="BC10"/>
  <c r="AY10"/>
  <c r="AU10"/>
  <c r="AQ10"/>
  <c r="AM10"/>
  <c r="AI10"/>
  <c r="AE10"/>
  <c r="AA10"/>
  <c r="W10"/>
  <c r="S10"/>
  <c r="O10"/>
  <c r="K10"/>
  <c r="G10"/>
  <c r="DS9"/>
  <c r="DK9"/>
  <c r="DG9"/>
  <c r="DC9"/>
  <c r="CY9"/>
  <c r="CU9"/>
  <c r="CQ9"/>
  <c r="CM9"/>
  <c r="CI9"/>
  <c r="CE9"/>
  <c r="CA9"/>
  <c r="BW9"/>
  <c r="BO9"/>
  <c r="BK9"/>
  <c r="BG9"/>
  <c r="BC9"/>
  <c r="AY9"/>
  <c r="AU9"/>
  <c r="AQ9"/>
  <c r="AM9"/>
  <c r="AI9"/>
  <c r="AE9"/>
  <c r="AA9"/>
  <c r="W9"/>
  <c r="S9"/>
  <c r="O9"/>
  <c r="K9"/>
  <c r="G9"/>
  <c r="DS8"/>
  <c r="DK8"/>
  <c r="DG8"/>
  <c r="DC8"/>
  <c r="CY8"/>
  <c r="CU8"/>
  <c r="CQ8"/>
  <c r="CM8"/>
  <c r="CI8"/>
  <c r="CE8"/>
  <c r="CA8"/>
  <c r="BO8"/>
  <c r="BK8"/>
  <c r="BG8"/>
  <c r="BC8"/>
  <c r="AY8"/>
  <c r="AU8"/>
  <c r="AQ8"/>
  <c r="AM8"/>
  <c r="AI8"/>
  <c r="AE8"/>
  <c r="AA8"/>
  <c r="W8"/>
  <c r="S8"/>
  <c r="O8"/>
  <c r="K8"/>
  <c r="G8"/>
  <c r="DS7"/>
  <c r="DK7"/>
  <c r="DG7"/>
  <c r="DC7"/>
  <c r="CY7"/>
  <c r="CU7"/>
  <c r="CQ7"/>
  <c r="CM7"/>
  <c r="CI7"/>
  <c r="CE7"/>
  <c r="CA7"/>
  <c r="BO7"/>
  <c r="BK7"/>
  <c r="BG7"/>
  <c r="BC7"/>
  <c r="AY7"/>
  <c r="AU7"/>
  <c r="AQ7"/>
  <c r="AM7"/>
  <c r="AI7"/>
  <c r="AE7"/>
  <c r="AA7"/>
  <c r="W7"/>
  <c r="S7"/>
  <c r="O7"/>
  <c r="K7"/>
  <c r="G7"/>
  <c r="DS6"/>
  <c r="DK6"/>
  <c r="DG6"/>
  <c r="DC6"/>
  <c r="CY6"/>
  <c r="CU6"/>
  <c r="CQ6"/>
  <c r="CM6"/>
  <c r="CI6"/>
  <c r="CE6"/>
  <c r="CA6"/>
  <c r="BO6"/>
  <c r="BK6"/>
  <c r="BG6"/>
  <c r="BC6"/>
  <c r="AY6"/>
  <c r="AU6"/>
  <c r="AQ6"/>
  <c r="AM6"/>
  <c r="AI6"/>
  <c r="AE6"/>
  <c r="AA6"/>
  <c r="W6"/>
  <c r="S6"/>
  <c r="O6"/>
  <c r="K6"/>
  <c r="G6"/>
  <c r="DS5"/>
  <c r="DK5"/>
  <c r="DG5"/>
  <c r="DC5"/>
  <c r="CY5"/>
  <c r="CU5"/>
  <c r="CQ5"/>
  <c r="CM5"/>
  <c r="CI5"/>
  <c r="CE5"/>
  <c r="BO5"/>
  <c r="BK5"/>
  <c r="BG5"/>
  <c r="BC5"/>
  <c r="AY5"/>
  <c r="AU5"/>
  <c r="AQ5"/>
  <c r="AM5"/>
  <c r="AI5"/>
  <c r="AE5"/>
  <c r="AA5"/>
  <c r="W5"/>
  <c r="S5"/>
  <c r="O5"/>
  <c r="K5"/>
  <c r="G5"/>
  <c r="DS4"/>
  <c r="DK4"/>
  <c r="DG4"/>
  <c r="DC4"/>
  <c r="CY4"/>
  <c r="CU4"/>
  <c r="CQ4"/>
  <c r="CM4"/>
  <c r="CI4"/>
  <c r="CE4"/>
  <c r="BO4"/>
  <c r="BK4"/>
  <c r="BG4"/>
  <c r="BC4"/>
  <c r="AY4"/>
  <c r="AU4"/>
  <c r="AQ4"/>
  <c r="AM4"/>
  <c r="AI4"/>
  <c r="AE4"/>
  <c r="AA4"/>
  <c r="W4"/>
  <c r="S4"/>
  <c r="O4"/>
  <c r="K4"/>
  <c r="G4"/>
  <c r="DS3"/>
  <c r="DK3"/>
  <c r="DK36" s="1"/>
  <c r="DG3"/>
  <c r="DG36" s="1"/>
  <c r="DC3"/>
  <c r="DC36" s="1"/>
  <c r="CY3"/>
  <c r="CY36" s="1"/>
  <c r="CU3"/>
  <c r="CU36" s="1"/>
  <c r="CQ3"/>
  <c r="CQ36" s="1"/>
  <c r="CM3"/>
  <c r="CI3"/>
  <c r="CE3"/>
  <c r="BO3"/>
  <c r="BO36" s="1"/>
  <c r="BK3"/>
  <c r="BK36" s="1"/>
  <c r="BG3"/>
  <c r="BG36" s="1"/>
  <c r="BC3"/>
  <c r="BC36" s="1"/>
  <c r="AY3"/>
  <c r="AY36" s="1"/>
  <c r="AU3"/>
  <c r="AU36" s="1"/>
  <c r="AQ3"/>
  <c r="AQ36" s="1"/>
  <c r="AM3"/>
  <c r="AM36" s="1"/>
  <c r="AI3"/>
  <c r="AI36" s="1"/>
  <c r="AE3"/>
  <c r="AE36" s="1"/>
  <c r="AA3"/>
  <c r="AA36" s="1"/>
  <c r="W3"/>
  <c r="W36" s="1"/>
  <c r="S3"/>
  <c r="S36" s="1"/>
  <c r="O3"/>
  <c r="O36" s="1"/>
  <c r="K3"/>
  <c r="K36" s="1"/>
  <c r="G3"/>
  <c r="G36" s="1"/>
  <c r="DH29" i="2"/>
  <c r="DI29"/>
  <c r="DK3"/>
  <c r="DK4"/>
  <c r="DK5"/>
  <c r="DK6"/>
  <c r="DK7"/>
  <c r="DK8"/>
  <c r="DK9"/>
  <c r="DK10"/>
  <c r="DK11"/>
  <c r="DK12"/>
  <c r="DK13"/>
  <c r="DK14"/>
  <c r="DK15"/>
  <c r="DK16"/>
  <c r="DK17"/>
  <c r="DK18"/>
  <c r="DK19"/>
  <c r="DK20"/>
  <c r="DK21"/>
  <c r="DK23"/>
  <c r="DK24"/>
  <c r="DK25"/>
  <c r="DK26"/>
  <c r="DK27"/>
  <c r="DK28"/>
  <c r="DK22"/>
  <c r="DE29"/>
  <c r="DG3"/>
  <c r="DG29" s="1"/>
  <c r="DG4"/>
  <c r="DG5"/>
  <c r="DG6"/>
  <c r="DG7"/>
  <c r="DG8"/>
  <c r="DG9"/>
  <c r="DG10"/>
  <c r="DG11"/>
  <c r="DG12"/>
  <c r="DG13"/>
  <c r="DG15"/>
  <c r="DG16"/>
  <c r="DG17"/>
  <c r="DG18"/>
  <c r="DG19"/>
  <c r="DG20"/>
  <c r="DG21"/>
  <c r="DG22"/>
  <c r="DG23"/>
  <c r="DG24"/>
  <c r="DG25"/>
  <c r="DG26"/>
  <c r="DG27"/>
  <c r="DG28"/>
  <c r="DG14"/>
  <c r="CZ29"/>
  <c r="DA29"/>
  <c r="DC3"/>
  <c r="DC4"/>
  <c r="DC5"/>
  <c r="DC6"/>
  <c r="DC7"/>
  <c r="DC8"/>
  <c r="DC10"/>
  <c r="DC11"/>
  <c r="DC12"/>
  <c r="DC13"/>
  <c r="DC14"/>
  <c r="DC15"/>
  <c r="DC16"/>
  <c r="DC17"/>
  <c r="DC18"/>
  <c r="DC19"/>
  <c r="DC20"/>
  <c r="DC21"/>
  <c r="DC22"/>
  <c r="DC23"/>
  <c r="DC24"/>
  <c r="DC25"/>
  <c r="DC26"/>
  <c r="DC27"/>
  <c r="DC28"/>
  <c r="DC9"/>
  <c r="CV29"/>
  <c r="CW29"/>
  <c r="CY3"/>
  <c r="CY29" s="1"/>
  <c r="CY4"/>
  <c r="CY5"/>
  <c r="CY6"/>
  <c r="CY7"/>
  <c r="CY28"/>
  <c r="CY9"/>
  <c r="CY10"/>
  <c r="CY11"/>
  <c r="CY12"/>
  <c r="CY13"/>
  <c r="CY14"/>
  <c r="CY15"/>
  <c r="CY16"/>
  <c r="CY17"/>
  <c r="CY18"/>
  <c r="CY19"/>
  <c r="CY20"/>
  <c r="CY21"/>
  <c r="CY22"/>
  <c r="CY23"/>
  <c r="CY24"/>
  <c r="CY25"/>
  <c r="CY26"/>
  <c r="CY27"/>
  <c r="CY8"/>
  <c r="CE3"/>
  <c r="CE4"/>
  <c r="CE5"/>
  <c r="CE6"/>
  <c r="CE7"/>
  <c r="CE8"/>
  <c r="CE9"/>
  <c r="CE10"/>
  <c r="CE11"/>
  <c r="CE12"/>
  <c r="CR29"/>
  <c r="CS29"/>
  <c r="CU4"/>
  <c r="CU5"/>
  <c r="CU6"/>
  <c r="CU7"/>
  <c r="CU8"/>
  <c r="CU9"/>
  <c r="CU10"/>
  <c r="CU11"/>
  <c r="CU12"/>
  <c r="CU13"/>
  <c r="CU14"/>
  <c r="CU15"/>
  <c r="CU16"/>
  <c r="CU17"/>
  <c r="CU18"/>
  <c r="CU19"/>
  <c r="CU20"/>
  <c r="CU21"/>
  <c r="CU22"/>
  <c r="CU23"/>
  <c r="CU24"/>
  <c r="CU25"/>
  <c r="CU26"/>
  <c r="CU27"/>
  <c r="CU28"/>
  <c r="CU3"/>
  <c r="CU29" s="1"/>
  <c r="DS36" i="3" l="1"/>
  <c r="DU3"/>
  <c r="DC29" i="2"/>
  <c r="DK29"/>
  <c r="DU4" i="3"/>
  <c r="DU5"/>
  <c r="DU6"/>
  <c r="DU7"/>
  <c r="DU8"/>
  <c r="DU9"/>
  <c r="DU10"/>
  <c r="DU11"/>
  <c r="DU12"/>
  <c r="DU13"/>
  <c r="DU14"/>
  <c r="DU15"/>
  <c r="DU16"/>
  <c r="DU17"/>
  <c r="DU18"/>
  <c r="DU19"/>
  <c r="DU20"/>
  <c r="DU21"/>
  <c r="DU22"/>
  <c r="DU23"/>
  <c r="DU33"/>
  <c r="DU34"/>
  <c r="DU35"/>
  <c r="BS36"/>
  <c r="DU32"/>
  <c r="DU36"/>
  <c r="AI3" i="2"/>
  <c r="AI4"/>
  <c r="AI5"/>
  <c r="AI6"/>
  <c r="AI7"/>
  <c r="AI8"/>
  <c r="AI9"/>
  <c r="AI10"/>
  <c r="AI11"/>
  <c r="AI12"/>
  <c r="AI13"/>
  <c r="AI14"/>
  <c r="AI15"/>
  <c r="AI16"/>
  <c r="AI17"/>
  <c r="AI18"/>
  <c r="AI19"/>
  <c r="AI20"/>
  <c r="AQ3"/>
  <c r="AQ4"/>
  <c r="BK3"/>
  <c r="BK4"/>
  <c r="BO3"/>
  <c r="BO4"/>
  <c r="BO5"/>
  <c r="BO6"/>
  <c r="BO7"/>
  <c r="BO8"/>
  <c r="BO9"/>
  <c r="BO10"/>
  <c r="BO11"/>
  <c r="AU3"/>
  <c r="AU4"/>
  <c r="BG3"/>
  <c r="BG4"/>
  <c r="BG5"/>
  <c r="BG6"/>
  <c r="BG7"/>
  <c r="BG8"/>
  <c r="BG9"/>
  <c r="BC3"/>
  <c r="BC4"/>
  <c r="AY3"/>
  <c r="AY4"/>
  <c r="AY5"/>
  <c r="AY6"/>
  <c r="AY7"/>
  <c r="AY8"/>
  <c r="AY9"/>
  <c r="AY10"/>
  <c r="AY11"/>
  <c r="AY12"/>
  <c r="AY13"/>
  <c r="AY14"/>
  <c r="AY15"/>
  <c r="AY16"/>
  <c r="CI3"/>
  <c r="CI4"/>
  <c r="CI5"/>
  <c r="CI6"/>
  <c r="CI7"/>
  <c r="CI8"/>
  <c r="CI9"/>
  <c r="CI10"/>
  <c r="CI11"/>
  <c r="CI12"/>
  <c r="CI13"/>
  <c r="CI14"/>
  <c r="CI15"/>
  <c r="CI16"/>
  <c r="CI17"/>
  <c r="CI18"/>
  <c r="CI19"/>
  <c r="CI20"/>
  <c r="CQ3"/>
  <c r="CQ4"/>
  <c r="CQ5"/>
  <c r="CM3"/>
  <c r="CM4"/>
  <c r="CM5"/>
  <c r="CM6"/>
  <c r="CM7"/>
  <c r="CM8"/>
  <c r="CM9"/>
  <c r="CM10"/>
  <c r="CM11"/>
  <c r="CM12"/>
  <c r="CM13"/>
  <c r="CM14"/>
  <c r="DO3"/>
  <c r="DO4"/>
  <c r="DO5"/>
  <c r="DO6"/>
  <c r="DO7"/>
  <c r="DO8"/>
  <c r="DM29"/>
  <c r="DL29"/>
  <c r="CO29"/>
  <c r="CN29"/>
  <c r="CK29"/>
  <c r="CJ29"/>
  <c r="CG29"/>
  <c r="CF29"/>
  <c r="CC29"/>
  <c r="CB29"/>
  <c r="BY29"/>
  <c r="BX29"/>
  <c r="BU29"/>
  <c r="BT29"/>
  <c r="BQ29"/>
  <c r="BP29"/>
  <c r="BM29"/>
  <c r="BL29"/>
  <c r="BI29"/>
  <c r="BH29"/>
  <c r="BE29"/>
  <c r="BD29"/>
  <c r="BA29"/>
  <c r="AZ29"/>
  <c r="AW29"/>
  <c r="AV29"/>
  <c r="AS29"/>
  <c r="AR29"/>
  <c r="AO29"/>
  <c r="AN29"/>
  <c r="AK29"/>
  <c r="AJ29"/>
  <c r="AG29"/>
  <c r="AF29"/>
  <c r="AC29"/>
  <c r="AB29"/>
  <c r="Y29"/>
  <c r="X29"/>
  <c r="U29"/>
  <c r="T29"/>
  <c r="Q29"/>
  <c r="P29"/>
  <c r="M29"/>
  <c r="L29"/>
  <c r="I29"/>
  <c r="H29"/>
  <c r="E29"/>
  <c r="D29"/>
  <c r="DO28"/>
  <c r="CQ28"/>
  <c r="CM28"/>
  <c r="CI28"/>
  <c r="CE28"/>
  <c r="CA28"/>
  <c r="BW28"/>
  <c r="BS28"/>
  <c r="BO28"/>
  <c r="BK28"/>
  <c r="BG28"/>
  <c r="BC28"/>
  <c r="AY28"/>
  <c r="AU28"/>
  <c r="AQ28"/>
  <c r="AM28"/>
  <c r="AI28"/>
  <c r="AE28"/>
  <c r="AA28"/>
  <c r="W28"/>
  <c r="S28"/>
  <c r="O28"/>
  <c r="K28"/>
  <c r="G28"/>
  <c r="DO27"/>
  <c r="CQ27"/>
  <c r="CM27"/>
  <c r="CI27"/>
  <c r="CE27"/>
  <c r="CA27"/>
  <c r="BW27"/>
  <c r="BS27"/>
  <c r="BO27"/>
  <c r="BK27"/>
  <c r="BG27"/>
  <c r="BC27"/>
  <c r="AY27"/>
  <c r="AU27"/>
  <c r="AQ27"/>
  <c r="AM27"/>
  <c r="AI27"/>
  <c r="AE27"/>
  <c r="AA27"/>
  <c r="W27"/>
  <c r="S27"/>
  <c r="O27"/>
  <c r="K27"/>
  <c r="G27"/>
  <c r="DO26"/>
  <c r="CQ26"/>
  <c r="CM26"/>
  <c r="CI26"/>
  <c r="CE26"/>
  <c r="CA26"/>
  <c r="BW26"/>
  <c r="BS26"/>
  <c r="BO26"/>
  <c r="BK26"/>
  <c r="BG26"/>
  <c r="BC26"/>
  <c r="AY26"/>
  <c r="AU26"/>
  <c r="AQ26"/>
  <c r="AM26"/>
  <c r="AI26"/>
  <c r="AE26"/>
  <c r="AA26"/>
  <c r="W26"/>
  <c r="S26"/>
  <c r="O26"/>
  <c r="K26"/>
  <c r="G26"/>
  <c r="DO25"/>
  <c r="CQ25"/>
  <c r="CM25"/>
  <c r="CI25"/>
  <c r="CE25"/>
  <c r="CA25"/>
  <c r="BW25"/>
  <c r="BS25"/>
  <c r="BO25"/>
  <c r="BK25"/>
  <c r="BG25"/>
  <c r="BC25"/>
  <c r="AY25"/>
  <c r="AU25"/>
  <c r="AQ25"/>
  <c r="AM25"/>
  <c r="AI25"/>
  <c r="AE25"/>
  <c r="AA25"/>
  <c r="W25"/>
  <c r="S25"/>
  <c r="O25"/>
  <c r="K25"/>
  <c r="G25"/>
  <c r="DO24"/>
  <c r="CQ24"/>
  <c r="CM24"/>
  <c r="CI24"/>
  <c r="CE24"/>
  <c r="CA24"/>
  <c r="BW24"/>
  <c r="BS24"/>
  <c r="BO24"/>
  <c r="BK24"/>
  <c r="BG24"/>
  <c r="BC24"/>
  <c r="AY24"/>
  <c r="AU24"/>
  <c r="AQ24"/>
  <c r="AM24"/>
  <c r="AI24"/>
  <c r="AE24"/>
  <c r="AA24"/>
  <c r="W24"/>
  <c r="S24"/>
  <c r="O24"/>
  <c r="K24"/>
  <c r="G24"/>
  <c r="DO23"/>
  <c r="CQ23"/>
  <c r="CM23"/>
  <c r="CI23"/>
  <c r="CE23"/>
  <c r="CA23"/>
  <c r="BW23"/>
  <c r="BS23"/>
  <c r="BS29" s="1"/>
  <c r="BO23"/>
  <c r="BK23"/>
  <c r="BG23"/>
  <c r="BC23"/>
  <c r="AY23"/>
  <c r="AU23"/>
  <c r="AQ23"/>
  <c r="AM23"/>
  <c r="AI23"/>
  <c r="AE23"/>
  <c r="AA23"/>
  <c r="W23"/>
  <c r="S23"/>
  <c r="O23"/>
  <c r="K23"/>
  <c r="G23"/>
  <c r="DO22"/>
  <c r="CQ22"/>
  <c r="CM22"/>
  <c r="CI22"/>
  <c r="CE22"/>
  <c r="CA22"/>
  <c r="BW22"/>
  <c r="BO22"/>
  <c r="BK22"/>
  <c r="BG22"/>
  <c r="BC22"/>
  <c r="AY22"/>
  <c r="AU22"/>
  <c r="AQ22"/>
  <c r="AM22"/>
  <c r="AI22"/>
  <c r="AE22"/>
  <c r="AA22"/>
  <c r="W22"/>
  <c r="S22"/>
  <c r="O22"/>
  <c r="K22"/>
  <c r="G22"/>
  <c r="DO21"/>
  <c r="CQ21"/>
  <c r="CM21"/>
  <c r="CI21"/>
  <c r="CI29" s="1"/>
  <c r="CE21"/>
  <c r="CA21"/>
  <c r="BW21"/>
  <c r="BO21"/>
  <c r="BK21"/>
  <c r="BG21"/>
  <c r="BC21"/>
  <c r="AY21"/>
  <c r="AU21"/>
  <c r="AQ21"/>
  <c r="AM21"/>
  <c r="AI21"/>
  <c r="AI29" s="1"/>
  <c r="AE21"/>
  <c r="AA21"/>
  <c r="W21"/>
  <c r="S21"/>
  <c r="O21"/>
  <c r="K21"/>
  <c r="G21"/>
  <c r="DO20"/>
  <c r="CQ20"/>
  <c r="CM20"/>
  <c r="CE20"/>
  <c r="CA20"/>
  <c r="BW20"/>
  <c r="BO20"/>
  <c r="BK20"/>
  <c r="BG20"/>
  <c r="BC20"/>
  <c r="AY20"/>
  <c r="AU20"/>
  <c r="AQ20"/>
  <c r="AM20"/>
  <c r="AE20"/>
  <c r="AA20"/>
  <c r="W20"/>
  <c r="S20"/>
  <c r="O20"/>
  <c r="K20"/>
  <c r="G20"/>
  <c r="DO19"/>
  <c r="CQ19"/>
  <c r="CM19"/>
  <c r="CE19"/>
  <c r="CA19"/>
  <c r="BW19"/>
  <c r="BO19"/>
  <c r="BK19"/>
  <c r="BG19"/>
  <c r="BC19"/>
  <c r="AY19"/>
  <c r="AU19"/>
  <c r="AQ19"/>
  <c r="AM19"/>
  <c r="AE19"/>
  <c r="AA19"/>
  <c r="W19"/>
  <c r="S19"/>
  <c r="O19"/>
  <c r="K19"/>
  <c r="G19"/>
  <c r="DO18"/>
  <c r="CQ18"/>
  <c r="CM18"/>
  <c r="CE18"/>
  <c r="CA18"/>
  <c r="BW18"/>
  <c r="BO18"/>
  <c r="BK18"/>
  <c r="BG18"/>
  <c r="BC18"/>
  <c r="AY18"/>
  <c r="AU18"/>
  <c r="AQ18"/>
  <c r="AM18"/>
  <c r="AE18"/>
  <c r="AA18"/>
  <c r="W18"/>
  <c r="S18"/>
  <c r="O18"/>
  <c r="K18"/>
  <c r="G18"/>
  <c r="DO17"/>
  <c r="CQ17"/>
  <c r="CM17"/>
  <c r="CE17"/>
  <c r="CA17"/>
  <c r="BW17"/>
  <c r="BO17"/>
  <c r="BK17"/>
  <c r="BG17"/>
  <c r="BC17"/>
  <c r="AY17"/>
  <c r="AY29" s="1"/>
  <c r="AU17"/>
  <c r="AQ17"/>
  <c r="AM17"/>
  <c r="AE17"/>
  <c r="AA17"/>
  <c r="W17"/>
  <c r="S17"/>
  <c r="O17"/>
  <c r="K17"/>
  <c r="G17"/>
  <c r="DO16"/>
  <c r="CQ16"/>
  <c r="CM16"/>
  <c r="CE16"/>
  <c r="CA16"/>
  <c r="BW16"/>
  <c r="BO16"/>
  <c r="BK16"/>
  <c r="BG16"/>
  <c r="BC16"/>
  <c r="AU16"/>
  <c r="AQ16"/>
  <c r="AM16"/>
  <c r="AE16"/>
  <c r="AA16"/>
  <c r="W16"/>
  <c r="S16"/>
  <c r="O16"/>
  <c r="K16"/>
  <c r="G16"/>
  <c r="DO15"/>
  <c r="CQ15"/>
  <c r="CM15"/>
  <c r="CM29" s="1"/>
  <c r="CE15"/>
  <c r="CA15"/>
  <c r="BW15"/>
  <c r="BO15"/>
  <c r="BK15"/>
  <c r="BG15"/>
  <c r="BC15"/>
  <c r="AU15"/>
  <c r="AQ15"/>
  <c r="AM15"/>
  <c r="AE15"/>
  <c r="AA15"/>
  <c r="W15"/>
  <c r="S15"/>
  <c r="O15"/>
  <c r="K15"/>
  <c r="G15"/>
  <c r="DO14"/>
  <c r="CQ14"/>
  <c r="CE14"/>
  <c r="CA14"/>
  <c r="BW14"/>
  <c r="BO14"/>
  <c r="BK14"/>
  <c r="BG14"/>
  <c r="BC14"/>
  <c r="AU14"/>
  <c r="AQ14"/>
  <c r="AM14"/>
  <c r="AE14"/>
  <c r="AA14"/>
  <c r="W14"/>
  <c r="S14"/>
  <c r="O14"/>
  <c r="K14"/>
  <c r="G14"/>
  <c r="DO13"/>
  <c r="CQ13"/>
  <c r="CE13"/>
  <c r="CE29" s="1"/>
  <c r="CA13"/>
  <c r="BW13"/>
  <c r="BO13"/>
  <c r="BK13"/>
  <c r="BG13"/>
  <c r="BC13"/>
  <c r="AU13"/>
  <c r="AQ13"/>
  <c r="AM13"/>
  <c r="AE13"/>
  <c r="AA13"/>
  <c r="W13"/>
  <c r="S13"/>
  <c r="O13"/>
  <c r="K13"/>
  <c r="G13"/>
  <c r="DO12"/>
  <c r="CQ12"/>
  <c r="CA12"/>
  <c r="BW12"/>
  <c r="BO12"/>
  <c r="BO29" s="1"/>
  <c r="BK12"/>
  <c r="BG12"/>
  <c r="BC12"/>
  <c r="AU12"/>
  <c r="AQ12"/>
  <c r="AM12"/>
  <c r="AE12"/>
  <c r="AA12"/>
  <c r="W12"/>
  <c r="S12"/>
  <c r="O12"/>
  <c r="K12"/>
  <c r="G12"/>
  <c r="DO11"/>
  <c r="CQ11"/>
  <c r="CA11"/>
  <c r="BW11"/>
  <c r="BK11"/>
  <c r="BG11"/>
  <c r="BC11"/>
  <c r="AU11"/>
  <c r="AQ11"/>
  <c r="AM11"/>
  <c r="AE11"/>
  <c r="AA11"/>
  <c r="W11"/>
  <c r="S11"/>
  <c r="O11"/>
  <c r="K11"/>
  <c r="G11"/>
  <c r="DO10"/>
  <c r="CQ10"/>
  <c r="CA10"/>
  <c r="BW10"/>
  <c r="BK10"/>
  <c r="BG10"/>
  <c r="BG29" s="1"/>
  <c r="BC10"/>
  <c r="AU10"/>
  <c r="AQ10"/>
  <c r="AM10"/>
  <c r="AE10"/>
  <c r="AA10"/>
  <c r="W10"/>
  <c r="S10"/>
  <c r="O10"/>
  <c r="K10"/>
  <c r="G10"/>
  <c r="DO9"/>
  <c r="CQ9"/>
  <c r="CA9"/>
  <c r="BW9"/>
  <c r="BW29" s="1"/>
  <c r="BK9"/>
  <c r="BC9"/>
  <c r="AU9"/>
  <c r="AQ9"/>
  <c r="AM9"/>
  <c r="AE9"/>
  <c r="AA9"/>
  <c r="W9"/>
  <c r="S9"/>
  <c r="O9"/>
  <c r="K9"/>
  <c r="G9"/>
  <c r="CQ8"/>
  <c r="CA8"/>
  <c r="BK8"/>
  <c r="BC8"/>
  <c r="AU8"/>
  <c r="AQ8"/>
  <c r="AM8"/>
  <c r="AE8"/>
  <c r="AA8"/>
  <c r="W8"/>
  <c r="S8"/>
  <c r="O8"/>
  <c r="K8"/>
  <c r="G8"/>
  <c r="CQ7"/>
  <c r="CA7"/>
  <c r="BK7"/>
  <c r="BC7"/>
  <c r="AU7"/>
  <c r="AQ7"/>
  <c r="AM7"/>
  <c r="AE7"/>
  <c r="AA7"/>
  <c r="W7"/>
  <c r="S7"/>
  <c r="O7"/>
  <c r="K7"/>
  <c r="G7"/>
  <c r="CQ6"/>
  <c r="CQ29" s="1"/>
  <c r="CA6"/>
  <c r="CA29" s="1"/>
  <c r="BK6"/>
  <c r="BC6"/>
  <c r="AU6"/>
  <c r="AQ6"/>
  <c r="AM6"/>
  <c r="AE6"/>
  <c r="AA6"/>
  <c r="W6"/>
  <c r="S6"/>
  <c r="O6"/>
  <c r="K6"/>
  <c r="G6"/>
  <c r="BK5"/>
  <c r="BK29" s="1"/>
  <c r="BC5"/>
  <c r="BC29" s="1"/>
  <c r="AU5"/>
  <c r="AU29" s="1"/>
  <c r="AQ5"/>
  <c r="AQ29" s="1"/>
  <c r="AM5"/>
  <c r="AE5"/>
  <c r="AA5"/>
  <c r="W5"/>
  <c r="S5"/>
  <c r="O5"/>
  <c r="K5"/>
  <c r="G5"/>
  <c r="AM4"/>
  <c r="AE4"/>
  <c r="AA4"/>
  <c r="W4"/>
  <c r="S4"/>
  <c r="O4"/>
  <c r="K4"/>
  <c r="G4"/>
  <c r="AM3"/>
  <c r="AM29" s="1"/>
  <c r="AE3"/>
  <c r="AE29" s="1"/>
  <c r="AA3"/>
  <c r="AA29" s="1"/>
  <c r="W3"/>
  <c r="W29" s="1"/>
  <c r="S3"/>
  <c r="S29" s="1"/>
  <c r="O3"/>
  <c r="O29" s="1"/>
  <c r="K3"/>
  <c r="K29" s="1"/>
  <c r="G3"/>
  <c r="G29" s="1"/>
  <c r="D29" i="1"/>
  <c r="E29"/>
  <c r="H29"/>
  <c r="I29"/>
  <c r="L29"/>
  <c r="M29"/>
  <c r="P29"/>
  <c r="Q29"/>
  <c r="T29"/>
  <c r="U29"/>
  <c r="X29"/>
  <c r="Y29"/>
  <c r="AB29"/>
  <c r="AC29"/>
  <c r="AF29"/>
  <c r="AG29"/>
  <c r="AJ29"/>
  <c r="AK29"/>
  <c r="AN29"/>
  <c r="AO29"/>
  <c r="AR29"/>
  <c r="AS29"/>
  <c r="AV29"/>
  <c r="AW29"/>
  <c r="AZ29"/>
  <c r="BA29"/>
  <c r="BD29"/>
  <c r="BE29"/>
  <c r="BH29"/>
  <c r="BI29"/>
  <c r="BL29"/>
  <c r="BM29"/>
  <c r="BP29"/>
  <c r="BQ29"/>
  <c r="BT29"/>
  <c r="BU29"/>
  <c r="BX29"/>
  <c r="BY29"/>
  <c r="CB29"/>
  <c r="CC29"/>
  <c r="CK29"/>
  <c r="CS29"/>
  <c r="BS23"/>
  <c r="BS29" s="1"/>
  <c r="BS24"/>
  <c r="BS25"/>
  <c r="BS26"/>
  <c r="BS27"/>
  <c r="BS28"/>
  <c r="AI22"/>
  <c r="AI23"/>
  <c r="AI24"/>
  <c r="AI25"/>
  <c r="AI26"/>
  <c r="AI27"/>
  <c r="AI28"/>
  <c r="AI21"/>
  <c r="AI29" s="1"/>
  <c r="DO29" i="2" l="1"/>
  <c r="DQ9"/>
  <c r="DQ10"/>
  <c r="DQ11"/>
  <c r="DQ12"/>
  <c r="DQ13"/>
  <c r="DQ14"/>
  <c r="DQ15"/>
  <c r="DQ16"/>
  <c r="DQ17"/>
  <c r="DQ18"/>
  <c r="DQ19"/>
  <c r="DQ20"/>
  <c r="DQ21"/>
  <c r="DQ23"/>
  <c r="DQ25"/>
  <c r="DQ27"/>
  <c r="DQ28"/>
  <c r="DQ8"/>
  <c r="DQ7"/>
  <c r="DQ6"/>
  <c r="DQ5"/>
  <c r="DQ4"/>
  <c r="DQ3"/>
  <c r="DQ26"/>
  <c r="DQ24"/>
  <c r="DQ22"/>
  <c r="DQ29"/>
  <c r="CG29" i="1"/>
  <c r="CF29"/>
  <c r="CI22"/>
  <c r="CI23"/>
  <c r="CI24"/>
  <c r="CI25"/>
  <c r="CI26"/>
  <c r="CI27"/>
  <c r="CI28"/>
  <c r="CI21"/>
  <c r="CI29" s="1"/>
  <c r="AY18"/>
  <c r="AY19"/>
  <c r="AY20"/>
  <c r="AY21"/>
  <c r="AY22"/>
  <c r="AY23"/>
  <c r="AY24"/>
  <c r="AY25"/>
  <c r="AY26"/>
  <c r="AY27"/>
  <c r="AY28"/>
  <c r="AY17"/>
  <c r="AY29" s="1"/>
  <c r="CJ29"/>
  <c r="CM16"/>
  <c r="CM17"/>
  <c r="CM18"/>
  <c r="CM19"/>
  <c r="CM20"/>
  <c r="CM21"/>
  <c r="CM22"/>
  <c r="CM23"/>
  <c r="CM24"/>
  <c r="CM25"/>
  <c r="CM26"/>
  <c r="CM27"/>
  <c r="CM28"/>
  <c r="CM15"/>
  <c r="CM29" s="1"/>
  <c r="CE14"/>
  <c r="CE15"/>
  <c r="CE16"/>
  <c r="CE17"/>
  <c r="CE18"/>
  <c r="CE19"/>
  <c r="CE20"/>
  <c r="CE21"/>
  <c r="CE22"/>
  <c r="CE23"/>
  <c r="CE24"/>
  <c r="CE25"/>
  <c r="CE26"/>
  <c r="CE27"/>
  <c r="CE28"/>
  <c r="CE13"/>
  <c r="CE29" s="1"/>
  <c r="BO12" l="1"/>
  <c r="BO13"/>
  <c r="BO14"/>
  <c r="BO15"/>
  <c r="BO16"/>
  <c r="BO17"/>
  <c r="BO18"/>
  <c r="BO19"/>
  <c r="BO20"/>
  <c r="BO21"/>
  <c r="BO22"/>
  <c r="BO23"/>
  <c r="BO24"/>
  <c r="BO25"/>
  <c r="BO26"/>
  <c r="BO27"/>
  <c r="BO28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10"/>
  <c r="BG29" s="1"/>
  <c r="BW28"/>
  <c r="BW10"/>
  <c r="BW11"/>
  <c r="BW12"/>
  <c r="BW13"/>
  <c r="BW14"/>
  <c r="BW15"/>
  <c r="BW16"/>
  <c r="BW17"/>
  <c r="BW18"/>
  <c r="BW19"/>
  <c r="BW20"/>
  <c r="BW21"/>
  <c r="BW22"/>
  <c r="BW23"/>
  <c r="BW24"/>
  <c r="BW25"/>
  <c r="BW26"/>
  <c r="BW27"/>
  <c r="BW9"/>
  <c r="BW29" s="1"/>
  <c r="CU10"/>
  <c r="CU11"/>
  <c r="CU12"/>
  <c r="CU13"/>
  <c r="CU14"/>
  <c r="CU15"/>
  <c r="CU16"/>
  <c r="CU17"/>
  <c r="CU18"/>
  <c r="CU19"/>
  <c r="CU20"/>
  <c r="CU21"/>
  <c r="CU22"/>
  <c r="CU23"/>
  <c r="CU24"/>
  <c r="CU25"/>
  <c r="CU26"/>
  <c r="CU27"/>
  <c r="CU28"/>
  <c r="CU9"/>
  <c r="G12"/>
  <c r="K12"/>
  <c r="O12"/>
  <c r="S12"/>
  <c r="W12"/>
  <c r="AA12"/>
  <c r="AE12"/>
  <c r="AM12"/>
  <c r="AQ12"/>
  <c r="AU12"/>
  <c r="BC12"/>
  <c r="BK12"/>
  <c r="CA12"/>
  <c r="CQ12"/>
  <c r="G13"/>
  <c r="K13"/>
  <c r="O13"/>
  <c r="S13"/>
  <c r="W13"/>
  <c r="AA13"/>
  <c r="AE13"/>
  <c r="AM13"/>
  <c r="AQ13"/>
  <c r="AU13"/>
  <c r="BC13"/>
  <c r="BK13"/>
  <c r="CA13"/>
  <c r="CQ13"/>
  <c r="G14"/>
  <c r="K14"/>
  <c r="O14"/>
  <c r="S14"/>
  <c r="W14"/>
  <c r="AA14"/>
  <c r="AE14"/>
  <c r="AM14"/>
  <c r="AQ14"/>
  <c r="AU14"/>
  <c r="BC14"/>
  <c r="BK14"/>
  <c r="CA14"/>
  <c r="CQ14"/>
  <c r="G15"/>
  <c r="K15"/>
  <c r="O15"/>
  <c r="S15"/>
  <c r="W15"/>
  <c r="AA15"/>
  <c r="AE15"/>
  <c r="AM15"/>
  <c r="AQ15"/>
  <c r="AU15"/>
  <c r="BC15"/>
  <c r="BK15"/>
  <c r="CA15"/>
  <c r="CQ15"/>
  <c r="G16"/>
  <c r="K16"/>
  <c r="O16"/>
  <c r="S16"/>
  <c r="W16"/>
  <c r="AA16"/>
  <c r="AE16"/>
  <c r="AM16"/>
  <c r="AQ16"/>
  <c r="AU16"/>
  <c r="BC16"/>
  <c r="BK16"/>
  <c r="CA16"/>
  <c r="CQ16"/>
  <c r="G17"/>
  <c r="K17"/>
  <c r="O17"/>
  <c r="S17"/>
  <c r="W17"/>
  <c r="AA17"/>
  <c r="AE17"/>
  <c r="AM17"/>
  <c r="AQ17"/>
  <c r="AU17"/>
  <c r="BC17"/>
  <c r="BK17"/>
  <c r="CA17"/>
  <c r="CQ17"/>
  <c r="G18"/>
  <c r="K18"/>
  <c r="O18"/>
  <c r="S18"/>
  <c r="W18"/>
  <c r="AA18"/>
  <c r="AE18"/>
  <c r="AM18"/>
  <c r="AQ18"/>
  <c r="AU18"/>
  <c r="BC18"/>
  <c r="BK18"/>
  <c r="CA18"/>
  <c r="CQ18"/>
  <c r="G19"/>
  <c r="K19"/>
  <c r="O19"/>
  <c r="S19"/>
  <c r="W19"/>
  <c r="AA19"/>
  <c r="AE19"/>
  <c r="AM19"/>
  <c r="AQ19"/>
  <c r="AU19"/>
  <c r="BC19"/>
  <c r="BK19"/>
  <c r="CA19"/>
  <c r="CQ19"/>
  <c r="G20"/>
  <c r="K20"/>
  <c r="O20"/>
  <c r="S20"/>
  <c r="W20"/>
  <c r="AA20"/>
  <c r="AE20"/>
  <c r="AM20"/>
  <c r="AQ20"/>
  <c r="AU20"/>
  <c r="BC20"/>
  <c r="BK20"/>
  <c r="CA20"/>
  <c r="CQ20"/>
  <c r="G21"/>
  <c r="K21"/>
  <c r="O21"/>
  <c r="S21"/>
  <c r="W21"/>
  <c r="AA21"/>
  <c r="AE21"/>
  <c r="AM21"/>
  <c r="AQ21"/>
  <c r="AU21"/>
  <c r="BC21"/>
  <c r="BK21"/>
  <c r="CA21"/>
  <c r="CQ21"/>
  <c r="G22"/>
  <c r="K22"/>
  <c r="O22"/>
  <c r="S22"/>
  <c r="W22"/>
  <c r="AA22"/>
  <c r="AE22"/>
  <c r="AM22"/>
  <c r="AQ22"/>
  <c r="AU22"/>
  <c r="BC22"/>
  <c r="BK22"/>
  <c r="CA22"/>
  <c r="CQ22"/>
  <c r="G23"/>
  <c r="K23"/>
  <c r="O23"/>
  <c r="S23"/>
  <c r="W23"/>
  <c r="AA23"/>
  <c r="AE23"/>
  <c r="AM23"/>
  <c r="AQ23"/>
  <c r="AU23"/>
  <c r="BC23"/>
  <c r="BK23"/>
  <c r="CA23"/>
  <c r="CQ23"/>
  <c r="G24"/>
  <c r="K24"/>
  <c r="O24"/>
  <c r="S24"/>
  <c r="W24"/>
  <c r="AA24"/>
  <c r="AE24"/>
  <c r="AM24"/>
  <c r="AQ24"/>
  <c r="AU24"/>
  <c r="BC24"/>
  <c r="BK24"/>
  <c r="CA24"/>
  <c r="CQ24"/>
  <c r="CQ7"/>
  <c r="CQ8"/>
  <c r="CQ9"/>
  <c r="CQ10"/>
  <c r="CQ11"/>
  <c r="CQ25"/>
  <c r="CQ26"/>
  <c r="CQ27"/>
  <c r="CQ28"/>
  <c r="CQ6"/>
  <c r="CA7"/>
  <c r="CA8"/>
  <c r="CA9"/>
  <c r="CA10"/>
  <c r="CA11"/>
  <c r="CA25"/>
  <c r="CA26"/>
  <c r="CA27"/>
  <c r="CA28"/>
  <c r="CA6"/>
  <c r="CA29" s="1"/>
  <c r="BK6"/>
  <c r="BK7"/>
  <c r="BK8"/>
  <c r="BK9"/>
  <c r="BK10"/>
  <c r="BK11"/>
  <c r="BK25"/>
  <c r="BK26"/>
  <c r="BK27"/>
  <c r="BK28"/>
  <c r="BK5"/>
  <c r="BC6"/>
  <c r="BC7"/>
  <c r="BC8"/>
  <c r="BC9"/>
  <c r="BC10"/>
  <c r="BC11"/>
  <c r="BC25"/>
  <c r="BC26"/>
  <c r="BC27"/>
  <c r="BC28"/>
  <c r="BC5"/>
  <c r="BC29" s="1"/>
  <c r="AU6"/>
  <c r="AU7"/>
  <c r="AU8"/>
  <c r="AU9"/>
  <c r="AU10"/>
  <c r="AU11"/>
  <c r="AU25"/>
  <c r="AU26"/>
  <c r="AU27"/>
  <c r="AU28"/>
  <c r="AU5"/>
  <c r="AU29" s="1"/>
  <c r="AQ6"/>
  <c r="AQ7"/>
  <c r="AQ8"/>
  <c r="AQ9"/>
  <c r="AQ10"/>
  <c r="AQ11"/>
  <c r="AQ25"/>
  <c r="AQ26"/>
  <c r="AQ27"/>
  <c r="AQ28"/>
  <c r="AQ5"/>
  <c r="AQ29" s="1"/>
  <c r="AM4"/>
  <c r="AM5"/>
  <c r="AM6"/>
  <c r="AM7"/>
  <c r="AM8"/>
  <c r="AM9"/>
  <c r="AM10"/>
  <c r="AM11"/>
  <c r="AM25"/>
  <c r="AM26"/>
  <c r="AM27"/>
  <c r="AM28"/>
  <c r="AM3"/>
  <c r="AE4"/>
  <c r="AE5"/>
  <c r="AE6"/>
  <c r="AE7"/>
  <c r="AE8"/>
  <c r="AE9"/>
  <c r="AE10"/>
  <c r="AE11"/>
  <c r="AE25"/>
  <c r="AE26"/>
  <c r="AE27"/>
  <c r="AE28"/>
  <c r="AE3"/>
  <c r="AE29" s="1"/>
  <c r="AA4"/>
  <c r="AA5"/>
  <c r="AA6"/>
  <c r="AA7"/>
  <c r="AA8"/>
  <c r="AA9"/>
  <c r="AA10"/>
  <c r="AA11"/>
  <c r="AA25"/>
  <c r="AA26"/>
  <c r="AA27"/>
  <c r="AA28"/>
  <c r="AA3"/>
  <c r="AA29" s="1"/>
  <c r="W4"/>
  <c r="W5"/>
  <c r="W6"/>
  <c r="W7"/>
  <c r="W8"/>
  <c r="W9"/>
  <c r="W10"/>
  <c r="W11"/>
  <c r="W25"/>
  <c r="W26"/>
  <c r="W27"/>
  <c r="W28"/>
  <c r="W3"/>
  <c r="W29" s="1"/>
  <c r="S4"/>
  <c r="S5"/>
  <c r="S6"/>
  <c r="S7"/>
  <c r="S8"/>
  <c r="S9"/>
  <c r="S10"/>
  <c r="S11"/>
  <c r="S25"/>
  <c r="S26"/>
  <c r="S27"/>
  <c r="S28"/>
  <c r="S3"/>
  <c r="S29" s="1"/>
  <c r="O3"/>
  <c r="O4"/>
  <c r="O5"/>
  <c r="O6"/>
  <c r="O7"/>
  <c r="O8"/>
  <c r="O9"/>
  <c r="O10"/>
  <c r="O11"/>
  <c r="O25"/>
  <c r="O26"/>
  <c r="G3"/>
  <c r="G4"/>
  <c r="G5"/>
  <c r="G6"/>
  <c r="G7"/>
  <c r="G8"/>
  <c r="G9"/>
  <c r="G10"/>
  <c r="G11"/>
  <c r="G25"/>
  <c r="G26"/>
  <c r="K3"/>
  <c r="K4"/>
  <c r="K5"/>
  <c r="K6"/>
  <c r="K7"/>
  <c r="K8"/>
  <c r="K9"/>
  <c r="K10"/>
  <c r="K11"/>
  <c r="K25"/>
  <c r="K26"/>
  <c r="BK29" l="1"/>
  <c r="CW5"/>
  <c r="CQ29"/>
  <c r="CW6"/>
  <c r="CU29"/>
  <c r="CW9"/>
  <c r="CW3"/>
  <c r="CW8"/>
  <c r="CW7"/>
  <c r="CW26"/>
  <c r="CW25"/>
  <c r="CW24"/>
  <c r="CW23"/>
  <c r="CW22"/>
  <c r="CW21"/>
  <c r="CW20"/>
  <c r="CW19"/>
  <c r="CW18"/>
  <c r="CW17"/>
  <c r="CW16"/>
  <c r="CW15"/>
  <c r="CW14"/>
  <c r="CW13"/>
  <c r="CW12"/>
  <c r="CW11"/>
  <c r="CW10"/>
  <c r="BO29"/>
  <c r="AM29"/>
  <c r="CW4"/>
  <c r="CR29"/>
  <c r="CO29"/>
  <c r="CN29"/>
  <c r="O28"/>
  <c r="CW28" s="1"/>
  <c r="K28"/>
  <c r="G28"/>
  <c r="O27"/>
  <c r="O29" s="1"/>
  <c r="K27"/>
  <c r="K29" s="1"/>
  <c r="G27"/>
  <c r="G29" s="1"/>
  <c r="CW27" l="1"/>
  <c r="CW29"/>
</calcChain>
</file>

<file path=xl/comments1.xml><?xml version="1.0" encoding="utf-8"?>
<comments xmlns="http://schemas.openxmlformats.org/spreadsheetml/2006/main">
  <authors>
    <author>Adriana</author>
  </authors>
  <commentList>
    <comment ref="AC29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Adriana</author>
  </authors>
  <commentList>
    <comment ref="AC29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Adriana</author>
  </authors>
  <commentList>
    <comment ref="AC36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Adriana</author>
  </authors>
  <commentList>
    <comment ref="AC36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Adriana</author>
  </authors>
  <commentList>
    <comment ref="AC36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Adriana</author>
  </authors>
  <commentList>
    <comment ref="AC40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Adriana</author>
  </authors>
  <commentList>
    <comment ref="AC36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36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<sst xmlns="http://schemas.openxmlformats.org/spreadsheetml/2006/main" count="1520" uniqueCount="280">
  <si>
    <t>FECHA</t>
  </si>
  <si>
    <t>TRASPASO</t>
  </si>
  <si>
    <t>PIEZAS</t>
  </si>
  <si>
    <t>PRECIO</t>
  </si>
  <si>
    <t>TOTAL</t>
  </si>
  <si>
    <r>
      <rPr>
        <b/>
        <sz val="10"/>
        <color rgb="FFFF0000"/>
        <rFont val="Calibri"/>
        <family val="2"/>
        <scheme val="minor"/>
      </rPr>
      <t>Cuero</t>
    </r>
    <r>
      <rPr>
        <b/>
        <sz val="10"/>
        <color theme="1"/>
        <rFont val="Calibri"/>
        <family val="2"/>
        <scheme val="minor"/>
      </rPr>
      <t xml:space="preserve"> Farmland</t>
    </r>
  </si>
  <si>
    <t>CONTRA SWIFT</t>
  </si>
  <si>
    <t>MENUDO EXCEL</t>
  </si>
  <si>
    <t>GRAN TOTAL</t>
  </si>
  <si>
    <r>
      <rPr>
        <b/>
        <sz val="28"/>
        <color rgb="FF0000FF"/>
        <rFont val="Calibri"/>
        <family val="2"/>
        <scheme val="minor"/>
      </rPr>
      <t xml:space="preserve"> 11   SUR </t>
    </r>
    <r>
      <rPr>
        <sz val="28"/>
        <color theme="1"/>
        <rFont val="Calibri"/>
        <family val="2"/>
        <scheme val="minor"/>
      </rPr>
      <t xml:space="preserve">      COMPRAS DE   E N E R O     2 0 1 2</t>
    </r>
  </si>
  <si>
    <r>
      <rPr>
        <b/>
        <sz val="28"/>
        <color rgb="FF0000FF"/>
        <rFont val="Calibri"/>
        <family val="2"/>
        <scheme val="minor"/>
      </rPr>
      <t xml:space="preserve"> 11   SUR </t>
    </r>
    <r>
      <rPr>
        <sz val="28"/>
        <color theme="1"/>
        <rFont val="Calibri"/>
        <family val="2"/>
        <scheme val="minor"/>
      </rPr>
      <t xml:space="preserve">      COMPRAS DE   F E B R E R O     2 0 1 2</t>
    </r>
  </si>
  <si>
    <t>089 C</t>
  </si>
  <si>
    <t>DELANTEROS</t>
  </si>
  <si>
    <t>COMBO IBP</t>
  </si>
  <si>
    <t>COMBO Seaboard</t>
  </si>
  <si>
    <t>COMBO PREMIUM</t>
  </si>
  <si>
    <t>COSTILLA Seaboard</t>
  </si>
  <si>
    <t>092 C</t>
  </si>
  <si>
    <t>PECHO</t>
  </si>
  <si>
    <t>100 C</t>
  </si>
  <si>
    <t>CUERO ENTERO</t>
  </si>
  <si>
    <t>1/2 RES</t>
  </si>
  <si>
    <t>CAPOTE</t>
  </si>
  <si>
    <t>PULPA</t>
  </si>
  <si>
    <t>109 C</t>
  </si>
  <si>
    <t>112 C</t>
  </si>
  <si>
    <t>115 C</t>
  </si>
  <si>
    <t>130 C</t>
  </si>
  <si>
    <t>ESPINAZO</t>
  </si>
  <si>
    <t>PATA DE RES</t>
  </si>
  <si>
    <t>PLANCHA</t>
  </si>
  <si>
    <t>133 C</t>
  </si>
  <si>
    <t>140 C</t>
  </si>
  <si>
    <t>143 C</t>
  </si>
  <si>
    <t>149 C</t>
  </si>
  <si>
    <t>CARNERO</t>
  </si>
  <si>
    <t>SESOS COPA</t>
  </si>
  <si>
    <t>155 C</t>
  </si>
  <si>
    <t>163 C</t>
  </si>
  <si>
    <t>MANITAS</t>
  </si>
  <si>
    <t>166 C</t>
  </si>
  <si>
    <t>174 C</t>
  </si>
  <si>
    <t>CABEZAS</t>
  </si>
  <si>
    <t>179 C</t>
  </si>
  <si>
    <t>188 C</t>
  </si>
  <si>
    <t>196 C</t>
  </si>
  <si>
    <t>201 C</t>
  </si>
  <si>
    <t>ESP. CARNERO</t>
  </si>
  <si>
    <t>COMBO EXCELL</t>
  </si>
  <si>
    <t>213 C</t>
  </si>
  <si>
    <t>CANAL DE PCO.</t>
  </si>
  <si>
    <t>PAPADA</t>
  </si>
  <si>
    <t>220 C</t>
  </si>
  <si>
    <t>229 C</t>
  </si>
  <si>
    <t>241 C</t>
  </si>
  <si>
    <t>TOTALES</t>
  </si>
  <si>
    <t>251 C</t>
  </si>
  <si>
    <t>254 C</t>
  </si>
  <si>
    <t>266 C</t>
  </si>
  <si>
    <t>CODILLO</t>
  </si>
  <si>
    <t>OK</t>
  </si>
  <si>
    <t>271 C</t>
  </si>
  <si>
    <t>DELANTERO</t>
  </si>
  <si>
    <t>198 E</t>
  </si>
  <si>
    <t>284 C</t>
  </si>
  <si>
    <t>Espaldilla</t>
  </si>
  <si>
    <t>288 C</t>
  </si>
  <si>
    <t>CABEZA DE LOMO</t>
  </si>
  <si>
    <t>CABEZA</t>
  </si>
  <si>
    <t>296 C</t>
  </si>
  <si>
    <t>301 C</t>
  </si>
  <si>
    <t>303 C</t>
  </si>
  <si>
    <t>305 C</t>
  </si>
  <si>
    <t>309 C</t>
  </si>
  <si>
    <t>JAMON S/HUESO</t>
  </si>
  <si>
    <t>310 C</t>
  </si>
  <si>
    <t>311 C</t>
  </si>
  <si>
    <t>Espaldilla. CARNERO</t>
  </si>
  <si>
    <t>318 C</t>
  </si>
  <si>
    <t>322 C</t>
  </si>
  <si>
    <t>326 C</t>
  </si>
  <si>
    <t>327 C</t>
  </si>
  <si>
    <t>COMBO SWIFT</t>
  </si>
  <si>
    <t>336 C</t>
  </si>
  <si>
    <t>341 C</t>
  </si>
  <si>
    <t>350 C</t>
  </si>
  <si>
    <t>353 C</t>
  </si>
  <si>
    <t>354 C</t>
  </si>
  <si>
    <t>360 C</t>
  </si>
  <si>
    <t>FILETE</t>
  </si>
  <si>
    <t>364 C</t>
  </si>
  <si>
    <r>
      <rPr>
        <b/>
        <sz val="28"/>
        <color rgb="FF0000FF"/>
        <rFont val="Calibri"/>
        <family val="2"/>
        <scheme val="minor"/>
      </rPr>
      <t xml:space="preserve"> 11   SUR </t>
    </r>
    <r>
      <rPr>
        <sz val="28"/>
        <color theme="1"/>
        <rFont val="Calibri"/>
        <family val="2"/>
        <scheme val="minor"/>
      </rPr>
      <t xml:space="preserve">      COMPRAS DE   M A R Z O      2 0 1 2</t>
    </r>
  </si>
  <si>
    <t>277 E</t>
  </si>
  <si>
    <t>368 C</t>
  </si>
  <si>
    <t>372 C</t>
  </si>
  <si>
    <t>285 E</t>
  </si>
  <si>
    <t>376 C</t>
  </si>
  <si>
    <t>290 C</t>
  </si>
  <si>
    <t>293 E</t>
  </si>
  <si>
    <t>388 C</t>
  </si>
  <si>
    <t>302 E</t>
  </si>
  <si>
    <t>394 C</t>
  </si>
  <si>
    <t>395 C</t>
  </si>
  <si>
    <t>310 E</t>
  </si>
  <si>
    <t>401 C</t>
  </si>
  <si>
    <t>318 E</t>
  </si>
  <si>
    <t>321 E</t>
  </si>
  <si>
    <t>322 E</t>
  </si>
  <si>
    <t>403 C</t>
  </si>
  <si>
    <t>334 E</t>
  </si>
  <si>
    <t>415 C</t>
  </si>
  <si>
    <t>350 E</t>
  </si>
  <si>
    <t>425 C</t>
  </si>
  <si>
    <t>427 C</t>
  </si>
  <si>
    <t>DESCAPOTADA</t>
  </si>
  <si>
    <t>360 E</t>
  </si>
  <si>
    <t>436 C</t>
  </si>
  <si>
    <t>365 E</t>
  </si>
  <si>
    <t>366 E</t>
  </si>
  <si>
    <t>373 E</t>
  </si>
  <si>
    <t>374 E</t>
  </si>
  <si>
    <t>MANTECA</t>
  </si>
  <si>
    <t>446 C</t>
  </si>
  <si>
    <t>455 C</t>
  </si>
  <si>
    <t>419 C</t>
  </si>
  <si>
    <r>
      <rPr>
        <b/>
        <sz val="28"/>
        <color rgb="FF0000FF"/>
        <rFont val="Calibri"/>
        <family val="2"/>
        <scheme val="minor"/>
      </rPr>
      <t xml:space="preserve"> 11   SUR </t>
    </r>
    <r>
      <rPr>
        <sz val="28"/>
        <color theme="1"/>
        <rFont val="Calibri"/>
        <family val="2"/>
        <scheme val="minor"/>
      </rPr>
      <t xml:space="preserve">      COMPRAS DE   A B R I L       2 0 1 2</t>
    </r>
  </si>
  <si>
    <t>401 E</t>
  </si>
  <si>
    <t>474 C</t>
  </si>
  <si>
    <t>476 C</t>
  </si>
  <si>
    <t>479 C</t>
  </si>
  <si>
    <t>417 E</t>
  </si>
  <si>
    <t>426 E</t>
  </si>
  <si>
    <t>482 C</t>
  </si>
  <si>
    <t>433 C</t>
  </si>
  <si>
    <t>COMBO Maple</t>
  </si>
  <si>
    <t>443 E</t>
  </si>
  <si>
    <t>493 C</t>
  </si>
  <si>
    <t>498 C</t>
  </si>
  <si>
    <t>501 C</t>
  </si>
  <si>
    <t>456 E</t>
  </si>
  <si>
    <t>508 C</t>
  </si>
  <si>
    <t>463 E</t>
  </si>
  <si>
    <t>512 C</t>
  </si>
  <si>
    <t>JAMON Con Hueso</t>
  </si>
  <si>
    <t>517 C</t>
  </si>
  <si>
    <t>524 C</t>
  </si>
  <si>
    <t>481 E</t>
  </si>
  <si>
    <t>528 C</t>
  </si>
  <si>
    <t>531 C</t>
  </si>
  <si>
    <t>539 C</t>
  </si>
  <si>
    <t>BANDERA</t>
  </si>
  <si>
    <t>502 E</t>
  </si>
  <si>
    <t>545 C</t>
  </si>
  <si>
    <t>552 C</t>
  </si>
  <si>
    <t>556 C</t>
  </si>
  <si>
    <t>517 E</t>
  </si>
  <si>
    <t>560 C</t>
  </si>
  <si>
    <t>571 C</t>
  </si>
  <si>
    <t>601 C</t>
  </si>
  <si>
    <t>603 C</t>
  </si>
  <si>
    <t>540 E</t>
  </si>
  <si>
    <t>527 E</t>
  </si>
  <si>
    <r>
      <rPr>
        <b/>
        <sz val="28"/>
        <color rgb="FF0000FF"/>
        <rFont val="Calibri"/>
        <family val="2"/>
        <scheme val="minor"/>
      </rPr>
      <t xml:space="preserve"> 11   SUR </t>
    </r>
    <r>
      <rPr>
        <sz val="28"/>
        <color theme="1"/>
        <rFont val="Calibri"/>
        <family val="2"/>
        <scheme val="minor"/>
      </rPr>
      <t xml:space="preserve">      COMPRAS DE   MAYO       2 0 1 2</t>
    </r>
  </si>
  <si>
    <t>595 C</t>
  </si>
  <si>
    <t>558 E</t>
  </si>
  <si>
    <t>CORBATA Seaboard</t>
  </si>
  <si>
    <t>607 C</t>
  </si>
  <si>
    <t>576 E</t>
  </si>
  <si>
    <t>615 C</t>
  </si>
  <si>
    <t>620 C</t>
  </si>
  <si>
    <t>POLIESTRECH</t>
  </si>
  <si>
    <t>599 E</t>
  </si>
  <si>
    <t>633 C</t>
  </si>
  <si>
    <t>641 C</t>
  </si>
  <si>
    <t>616 E</t>
  </si>
  <si>
    <t>626 E</t>
  </si>
  <si>
    <t>656 C</t>
  </si>
  <si>
    <t>657 C</t>
  </si>
  <si>
    <t>662 C</t>
  </si>
  <si>
    <t>646 E</t>
  </si>
  <si>
    <t>667 C</t>
  </si>
  <si>
    <t>656 E</t>
  </si>
  <si>
    <t>678 C</t>
  </si>
  <si>
    <t>671 E</t>
  </si>
  <si>
    <t>674 E</t>
  </si>
  <si>
    <t>693 C</t>
  </si>
  <si>
    <t>GRASA</t>
  </si>
  <si>
    <t>695 C</t>
  </si>
  <si>
    <t>703 C</t>
  </si>
  <si>
    <t>709 C</t>
  </si>
  <si>
    <t>687 E</t>
  </si>
  <si>
    <t>719 C</t>
  </si>
  <si>
    <t>728 C</t>
  </si>
  <si>
    <t>731 C</t>
  </si>
  <si>
    <t>732 C</t>
  </si>
  <si>
    <t>JAMON C/ Hueso</t>
  </si>
  <si>
    <t xml:space="preserve">LISTA DE PRODUCTOS COMPRADOS 11 SUR  </t>
  </si>
  <si>
    <t>AL 21 DE MAYO   2012</t>
  </si>
  <si>
    <t>ABRIL   .,2012</t>
  </si>
  <si>
    <t>MARZO   .,2012</t>
  </si>
  <si>
    <t>FEBRERO   .,2012</t>
  </si>
  <si>
    <t>ENERO   .,2012</t>
  </si>
  <si>
    <t>PRODUCTO</t>
  </si>
  <si>
    <t>KILOS</t>
  </si>
  <si>
    <t>1/2  RES</t>
  </si>
  <si>
    <t>CANAL DE PUERCO</t>
  </si>
  <si>
    <t>COMBO Excell</t>
  </si>
  <si>
    <t>COMBO I B P</t>
  </si>
  <si>
    <t>ESP. DE CARNERO</t>
  </si>
  <si>
    <t xml:space="preserve">COMBO   I B P </t>
  </si>
  <si>
    <t>COMBO   Maple</t>
  </si>
  <si>
    <t>COMBO Premium</t>
  </si>
  <si>
    <t>CONTRA Swift</t>
  </si>
  <si>
    <t>CUERO PAPEL</t>
  </si>
  <si>
    <t>JAMON C/HUESO</t>
  </si>
  <si>
    <t>ESPALDILLA</t>
  </si>
  <si>
    <t>SECOS DE COPA</t>
  </si>
  <si>
    <t>JAMON S/ HUESO</t>
  </si>
  <si>
    <t>MENUDO EXCELL</t>
  </si>
  <si>
    <t>PLIESTRECH</t>
  </si>
  <si>
    <t>CORBATA Seaboard / Swift</t>
  </si>
  <si>
    <t>DEL   MES DE   31  DE MAYO   2012</t>
  </si>
  <si>
    <t>CUERO FARMLAND</t>
  </si>
  <si>
    <t xml:space="preserve">COMBO I B P </t>
  </si>
  <si>
    <t>TOTAL EN COMBOS</t>
  </si>
  <si>
    <t>Kgh</t>
  </si>
  <si>
    <t>RES</t>
  </si>
  <si>
    <t>SESOS DE COPA</t>
  </si>
  <si>
    <t>ESPALDILLA DE CARNERO</t>
  </si>
  <si>
    <t>MANITAS DE CERDO</t>
  </si>
  <si>
    <r>
      <rPr>
        <b/>
        <sz val="28"/>
        <color rgb="FF0000FF"/>
        <rFont val="Calibri"/>
        <family val="2"/>
        <scheme val="minor"/>
      </rPr>
      <t xml:space="preserve"> 11   SUR </t>
    </r>
    <r>
      <rPr>
        <sz val="28"/>
        <color theme="1"/>
        <rFont val="Calibri"/>
        <family val="2"/>
        <scheme val="minor"/>
      </rPr>
      <t xml:space="preserve">      COMPRAS DE   J U N I O       2 0 1 2</t>
    </r>
  </si>
  <si>
    <t>735 C</t>
  </si>
  <si>
    <t>741 C</t>
  </si>
  <si>
    <t>CHULETA AHUMADA</t>
  </si>
  <si>
    <t>744 C</t>
  </si>
  <si>
    <t>712 E</t>
  </si>
  <si>
    <t>CORBATA Swift</t>
  </si>
  <si>
    <t>755 C</t>
  </si>
  <si>
    <t>725 E</t>
  </si>
  <si>
    <t>768 C</t>
  </si>
  <si>
    <t>BUCHE</t>
  </si>
  <si>
    <t>774 C</t>
  </si>
  <si>
    <t>743 E</t>
  </si>
  <si>
    <t>778 C</t>
  </si>
  <si>
    <t>DEL   MES DE   01 AL 09   DE  J U N  I O    2012</t>
  </si>
  <si>
    <t>JAMON SIN HUESO</t>
  </si>
  <si>
    <t>Kg</t>
  </si>
  <si>
    <t>783 C</t>
  </si>
  <si>
    <t>751 E</t>
  </si>
  <si>
    <t>791 C</t>
  </si>
  <si>
    <t>756 E</t>
  </si>
  <si>
    <t>766 E</t>
  </si>
  <si>
    <t>777 E</t>
  </si>
  <si>
    <t>COMBO Smithfield</t>
  </si>
  <si>
    <t>|</t>
  </si>
  <si>
    <t>800 C</t>
  </si>
  <si>
    <t>804 C</t>
  </si>
  <si>
    <t>807 C</t>
  </si>
  <si>
    <t>808 C</t>
  </si>
  <si>
    <t>809 C</t>
  </si>
  <si>
    <t>819 C</t>
  </si>
  <si>
    <t>792 E</t>
  </si>
  <si>
    <t>826 C</t>
  </si>
  <si>
    <t>827 C</t>
  </si>
  <si>
    <t>800 E</t>
  </si>
  <si>
    <t>807 E</t>
  </si>
  <si>
    <t>814 E</t>
  </si>
  <si>
    <t>837 C</t>
  </si>
  <si>
    <t>DEL   MES DE JUNIO   18   AL 23  DE  J U N  I O    2012</t>
  </si>
  <si>
    <t>DEL   MES DE JUNIO  10   AL 17   DE  J U N  I O    2012</t>
  </si>
  <si>
    <t>JAMON CON HUESO</t>
  </si>
  <si>
    <t>822 E</t>
  </si>
  <si>
    <t>849 C</t>
  </si>
  <si>
    <t>854 C</t>
  </si>
  <si>
    <t>855 C</t>
  </si>
  <si>
    <t>833 E</t>
  </si>
  <si>
    <t>859 C</t>
  </si>
  <si>
    <t>862 C</t>
  </si>
  <si>
    <t>873 C</t>
  </si>
  <si>
    <t>DEL   MES DE JUNIO   25   AL 30  DE  J U N  I O    2012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</si>
</sst>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">
        <color indexed="64"/>
      </top>
      <bottom style="double">
        <color indexed="64"/>
      </bottom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DashDot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Dot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Dashed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n">
        <color indexed="64"/>
      </left>
      <right style="medium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 style="thick">
        <color indexed="64"/>
      </bottom>
      <diagonal/>
    </border>
    <border>
      <left/>
      <right style="mediumDashed">
        <color indexed="64"/>
      </right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Border="1"/>
    <xf numFmtId="1" fontId="0" fillId="0" borderId="0" xfId="0" applyNumberFormat="1"/>
    <xf numFmtId="164" fontId="0" fillId="0" borderId="2" xfId="0" applyNumberFormat="1" applyBorder="1"/>
    <xf numFmtId="2" fontId="0" fillId="0" borderId="2" xfId="0" applyNumberFormat="1" applyBorder="1"/>
    <xf numFmtId="15" fontId="0" fillId="0" borderId="0" xfId="0" applyNumberFormat="1" applyBorder="1" applyAlignment="1">
      <alignment horizontal="center"/>
    </xf>
    <xf numFmtId="1" fontId="0" fillId="0" borderId="1" xfId="0" applyNumberFormat="1" applyBorder="1"/>
    <xf numFmtId="1" fontId="0" fillId="0" borderId="2" xfId="0" applyNumberFormat="1" applyBorder="1"/>
    <xf numFmtId="1" fontId="1" fillId="0" borderId="1" xfId="0" applyNumberFormat="1" applyFont="1" applyBorder="1"/>
    <xf numFmtId="1" fontId="1" fillId="0" borderId="0" xfId="0" applyNumberFormat="1" applyFont="1"/>
    <xf numFmtId="2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64" fontId="0" fillId="0" borderId="5" xfId="0" applyNumberFormat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0" fillId="0" borderId="8" xfId="0" applyNumberFormat="1" applyBorder="1"/>
    <xf numFmtId="0" fontId="1" fillId="0" borderId="9" xfId="0" applyFont="1" applyBorder="1" applyAlignment="1">
      <alignment horizontal="center" vertical="center" wrapText="1"/>
    </xf>
    <xf numFmtId="15" fontId="0" fillId="0" borderId="10" xfId="0" applyNumberForma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0" borderId="10" xfId="0" applyBorder="1"/>
    <xf numFmtId="164" fontId="0" fillId="0" borderId="10" xfId="0" applyNumberFormat="1" applyBorder="1"/>
    <xf numFmtId="1" fontId="0" fillId="0" borderId="10" xfId="0" applyNumberFormat="1" applyBorder="1" applyAlignment="1">
      <alignment horizontal="center"/>
    </xf>
    <xf numFmtId="4" fontId="0" fillId="0" borderId="10" xfId="0" applyNumberFormat="1" applyBorder="1"/>
    <xf numFmtId="2" fontId="0" fillId="0" borderId="10" xfId="0" applyNumberFormat="1" applyBorder="1"/>
    <xf numFmtId="164" fontId="0" fillId="0" borderId="10" xfId="0" applyNumberFormat="1" applyFill="1" applyBorder="1"/>
    <xf numFmtId="2" fontId="12" fillId="0" borderId="10" xfId="0" applyNumberFormat="1" applyFont="1" applyBorder="1"/>
    <xf numFmtId="0" fontId="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" fontId="1" fillId="0" borderId="12" xfId="0" applyNumberFormat="1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2" fontId="4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2" fontId="10" fillId="0" borderId="12" xfId="0" applyNumberFormat="1" applyFont="1" applyBorder="1" applyAlignment="1">
      <alignment horizontal="center" vertical="center" wrapText="1"/>
    </xf>
    <xf numFmtId="2" fontId="10" fillId="0" borderId="12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4" fillId="4" borderId="12" xfId="0" applyFont="1" applyFill="1" applyBorder="1" applyAlignment="1">
      <alignment horizontal="center" vertical="center" wrapText="1"/>
    </xf>
    <xf numFmtId="0" fontId="0" fillId="0" borderId="13" xfId="0" applyBorder="1"/>
    <xf numFmtId="164" fontId="0" fillId="0" borderId="13" xfId="0" applyNumberFormat="1" applyBorder="1"/>
    <xf numFmtId="1" fontId="0" fillId="0" borderId="13" xfId="0" applyNumberFormat="1" applyBorder="1" applyAlignment="1">
      <alignment horizontal="center"/>
    </xf>
    <xf numFmtId="4" fontId="0" fillId="0" borderId="13" xfId="0" applyNumberFormat="1" applyBorder="1"/>
    <xf numFmtId="2" fontId="0" fillId="0" borderId="13" xfId="0" applyNumberFormat="1" applyBorder="1"/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64" fontId="0" fillId="0" borderId="17" xfId="0" applyNumberFormat="1" applyBorder="1"/>
    <xf numFmtId="164" fontId="0" fillId="0" borderId="18" xfId="0" applyNumberForma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1" fillId="0" borderId="23" xfId="0" applyFont="1" applyBorder="1" applyAlignment="1">
      <alignment horizontal="center" vertical="center" wrapText="1"/>
    </xf>
    <xf numFmtId="164" fontId="0" fillId="0" borderId="24" xfId="0" applyNumberFormat="1" applyBorder="1"/>
    <xf numFmtId="164" fontId="0" fillId="0" borderId="25" xfId="0" applyNumberFormat="1" applyBorder="1"/>
    <xf numFmtId="1" fontId="1" fillId="0" borderId="15" xfId="0" applyNumberFormat="1" applyFont="1" applyBorder="1"/>
    <xf numFmtId="1" fontId="1" fillId="0" borderId="16" xfId="0" applyNumberFormat="1" applyFont="1" applyBorder="1"/>
    <xf numFmtId="0" fontId="0" fillId="0" borderId="15" xfId="0" applyBorder="1"/>
    <xf numFmtId="0" fontId="0" fillId="0" borderId="16" xfId="0" applyBorder="1"/>
    <xf numFmtId="165" fontId="1" fillId="0" borderId="9" xfId="0" applyNumberFormat="1" applyFont="1" applyBorder="1" applyAlignment="1">
      <alignment horizontal="center" vertical="center" wrapText="1"/>
    </xf>
    <xf numFmtId="165" fontId="0" fillId="0" borderId="21" xfId="0" applyNumberFormat="1" applyBorder="1"/>
    <xf numFmtId="165" fontId="0" fillId="0" borderId="22" xfId="0" applyNumberFormat="1" applyBorder="1"/>
    <xf numFmtId="0" fontId="0" fillId="0" borderId="26" xfId="0" applyBorder="1"/>
    <xf numFmtId="0" fontId="0" fillId="0" borderId="27" xfId="0" applyBorder="1"/>
    <xf numFmtId="164" fontId="0" fillId="0" borderId="28" xfId="0" applyNumberFormat="1" applyFill="1" applyBorder="1"/>
    <xf numFmtId="164" fontId="0" fillId="0" borderId="29" xfId="0" applyNumberFormat="1" applyFill="1" applyBorder="1"/>
    <xf numFmtId="2" fontId="9" fillId="0" borderId="12" xfId="0" applyNumberFormat="1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2" fontId="1" fillId="0" borderId="12" xfId="0" applyNumberFormat="1" applyFont="1" applyFill="1" applyBorder="1" applyAlignment="1">
      <alignment horizontal="center" vertical="center" wrapText="1"/>
    </xf>
    <xf numFmtId="0" fontId="0" fillId="0" borderId="30" xfId="0" applyBorder="1"/>
    <xf numFmtId="164" fontId="0" fillId="0" borderId="30" xfId="0" applyNumberFormat="1" applyBorder="1"/>
    <xf numFmtId="164" fontId="0" fillId="0" borderId="31" xfId="0" applyNumberFormat="1" applyBorder="1"/>
    <xf numFmtId="1" fontId="0" fillId="0" borderId="32" xfId="0" applyNumberFormat="1" applyBorder="1" applyAlignment="1">
      <alignment horizontal="center"/>
    </xf>
    <xf numFmtId="4" fontId="0" fillId="0" borderId="30" xfId="0" applyNumberFormat="1" applyBorder="1"/>
    <xf numFmtId="164" fontId="0" fillId="0" borderId="33" xfId="0" applyNumberFormat="1" applyBorder="1"/>
    <xf numFmtId="0" fontId="0" fillId="0" borderId="32" xfId="0" applyBorder="1" applyAlignment="1">
      <alignment horizontal="center"/>
    </xf>
    <xf numFmtId="2" fontId="0" fillId="0" borderId="30" xfId="0" applyNumberFormat="1" applyBorder="1"/>
    <xf numFmtId="164" fontId="0" fillId="0" borderId="34" xfId="0" applyNumberFormat="1" applyBorder="1"/>
    <xf numFmtId="1" fontId="1" fillId="0" borderId="32" xfId="0" applyNumberFormat="1" applyFont="1" applyBorder="1"/>
    <xf numFmtId="165" fontId="0" fillId="0" borderId="34" xfId="0" applyNumberFormat="1" applyBorder="1"/>
    <xf numFmtId="0" fontId="0" fillId="0" borderId="35" xfId="0" applyBorder="1"/>
    <xf numFmtId="164" fontId="0" fillId="0" borderId="36" xfId="0" applyNumberFormat="1" applyFill="1" applyBorder="1"/>
    <xf numFmtId="15" fontId="0" fillId="0" borderId="30" xfId="0" applyNumberFormat="1" applyBorder="1" applyAlignment="1">
      <alignment horizontal="center"/>
    </xf>
    <xf numFmtId="0" fontId="8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" fontId="0" fillId="0" borderId="30" xfId="0" applyNumberFormat="1" applyBorder="1" applyAlignment="1">
      <alignment horizontal="center"/>
    </xf>
    <xf numFmtId="164" fontId="0" fillId="0" borderId="30" xfId="0" applyNumberFormat="1" applyFill="1" applyBorder="1"/>
    <xf numFmtId="164" fontId="0" fillId="0" borderId="38" xfId="0" applyNumberFormat="1" applyBorder="1"/>
    <xf numFmtId="164" fontId="0" fillId="0" borderId="39" xfId="0" applyNumberFormat="1" applyBorder="1"/>
    <xf numFmtId="164" fontId="0" fillId="0" borderId="40" xfId="0" applyNumberFormat="1" applyBorder="1"/>
    <xf numFmtId="164" fontId="0" fillId="0" borderId="41" xfId="0" applyNumberFormat="1" applyBorder="1"/>
    <xf numFmtId="164" fontId="0" fillId="0" borderId="37" xfId="0" applyNumberFormat="1" applyBorder="1"/>
    <xf numFmtId="164" fontId="0" fillId="0" borderId="42" xfId="0" applyNumberFormat="1" applyBorder="1"/>
    <xf numFmtId="164" fontId="0" fillId="0" borderId="43" xfId="0" applyNumberFormat="1" applyBorder="1"/>
    <xf numFmtId="164" fontId="0" fillId="0" borderId="44" xfId="0" applyNumberFormat="1" applyBorder="1"/>
    <xf numFmtId="0" fontId="0" fillId="0" borderId="32" xfId="0" applyBorder="1"/>
    <xf numFmtId="165" fontId="0" fillId="0" borderId="41" xfId="0" applyNumberFormat="1" applyBorder="1"/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1" fontId="0" fillId="0" borderId="14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15" fontId="0" fillId="0" borderId="45" xfId="0" applyNumberFormat="1" applyBorder="1" applyAlignment="1">
      <alignment horizontal="center"/>
    </xf>
    <xf numFmtId="0" fontId="8" fillId="0" borderId="45" xfId="0" applyFont="1" applyBorder="1" applyAlignment="1">
      <alignment horizontal="center"/>
    </xf>
    <xf numFmtId="164" fontId="0" fillId="0" borderId="48" xfId="0" applyNumberFormat="1" applyBorder="1" applyAlignment="1">
      <alignment horizontal="center" vertical="center"/>
    </xf>
    <xf numFmtId="164" fontId="0" fillId="0" borderId="49" xfId="0" applyNumberFormat="1" applyBorder="1" applyAlignment="1">
      <alignment horizontal="center" vertical="center"/>
    </xf>
    <xf numFmtId="164" fontId="0" fillId="0" borderId="50" xfId="0" applyNumberFormat="1" applyBorder="1" applyAlignment="1">
      <alignment horizontal="center" vertical="center"/>
    </xf>
    <xf numFmtId="164" fontId="11" fillId="0" borderId="48" xfId="0" applyNumberFormat="1" applyFont="1" applyBorder="1" applyAlignment="1">
      <alignment horizontal="center" vertical="center"/>
    </xf>
    <xf numFmtId="164" fontId="11" fillId="0" borderId="49" xfId="0" applyNumberFormat="1" applyFont="1" applyBorder="1" applyAlignment="1">
      <alignment horizontal="center" vertical="center"/>
    </xf>
    <xf numFmtId="165" fontId="0" fillId="0" borderId="50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2" fontId="9" fillId="7" borderId="12" xfId="0" applyNumberFormat="1" applyFont="1" applyFill="1" applyBorder="1" applyAlignment="1">
      <alignment horizontal="center" vertical="center" wrapText="1"/>
    </xf>
    <xf numFmtId="2" fontId="1" fillId="6" borderId="12" xfId="0" applyNumberFormat="1" applyFont="1" applyFill="1" applyBorder="1" applyAlignment="1">
      <alignment horizontal="center" vertical="center" wrapText="1"/>
    </xf>
    <xf numFmtId="164" fontId="0" fillId="0" borderId="3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0" fontId="10" fillId="0" borderId="12" xfId="0" applyFont="1" applyFill="1" applyBorder="1" applyAlignment="1">
      <alignment horizontal="center" vertical="center" wrapText="1"/>
    </xf>
    <xf numFmtId="1" fontId="0" fillId="0" borderId="35" xfId="0" applyNumberFormat="1" applyBorder="1"/>
    <xf numFmtId="1" fontId="0" fillId="0" borderId="26" xfId="0" applyNumberFormat="1" applyBorder="1"/>
    <xf numFmtId="1" fontId="0" fillId="0" borderId="27" xfId="0" applyNumberFormat="1" applyBorder="1"/>
    <xf numFmtId="2" fontId="0" fillId="0" borderId="35" xfId="0" applyNumberFormat="1" applyBorder="1"/>
    <xf numFmtId="2" fontId="0" fillId="0" borderId="26" xfId="0" applyNumberFormat="1" applyBorder="1"/>
    <xf numFmtId="2" fontId="0" fillId="0" borderId="27" xfId="0" applyNumberFormat="1" applyBorder="1"/>
    <xf numFmtId="2" fontId="5" fillId="0" borderId="12" xfId="0" applyNumberFormat="1" applyFont="1" applyBorder="1" applyAlignment="1">
      <alignment horizontal="center" vertical="center" wrapText="1"/>
    </xf>
    <xf numFmtId="164" fontId="0" fillId="0" borderId="51" xfId="0" applyNumberFormat="1" applyBorder="1"/>
    <xf numFmtId="164" fontId="0" fillId="0" borderId="52" xfId="0" applyNumberFormat="1" applyBorder="1"/>
    <xf numFmtId="164" fontId="0" fillId="0" borderId="53" xfId="0" applyNumberFormat="1" applyBorder="1"/>
    <xf numFmtId="164" fontId="0" fillId="0" borderId="54" xfId="0" applyNumberFormat="1" applyBorder="1"/>
    <xf numFmtId="164" fontId="0" fillId="0" borderId="55" xfId="0" applyNumberFormat="1" applyBorder="1"/>
    <xf numFmtId="164" fontId="0" fillId="0" borderId="56" xfId="0" applyNumberFormat="1" applyBorder="1"/>
    <xf numFmtId="164" fontId="0" fillId="0" borderId="57" xfId="0" applyNumberFormat="1" applyBorder="1"/>
    <xf numFmtId="0" fontId="1" fillId="0" borderId="15" xfId="0" applyFont="1" applyBorder="1"/>
    <xf numFmtId="0" fontId="8" fillId="0" borderId="3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2" fontId="0" fillId="0" borderId="32" xfId="0" applyNumberFormat="1" applyBorder="1"/>
    <xf numFmtId="2" fontId="0" fillId="0" borderId="15" xfId="0" applyNumberFormat="1" applyBorder="1"/>
    <xf numFmtId="2" fontId="1" fillId="0" borderId="15" xfId="0" applyNumberFormat="1" applyFont="1" applyBorder="1"/>
    <xf numFmtId="2" fontId="0" fillId="0" borderId="16" xfId="0" applyNumberFormat="1" applyBorder="1"/>
    <xf numFmtId="1" fontId="0" fillId="0" borderId="52" xfId="0" applyNumberFormat="1" applyBorder="1" applyAlignment="1">
      <alignment horizontal="center"/>
    </xf>
    <xf numFmtId="1" fontId="0" fillId="0" borderId="59" xfId="0" applyNumberFormat="1" applyBorder="1" applyAlignment="1">
      <alignment horizontal="center"/>
    </xf>
    <xf numFmtId="1" fontId="0" fillId="0" borderId="0" xfId="0" applyNumberFormat="1" applyBorder="1"/>
    <xf numFmtId="2" fontId="0" fillId="0" borderId="0" xfId="0" applyNumberFormat="1" applyBorder="1"/>
    <xf numFmtId="1" fontId="0" fillId="0" borderId="61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0" fontId="1" fillId="0" borderId="62" xfId="0" applyFont="1" applyBorder="1" applyAlignment="1">
      <alignment horizontal="center" vertical="center" wrapText="1"/>
    </xf>
    <xf numFmtId="2" fontId="6" fillId="0" borderId="12" xfId="0" applyNumberFormat="1" applyFont="1" applyFill="1" applyBorder="1" applyAlignment="1">
      <alignment horizontal="center" vertical="center" wrapText="1"/>
    </xf>
    <xf numFmtId="1" fontId="0" fillId="0" borderId="63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35" xfId="0" applyNumberFormat="1" applyBorder="1" applyAlignment="1">
      <alignment horizontal="center"/>
    </xf>
    <xf numFmtId="2" fontId="0" fillId="0" borderId="14" xfId="0" applyNumberFormat="1" applyBorder="1" applyAlignment="1">
      <alignment horizontal="right" vertical="center"/>
    </xf>
    <xf numFmtId="1" fontId="0" fillId="0" borderId="14" xfId="0" applyNumberFormat="1" applyBorder="1" applyAlignment="1">
      <alignment horizontal="right" vertical="center"/>
    </xf>
    <xf numFmtId="0" fontId="0" fillId="0" borderId="0" xfId="0" applyFill="1"/>
    <xf numFmtId="2" fontId="16" fillId="3" borderId="12" xfId="0" applyNumberFormat="1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/>
    </xf>
    <xf numFmtId="164" fontId="0" fillId="0" borderId="59" xfId="0" applyNumberFormat="1" applyBorder="1"/>
    <xf numFmtId="0" fontId="8" fillId="3" borderId="2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4" fontId="0" fillId="0" borderId="0" xfId="0" applyNumberFormat="1"/>
    <xf numFmtId="0" fontId="0" fillId="0" borderId="2" xfId="0" applyBorder="1"/>
    <xf numFmtId="0" fontId="10" fillId="0" borderId="2" xfId="0" applyFont="1" applyBorder="1" applyAlignment="1">
      <alignment horizontal="center"/>
    </xf>
    <xf numFmtId="4" fontId="10" fillId="0" borderId="2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0" fontId="1" fillId="0" borderId="30" xfId="0" applyFont="1" applyFill="1" applyBorder="1"/>
    <xf numFmtId="0" fontId="0" fillId="0" borderId="10" xfId="0" applyBorder="1" applyAlignment="1">
      <alignment horizontal="center"/>
    </xf>
    <xf numFmtId="0" fontId="0" fillId="0" borderId="10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4" fontId="0" fillId="0" borderId="0" xfId="0" applyNumberFormat="1" applyBorder="1"/>
    <xf numFmtId="0" fontId="0" fillId="0" borderId="64" xfId="0" applyBorder="1" applyAlignment="1">
      <alignment horizontal="center"/>
    </xf>
    <xf numFmtId="0" fontId="0" fillId="0" borderId="64" xfId="0" applyBorder="1"/>
    <xf numFmtId="4" fontId="0" fillId="0" borderId="64" xfId="0" applyNumberFormat="1" applyBorder="1"/>
    <xf numFmtId="0" fontId="0" fillId="0" borderId="64" xfId="0" applyFill="1" applyBorder="1"/>
    <xf numFmtId="0" fontId="10" fillId="0" borderId="0" xfId="0" applyFont="1" applyAlignment="1">
      <alignment horizontal="center"/>
    </xf>
    <xf numFmtId="4" fontId="10" fillId="0" borderId="0" xfId="0" applyNumberFormat="1" applyFont="1"/>
    <xf numFmtId="2" fontId="0" fillId="0" borderId="64" xfId="0" applyNumberFormat="1" applyBorder="1"/>
    <xf numFmtId="4" fontId="10" fillId="0" borderId="30" xfId="0" applyNumberFormat="1" applyFont="1" applyBorder="1"/>
    <xf numFmtId="0" fontId="0" fillId="0" borderId="10" xfId="0" applyFont="1" applyBorder="1" applyAlignment="1">
      <alignment horizontal="center"/>
    </xf>
    <xf numFmtId="0" fontId="0" fillId="0" borderId="10" xfId="0" applyFont="1" applyBorder="1"/>
    <xf numFmtId="4" fontId="0" fillId="0" borderId="10" xfId="0" applyNumberFormat="1" applyFont="1" applyBorder="1"/>
    <xf numFmtId="0" fontId="0" fillId="0" borderId="30" xfId="0" applyFill="1" applyBorder="1"/>
    <xf numFmtId="0" fontId="0" fillId="0" borderId="65" xfId="0" applyBorder="1"/>
    <xf numFmtId="0" fontId="17" fillId="0" borderId="0" xfId="0" applyFont="1" applyAlignment="1"/>
    <xf numFmtId="0" fontId="10" fillId="0" borderId="0" xfId="0" applyFont="1" applyFill="1" applyBorder="1"/>
    <xf numFmtId="4" fontId="18" fillId="0" borderId="10" xfId="0" applyNumberFormat="1" applyFont="1" applyBorder="1"/>
    <xf numFmtId="4" fontId="18" fillId="0" borderId="30" xfId="0" applyNumberFormat="1" applyFont="1" applyBorder="1"/>
    <xf numFmtId="0" fontId="18" fillId="0" borderId="10" xfId="0" applyFont="1" applyBorder="1" applyAlignment="1">
      <alignment horizontal="center"/>
    </xf>
    <xf numFmtId="0" fontId="18" fillId="0" borderId="10" xfId="0" applyFont="1" applyBorder="1"/>
    <xf numFmtId="0" fontId="18" fillId="0" borderId="30" xfId="0" applyFont="1" applyBorder="1" applyAlignment="1">
      <alignment horizontal="center"/>
    </xf>
    <xf numFmtId="0" fontId="18" fillId="0" borderId="30" xfId="0" applyFont="1" applyFill="1" applyBorder="1"/>
    <xf numFmtId="0" fontId="18" fillId="0" borderId="10" xfId="0" applyFont="1" applyFill="1" applyBorder="1"/>
    <xf numFmtId="0" fontId="10" fillId="0" borderId="30" xfId="0" applyFont="1" applyFill="1" applyBorder="1"/>
    <xf numFmtId="0" fontId="18" fillId="0" borderId="3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/>
    <xf numFmtId="4" fontId="18" fillId="0" borderId="0" xfId="0" applyNumberFormat="1" applyFont="1" applyBorder="1"/>
    <xf numFmtId="0" fontId="18" fillId="0" borderId="0" xfId="0" applyFont="1" applyAlignment="1">
      <alignment horizontal="center"/>
    </xf>
    <xf numFmtId="0" fontId="18" fillId="0" borderId="0" xfId="0" applyFont="1"/>
    <xf numFmtId="4" fontId="18" fillId="0" borderId="0" xfId="0" applyNumberFormat="1" applyFont="1"/>
    <xf numFmtId="0" fontId="18" fillId="0" borderId="64" xfId="0" applyFont="1" applyBorder="1" applyAlignment="1">
      <alignment horizontal="center"/>
    </xf>
    <xf numFmtId="0" fontId="18" fillId="0" borderId="64" xfId="0" applyFont="1" applyBorder="1"/>
    <xf numFmtId="4" fontId="18" fillId="0" borderId="13" xfId="0" applyNumberFormat="1" applyFont="1" applyBorder="1"/>
    <xf numFmtId="4" fontId="10" fillId="0" borderId="66" xfId="0" applyNumberFormat="1" applyFont="1" applyBorder="1"/>
    <xf numFmtId="15" fontId="0" fillId="0" borderId="30" xfId="0" applyNumberFormat="1" applyFill="1" applyBorder="1" applyAlignment="1">
      <alignment horizontal="center"/>
    </xf>
    <xf numFmtId="0" fontId="8" fillId="0" borderId="34" xfId="0" applyFont="1" applyFill="1" applyBorder="1" applyAlignment="1">
      <alignment horizontal="center" vertical="center" wrapText="1"/>
    </xf>
    <xf numFmtId="15" fontId="0" fillId="0" borderId="10" xfId="0" applyNumberFormat="1" applyFill="1" applyBorder="1" applyAlignment="1">
      <alignment horizontal="center"/>
    </xf>
    <xf numFmtId="2" fontId="1" fillId="0" borderId="12" xfId="0" applyNumberFormat="1" applyFont="1" applyBorder="1" applyAlignment="1">
      <alignment horizontal="center" vertical="center" wrapText="1"/>
    </xf>
    <xf numFmtId="0" fontId="0" fillId="0" borderId="30" xfId="0" applyFont="1" applyBorder="1"/>
    <xf numFmtId="164" fontId="0" fillId="0" borderId="67" xfId="0" applyNumberFormat="1" applyBorder="1"/>
    <xf numFmtId="164" fontId="0" fillId="0" borderId="68" xfId="0" applyNumberFormat="1" applyBorder="1"/>
    <xf numFmtId="164" fontId="0" fillId="0" borderId="69" xfId="0" applyNumberFormat="1" applyBorder="1"/>
    <xf numFmtId="164" fontId="0" fillId="0" borderId="70" xfId="0" applyNumberFormat="1" applyBorder="1"/>
    <xf numFmtId="0" fontId="5" fillId="0" borderId="71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1" fontId="1" fillId="0" borderId="71" xfId="0" applyNumberFormat="1" applyFont="1" applyBorder="1" applyAlignment="1">
      <alignment horizontal="center" vertical="center" wrapText="1"/>
    </xf>
    <xf numFmtId="1" fontId="0" fillId="0" borderId="10" xfId="0" applyNumberFormat="1" applyBorder="1"/>
    <xf numFmtId="1" fontId="11" fillId="0" borderId="14" xfId="0" applyNumberFormat="1" applyFont="1" applyBorder="1" applyAlignment="1">
      <alignment horizontal="center" vertical="center"/>
    </xf>
    <xf numFmtId="0" fontId="9" fillId="8" borderId="71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15" fillId="0" borderId="4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H30"/>
  <sheetViews>
    <sheetView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G23" sqref="G23"/>
    </sheetView>
  </sheetViews>
  <sheetFormatPr baseColWidth="10" defaultRowHeight="15"/>
  <cols>
    <col min="1" max="1" width="4.140625" style="4" customWidth="1"/>
    <col min="2" max="2" width="10" style="5" customWidth="1"/>
    <col min="3" max="3" width="7.5703125" style="5" customWidth="1"/>
    <col min="4" max="4" width="4.140625" customWidth="1"/>
    <col min="5" max="5" width="9.140625" customWidth="1"/>
    <col min="6" max="6" width="7.28515625" customWidth="1"/>
    <col min="8" max="8" width="4.140625" style="7" customWidth="1"/>
    <col min="9" max="9" width="8.5703125" customWidth="1"/>
    <col min="10" max="10" width="7.7109375" customWidth="1"/>
    <col min="12" max="12" width="4.140625" style="5" customWidth="1"/>
    <col min="13" max="13" width="9" customWidth="1"/>
    <col min="14" max="14" width="7.5703125" bestFit="1" customWidth="1"/>
    <col min="16" max="16" width="4" customWidth="1"/>
    <col min="17" max="17" width="8.7109375" customWidth="1"/>
    <col min="18" max="18" width="6.7109375" customWidth="1"/>
    <col min="20" max="20" width="4" customWidth="1"/>
    <col min="21" max="21" width="8.140625" customWidth="1"/>
    <col min="22" max="22" width="6.5703125" customWidth="1"/>
    <col min="24" max="24" width="4.28515625" style="7" customWidth="1"/>
    <col min="25" max="25" width="7.5703125" style="6" bestFit="1" customWidth="1"/>
    <col min="26" max="26" width="7.5703125" bestFit="1" customWidth="1"/>
    <col min="28" max="28" width="4.28515625" style="5" bestFit="1" customWidth="1"/>
    <col min="29" max="29" width="7.42578125" customWidth="1"/>
    <col min="30" max="30" width="6.5703125" bestFit="1" customWidth="1"/>
    <col min="31" max="31" width="10.140625" bestFit="1" customWidth="1"/>
    <col min="32" max="32" width="4.140625" style="7" customWidth="1"/>
    <col min="33" max="33" width="10.140625" style="6" customWidth="1"/>
    <col min="34" max="34" width="7.42578125" customWidth="1"/>
    <col min="35" max="35" width="10.140625" customWidth="1"/>
    <col min="36" max="36" width="4.140625" style="5" customWidth="1"/>
    <col min="37" max="37" width="10.5703125" customWidth="1"/>
    <col min="38" max="38" width="8.42578125" customWidth="1"/>
    <col min="40" max="40" width="4" style="5" customWidth="1"/>
    <col min="41" max="41" width="9" customWidth="1"/>
    <col min="42" max="42" width="8.7109375" customWidth="1"/>
    <col min="44" max="44" width="4" style="7" customWidth="1"/>
    <col min="45" max="45" width="10" style="6" customWidth="1"/>
    <col min="46" max="46" width="7" customWidth="1"/>
    <col min="48" max="48" width="4.28515625" style="7" customWidth="1"/>
    <col min="50" max="50" width="6.7109375" customWidth="1"/>
    <col min="52" max="52" width="4" style="7" customWidth="1"/>
    <col min="53" max="53" width="11.42578125" style="6"/>
    <col min="54" max="54" width="8.42578125" customWidth="1"/>
    <col min="56" max="56" width="4.28515625" style="5" customWidth="1"/>
    <col min="57" max="57" width="8.140625" customWidth="1"/>
    <col min="58" max="58" width="8" customWidth="1"/>
    <col min="60" max="60" width="4.28515625" style="5" customWidth="1"/>
    <col min="61" max="61" width="8.140625" customWidth="1"/>
    <col min="62" max="62" width="8.5703125" customWidth="1"/>
    <col min="64" max="64" width="5.5703125" style="7" bestFit="1" customWidth="1"/>
    <col min="65" max="65" width="9.42578125" customWidth="1"/>
    <col min="66" max="66" width="6.85546875" customWidth="1"/>
    <col min="67" max="67" width="10.28515625" customWidth="1"/>
    <col min="68" max="68" width="4" style="7" customWidth="1"/>
    <col min="69" max="69" width="10.28515625" style="6" customWidth="1"/>
    <col min="70" max="70" width="8.28515625" customWidth="1"/>
    <col min="71" max="71" width="10.28515625" customWidth="1"/>
    <col min="72" max="72" width="4" style="16" customWidth="1"/>
    <col min="73" max="73" width="7.85546875" style="6" customWidth="1"/>
    <col min="74" max="74" width="7.85546875" customWidth="1"/>
    <col min="75" max="75" width="9.28515625" customWidth="1"/>
    <col min="76" max="76" width="4.140625" style="7" customWidth="1"/>
    <col min="77" max="77" width="7.42578125" style="6" bestFit="1" customWidth="1"/>
    <col min="78" max="78" width="8.7109375" customWidth="1"/>
    <col min="80" max="80" width="4" style="7" customWidth="1"/>
    <col min="81" max="81" width="8.28515625" style="6" customWidth="1"/>
    <col min="82" max="82" width="7.7109375" customWidth="1"/>
    <col min="84" max="84" width="4.28515625" style="7" customWidth="1"/>
    <col min="85" max="85" width="11.42578125" style="6"/>
    <col min="86" max="86" width="8" customWidth="1"/>
    <col min="88" max="88" width="4.140625" style="7" customWidth="1"/>
    <col min="89" max="89" width="9.28515625" customWidth="1"/>
    <col min="90" max="90" width="8.140625" customWidth="1"/>
    <col min="92" max="92" width="4.140625" style="7" customWidth="1"/>
    <col min="93" max="93" width="9" customWidth="1"/>
    <col min="94" max="94" width="6.28515625" customWidth="1"/>
    <col min="95" max="95" width="10.140625" customWidth="1"/>
    <col min="96" max="96" width="4.140625" customWidth="1"/>
    <col min="97" max="97" width="8.140625" customWidth="1"/>
    <col min="98" max="98" width="8.28515625" customWidth="1"/>
    <col min="99" max="99" width="11.42578125" style="19"/>
    <col min="100" max="100" width="2.85546875" customWidth="1"/>
    <col min="101" max="101" width="17.85546875" bestFit="1" customWidth="1"/>
  </cols>
  <sheetData>
    <row r="1" spans="1:112" ht="36.75" thickBot="1">
      <c r="A1" s="127"/>
      <c r="B1" s="239" t="s">
        <v>9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1"/>
      <c r="AE1" s="1"/>
      <c r="AF1" s="3"/>
      <c r="AG1" s="17"/>
      <c r="AH1" s="1"/>
      <c r="AI1" s="1"/>
      <c r="AJ1" s="2"/>
      <c r="AK1" s="1"/>
      <c r="AL1" s="1"/>
      <c r="AM1" s="1"/>
      <c r="AN1" s="2"/>
      <c r="AO1" s="1"/>
      <c r="AP1" s="1"/>
      <c r="AQ1" s="1"/>
      <c r="AR1" s="3"/>
      <c r="AS1" s="17"/>
      <c r="AT1" s="1"/>
      <c r="AU1" s="1"/>
      <c r="AV1" s="3"/>
      <c r="AW1" s="1"/>
      <c r="AX1" s="1"/>
      <c r="AY1" s="1"/>
      <c r="AZ1" s="3"/>
      <c r="BA1" s="17"/>
      <c r="BB1" s="1"/>
      <c r="BC1" s="1"/>
      <c r="BD1" s="2"/>
      <c r="BE1" s="1"/>
      <c r="BF1" s="1"/>
      <c r="BG1" s="1"/>
      <c r="BH1" s="2"/>
      <c r="BI1" s="1"/>
      <c r="BJ1" s="1"/>
      <c r="BK1" s="1"/>
      <c r="BL1" s="3"/>
      <c r="BM1" s="1"/>
      <c r="BN1" s="1"/>
      <c r="BO1" s="1"/>
      <c r="BP1" s="3"/>
      <c r="BQ1" s="17"/>
      <c r="BR1" s="1"/>
      <c r="BS1" s="1"/>
      <c r="BT1" s="15"/>
      <c r="BU1" s="17"/>
      <c r="BV1" s="1"/>
      <c r="BW1" s="1"/>
      <c r="BX1" s="3"/>
      <c r="BY1" s="17"/>
      <c r="BZ1" s="1"/>
      <c r="CA1" s="1"/>
      <c r="CB1" s="3"/>
      <c r="CC1" s="17"/>
      <c r="CD1" s="1"/>
      <c r="CE1" s="1"/>
      <c r="CF1" s="3"/>
      <c r="CG1" s="17"/>
      <c r="CH1" s="1"/>
      <c r="CI1" s="1"/>
      <c r="CJ1" s="3"/>
      <c r="CK1" s="1"/>
      <c r="CL1" s="1"/>
      <c r="CM1" s="1"/>
      <c r="CN1" s="3"/>
      <c r="CO1" s="1"/>
      <c r="CP1" s="1"/>
      <c r="CQ1" s="1"/>
      <c r="CR1" s="1"/>
      <c r="CS1" s="1"/>
      <c r="CT1" s="1"/>
      <c r="CU1" s="18"/>
      <c r="CV1" s="1"/>
      <c r="CW1" s="1"/>
    </row>
    <row r="2" spans="1:112" s="4" customFormat="1" ht="39" customHeight="1" thickBot="1">
      <c r="A2" s="34"/>
      <c r="B2" s="34" t="s">
        <v>0</v>
      </c>
      <c r="C2" s="35" t="s">
        <v>1</v>
      </c>
      <c r="D2" s="35" t="s">
        <v>2</v>
      </c>
      <c r="E2" s="36" t="s">
        <v>16</v>
      </c>
      <c r="F2" s="36" t="s">
        <v>3</v>
      </c>
      <c r="G2" s="21" t="s">
        <v>4</v>
      </c>
      <c r="H2" s="37" t="s">
        <v>2</v>
      </c>
      <c r="I2" s="36" t="s">
        <v>6</v>
      </c>
      <c r="J2" s="36" t="s">
        <v>3</v>
      </c>
      <c r="K2" s="22" t="s">
        <v>4</v>
      </c>
      <c r="L2" s="35" t="s">
        <v>2</v>
      </c>
      <c r="M2" s="38" t="s">
        <v>12</v>
      </c>
      <c r="N2" s="36" t="s">
        <v>3</v>
      </c>
      <c r="O2" s="24" t="s">
        <v>4</v>
      </c>
      <c r="P2" s="35" t="s">
        <v>2</v>
      </c>
      <c r="Q2" s="39" t="s">
        <v>5</v>
      </c>
      <c r="R2" s="36" t="s">
        <v>3</v>
      </c>
      <c r="S2" s="21" t="s">
        <v>4</v>
      </c>
      <c r="T2" s="35" t="s">
        <v>2</v>
      </c>
      <c r="U2" s="38" t="s">
        <v>13</v>
      </c>
      <c r="V2" s="36" t="s">
        <v>3</v>
      </c>
      <c r="W2" s="22" t="s">
        <v>4</v>
      </c>
      <c r="X2" s="37" t="s">
        <v>2</v>
      </c>
      <c r="Y2" s="78" t="s">
        <v>14</v>
      </c>
      <c r="Z2" s="36" t="s">
        <v>3</v>
      </c>
      <c r="AA2" s="24" t="s">
        <v>4</v>
      </c>
      <c r="AB2" s="35" t="s">
        <v>2</v>
      </c>
      <c r="AC2" s="79" t="s">
        <v>15</v>
      </c>
      <c r="AD2" s="36" t="s">
        <v>3</v>
      </c>
      <c r="AE2" s="21" t="s">
        <v>4</v>
      </c>
      <c r="AF2" s="37" t="s">
        <v>2</v>
      </c>
      <c r="AG2" s="80" t="s">
        <v>48</v>
      </c>
      <c r="AH2" s="36" t="s">
        <v>3</v>
      </c>
      <c r="AI2" s="64" t="s">
        <v>4</v>
      </c>
      <c r="AJ2" s="35" t="s">
        <v>2</v>
      </c>
      <c r="AK2" s="42" t="s">
        <v>18</v>
      </c>
      <c r="AL2" s="36" t="s">
        <v>3</v>
      </c>
      <c r="AM2" s="24" t="s">
        <v>4</v>
      </c>
      <c r="AN2" s="35" t="s">
        <v>2</v>
      </c>
      <c r="AO2" s="35" t="s">
        <v>20</v>
      </c>
      <c r="AP2" s="36" t="s">
        <v>3</v>
      </c>
      <c r="AQ2" s="21" t="s">
        <v>4</v>
      </c>
      <c r="AR2" s="37" t="s">
        <v>2</v>
      </c>
      <c r="AS2" s="43" t="s">
        <v>21</v>
      </c>
      <c r="AT2" s="36" t="s">
        <v>3</v>
      </c>
      <c r="AU2" s="22" t="s">
        <v>4</v>
      </c>
      <c r="AV2" s="37" t="s">
        <v>2</v>
      </c>
      <c r="AW2" s="44" t="s">
        <v>42</v>
      </c>
      <c r="AX2" s="36" t="s">
        <v>3</v>
      </c>
      <c r="AY2" s="24" t="s">
        <v>4</v>
      </c>
      <c r="AZ2" s="37" t="s">
        <v>2</v>
      </c>
      <c r="BA2" s="45" t="s">
        <v>22</v>
      </c>
      <c r="BB2" s="36" t="s">
        <v>3</v>
      </c>
      <c r="BC2" s="21" t="s">
        <v>4</v>
      </c>
      <c r="BD2" s="35" t="s">
        <v>2</v>
      </c>
      <c r="BE2" s="36" t="s">
        <v>7</v>
      </c>
      <c r="BF2" s="36" t="s">
        <v>3</v>
      </c>
      <c r="BG2" s="22" t="s">
        <v>4</v>
      </c>
      <c r="BH2" s="35" t="s">
        <v>2</v>
      </c>
      <c r="BI2" s="42" t="s">
        <v>35</v>
      </c>
      <c r="BJ2" s="36" t="s">
        <v>3</v>
      </c>
      <c r="BK2" s="24" t="s">
        <v>4</v>
      </c>
      <c r="BL2" s="37" t="s">
        <v>2</v>
      </c>
      <c r="BM2" s="35" t="s">
        <v>50</v>
      </c>
      <c r="BN2" s="36" t="s">
        <v>3</v>
      </c>
      <c r="BO2" s="21" t="s">
        <v>4</v>
      </c>
      <c r="BP2" s="37" t="s">
        <v>2</v>
      </c>
      <c r="BQ2" s="45" t="s">
        <v>51</v>
      </c>
      <c r="BR2" s="36" t="s">
        <v>3</v>
      </c>
      <c r="BS2" s="22" t="s">
        <v>4</v>
      </c>
      <c r="BT2" s="37" t="s">
        <v>2</v>
      </c>
      <c r="BU2" s="43" t="s">
        <v>30</v>
      </c>
      <c r="BV2" s="35" t="s">
        <v>3</v>
      </c>
      <c r="BW2" s="24" t="s">
        <v>4</v>
      </c>
      <c r="BX2" s="37" t="s">
        <v>2</v>
      </c>
      <c r="BY2" s="46" t="s">
        <v>23</v>
      </c>
      <c r="BZ2" s="36" t="s">
        <v>3</v>
      </c>
      <c r="CA2" s="21" t="s">
        <v>4</v>
      </c>
      <c r="CB2" s="37" t="s">
        <v>2</v>
      </c>
      <c r="CC2" s="46" t="s">
        <v>36</v>
      </c>
      <c r="CD2" s="36" t="s">
        <v>3</v>
      </c>
      <c r="CE2" s="22" t="s">
        <v>4</v>
      </c>
      <c r="CF2" s="37" t="s">
        <v>2</v>
      </c>
      <c r="CG2" s="46" t="s">
        <v>47</v>
      </c>
      <c r="CH2" s="36" t="s">
        <v>3</v>
      </c>
      <c r="CI2" s="24" t="s">
        <v>4</v>
      </c>
      <c r="CJ2" s="37" t="s">
        <v>2</v>
      </c>
      <c r="CK2" s="38" t="s">
        <v>39</v>
      </c>
      <c r="CL2" s="36" t="s">
        <v>3</v>
      </c>
      <c r="CM2" s="21" t="s">
        <v>4</v>
      </c>
      <c r="CN2" s="37" t="s">
        <v>2</v>
      </c>
      <c r="CO2" s="38" t="s">
        <v>29</v>
      </c>
      <c r="CP2" s="36" t="s">
        <v>3</v>
      </c>
      <c r="CQ2" s="22" t="s">
        <v>4</v>
      </c>
      <c r="CR2" s="35" t="s">
        <v>2</v>
      </c>
      <c r="CS2" s="36" t="s">
        <v>28</v>
      </c>
      <c r="CT2" s="36" t="s">
        <v>3</v>
      </c>
      <c r="CU2" s="71" t="s">
        <v>4</v>
      </c>
      <c r="CV2" s="47"/>
      <c r="CW2" s="48" t="s">
        <v>8</v>
      </c>
    </row>
    <row r="3" spans="1:112" s="4" customFormat="1" ht="17.25" customHeight="1" thickTop="1">
      <c r="A3" s="128">
        <v>1</v>
      </c>
      <c r="B3" s="94">
        <v>40911</v>
      </c>
      <c r="C3" s="95" t="s">
        <v>11</v>
      </c>
      <c r="D3" s="96"/>
      <c r="E3" s="88">
        <v>175.4</v>
      </c>
      <c r="F3" s="85">
        <v>34</v>
      </c>
      <c r="G3" s="99">
        <f t="shared" ref="G3:G26" si="0">F3*E3</f>
        <v>5963.6</v>
      </c>
      <c r="H3" s="84">
        <v>3</v>
      </c>
      <c r="I3" s="85">
        <v>92</v>
      </c>
      <c r="J3" s="82">
        <v>66</v>
      </c>
      <c r="K3" s="101">
        <f t="shared" ref="K3:K26" si="1">J3*I3</f>
        <v>6072</v>
      </c>
      <c r="L3" s="87">
        <v>2</v>
      </c>
      <c r="M3" s="88">
        <v>131.5</v>
      </c>
      <c r="N3" s="82">
        <v>42</v>
      </c>
      <c r="O3" s="102">
        <f t="shared" ref="O3:O26" si="2">N3*M3</f>
        <v>5523</v>
      </c>
      <c r="P3" s="87"/>
      <c r="Q3" s="88"/>
      <c r="R3" s="82"/>
      <c r="S3" s="103">
        <f>R3*Q3</f>
        <v>0</v>
      </c>
      <c r="T3" s="84">
        <v>1</v>
      </c>
      <c r="U3" s="88">
        <v>933.49</v>
      </c>
      <c r="V3" s="82">
        <v>29</v>
      </c>
      <c r="W3" s="101">
        <f>V3*U3</f>
        <v>27071.21</v>
      </c>
      <c r="X3" s="84"/>
      <c r="Y3" s="88"/>
      <c r="Z3" s="82"/>
      <c r="AA3" s="102">
        <f>Z3*Y3</f>
        <v>0</v>
      </c>
      <c r="AB3" s="84">
        <v>1</v>
      </c>
      <c r="AC3" s="88">
        <v>727.89</v>
      </c>
      <c r="AD3" s="82">
        <v>29</v>
      </c>
      <c r="AE3" s="99">
        <f>AD3*AC3</f>
        <v>21108.81</v>
      </c>
      <c r="AF3" s="84"/>
      <c r="AG3" s="88"/>
      <c r="AH3" s="82"/>
      <c r="AI3" s="104"/>
      <c r="AJ3" s="84"/>
      <c r="AK3" s="88"/>
      <c r="AL3" s="82"/>
      <c r="AM3" s="102">
        <f>AL3*AK3</f>
        <v>0</v>
      </c>
      <c r="AN3" s="84"/>
      <c r="AO3" s="85"/>
      <c r="AP3" s="82"/>
      <c r="AQ3" s="103"/>
      <c r="AR3" s="84"/>
      <c r="AS3" s="88"/>
      <c r="AT3" s="82"/>
      <c r="AU3" s="82"/>
      <c r="AV3" s="97"/>
      <c r="AW3" s="82"/>
      <c r="AX3" s="82"/>
      <c r="AY3" s="101"/>
      <c r="AZ3" s="84"/>
      <c r="BA3" s="88"/>
      <c r="BB3" s="82"/>
      <c r="BC3" s="103"/>
      <c r="BD3" s="84"/>
      <c r="BE3" s="88"/>
      <c r="BF3" s="82"/>
      <c r="BG3" s="101"/>
      <c r="BH3" s="84"/>
      <c r="BI3" s="88"/>
      <c r="BJ3" s="82"/>
      <c r="BK3" s="102"/>
      <c r="BL3" s="84"/>
      <c r="BM3" s="82"/>
      <c r="BN3" s="82"/>
      <c r="BO3" s="103"/>
      <c r="BP3" s="84"/>
      <c r="BQ3" s="88"/>
      <c r="BR3" s="82"/>
      <c r="BS3" s="101"/>
      <c r="BT3" s="90"/>
      <c r="BU3" s="88"/>
      <c r="BV3" s="82"/>
      <c r="BW3" s="106"/>
      <c r="BX3" s="97"/>
      <c r="BY3" s="88"/>
      <c r="BZ3" s="82"/>
      <c r="CA3" s="103"/>
      <c r="CB3" s="84"/>
      <c r="CC3" s="88"/>
      <c r="CD3" s="82"/>
      <c r="CE3" s="101"/>
      <c r="CF3" s="84"/>
      <c r="CG3" s="88"/>
      <c r="CH3" s="82"/>
      <c r="CI3" s="102"/>
      <c r="CJ3" s="84"/>
      <c r="CK3" s="82"/>
      <c r="CL3" s="82"/>
      <c r="CM3" s="103"/>
      <c r="CN3" s="84"/>
      <c r="CO3" s="82"/>
      <c r="CP3" s="82"/>
      <c r="CQ3" s="101"/>
      <c r="CR3" s="84"/>
      <c r="CS3" s="88"/>
      <c r="CT3" s="82"/>
      <c r="CU3" s="108"/>
      <c r="CV3" s="107"/>
      <c r="CW3" s="98">
        <f>CU3+CQ3+CM3+CI3+CE3+CA3+BW3+BS3+BO3+BK3+BG3+BC3+AY3+AU3+AQ3+AM3+AI3+AE3+AA3+W3+S3+O3+K3+G3</f>
        <v>65738.62000000001</v>
      </c>
      <c r="CX3"/>
      <c r="CY3"/>
      <c r="CZ3" s="9"/>
      <c r="DA3" s="6"/>
      <c r="DB3"/>
      <c r="DC3"/>
      <c r="DD3"/>
      <c r="DE3"/>
      <c r="DF3"/>
      <c r="DG3"/>
      <c r="DH3"/>
    </row>
    <row r="4" spans="1:112" ht="17.25" customHeight="1">
      <c r="A4" s="129">
        <v>2</v>
      </c>
      <c r="B4" s="25">
        <v>40912</v>
      </c>
      <c r="C4" s="26" t="s">
        <v>17</v>
      </c>
      <c r="D4" s="27"/>
      <c r="E4" s="31"/>
      <c r="F4" s="30"/>
      <c r="G4" s="100">
        <f t="shared" si="0"/>
        <v>0</v>
      </c>
      <c r="H4" s="54"/>
      <c r="I4" s="30"/>
      <c r="J4" s="28"/>
      <c r="K4" s="60">
        <f t="shared" si="1"/>
        <v>0</v>
      </c>
      <c r="L4" s="58"/>
      <c r="M4" s="31"/>
      <c r="N4" s="28"/>
      <c r="O4" s="62">
        <f t="shared" si="2"/>
        <v>0</v>
      </c>
      <c r="P4" s="58"/>
      <c r="Q4" s="31"/>
      <c r="R4" s="28"/>
      <c r="S4" s="56">
        <f t="shared" ref="S4:S28" si="3">R4*Q4</f>
        <v>0</v>
      </c>
      <c r="T4" s="54"/>
      <c r="U4" s="31"/>
      <c r="V4" s="28"/>
      <c r="W4" s="60">
        <f t="shared" ref="W4:W28" si="4">V4*U4</f>
        <v>0</v>
      </c>
      <c r="X4" s="54"/>
      <c r="Y4" s="31"/>
      <c r="Z4" s="28"/>
      <c r="AA4" s="62">
        <f t="shared" ref="AA4:AA28" si="5">Z4*Y4</f>
        <v>0</v>
      </c>
      <c r="AB4" s="54">
        <v>2</v>
      </c>
      <c r="AC4" s="31">
        <v>1585.94</v>
      </c>
      <c r="AD4" s="28">
        <v>29</v>
      </c>
      <c r="AE4" s="100">
        <f t="shared" ref="AE4:AE28" si="6">AD4*AC4</f>
        <v>45992.26</v>
      </c>
      <c r="AF4" s="54"/>
      <c r="AG4" s="31"/>
      <c r="AH4" s="28"/>
      <c r="AI4" s="105"/>
      <c r="AJ4" s="54">
        <v>2</v>
      </c>
      <c r="AK4" s="31">
        <v>58.8</v>
      </c>
      <c r="AL4" s="28">
        <v>50</v>
      </c>
      <c r="AM4" s="62">
        <f t="shared" ref="AM4:AM28" si="7">AL4*AK4</f>
        <v>2940</v>
      </c>
      <c r="AN4" s="54"/>
      <c r="AO4" s="30"/>
      <c r="AP4" s="28"/>
      <c r="AQ4" s="56"/>
      <c r="AR4" s="54"/>
      <c r="AS4" s="31"/>
      <c r="AT4" s="28"/>
      <c r="AU4" s="28"/>
      <c r="AV4" s="29"/>
      <c r="AW4" s="28"/>
      <c r="AX4" s="28"/>
      <c r="AY4" s="60"/>
      <c r="AZ4" s="54"/>
      <c r="BA4" s="31"/>
      <c r="BB4" s="28"/>
      <c r="BC4" s="56"/>
      <c r="BD4" s="54"/>
      <c r="BE4" s="31"/>
      <c r="BF4" s="28"/>
      <c r="BG4" s="60"/>
      <c r="BH4" s="54"/>
      <c r="BI4" s="31"/>
      <c r="BJ4" s="28"/>
      <c r="BK4" s="62"/>
      <c r="BL4" s="54"/>
      <c r="BM4" s="28"/>
      <c r="BN4" s="28"/>
      <c r="BO4" s="56"/>
      <c r="BP4" s="54"/>
      <c r="BQ4" s="31"/>
      <c r="BR4" s="28"/>
      <c r="BS4" s="60"/>
      <c r="BT4" s="67"/>
      <c r="BU4" s="31"/>
      <c r="BV4" s="28"/>
      <c r="BW4" s="28"/>
      <c r="BX4" s="29"/>
      <c r="BY4" s="31"/>
      <c r="BZ4" s="28"/>
      <c r="CA4" s="56"/>
      <c r="CB4" s="54"/>
      <c r="CC4" s="31"/>
      <c r="CD4" s="28"/>
      <c r="CE4" s="60"/>
      <c r="CF4" s="54"/>
      <c r="CG4" s="31"/>
      <c r="CH4" s="28"/>
      <c r="CI4" s="62"/>
      <c r="CJ4" s="54"/>
      <c r="CK4" s="28"/>
      <c r="CL4" s="28"/>
      <c r="CM4" s="56"/>
      <c r="CN4" s="54"/>
      <c r="CO4" s="28"/>
      <c r="CP4" s="28"/>
      <c r="CQ4" s="60"/>
      <c r="CR4" s="54"/>
      <c r="CS4" s="31"/>
      <c r="CT4" s="28"/>
      <c r="CU4" s="72"/>
      <c r="CV4" s="69"/>
      <c r="CW4" s="32">
        <f t="shared" ref="CW4:CW28" si="8">CU4+CQ4+CM4+CI4+CE4+CA4+BW4+BS4+BO4+BK4+BG4+BC4+AY4+AU4+AQ4+AM4+AI4+AE4+AA4+W4+S4+O4+K4+G4</f>
        <v>48932.26</v>
      </c>
    </row>
    <row r="5" spans="1:112" ht="17.25" customHeight="1">
      <c r="A5" s="129">
        <v>3</v>
      </c>
      <c r="B5" s="25">
        <v>40913</v>
      </c>
      <c r="C5" s="26" t="s">
        <v>19</v>
      </c>
      <c r="D5" s="27"/>
      <c r="E5" s="27"/>
      <c r="F5" s="28"/>
      <c r="G5" s="100">
        <f t="shared" si="0"/>
        <v>0</v>
      </c>
      <c r="H5" s="54"/>
      <c r="I5" s="30"/>
      <c r="J5" s="28"/>
      <c r="K5" s="60">
        <f t="shared" si="1"/>
        <v>0</v>
      </c>
      <c r="L5" s="58"/>
      <c r="M5" s="31"/>
      <c r="N5" s="28"/>
      <c r="O5" s="62">
        <f t="shared" si="2"/>
        <v>0</v>
      </c>
      <c r="P5" s="58">
        <v>3</v>
      </c>
      <c r="Q5" s="31">
        <v>81.66</v>
      </c>
      <c r="R5" s="28">
        <v>22.5</v>
      </c>
      <c r="S5" s="56">
        <f t="shared" si="3"/>
        <v>1837.35</v>
      </c>
      <c r="T5" s="54"/>
      <c r="U5" s="31"/>
      <c r="V5" s="28"/>
      <c r="W5" s="60">
        <f t="shared" si="4"/>
        <v>0</v>
      </c>
      <c r="X5" s="54"/>
      <c r="Y5" s="31"/>
      <c r="Z5" s="28"/>
      <c r="AA5" s="62">
        <f t="shared" si="5"/>
        <v>0</v>
      </c>
      <c r="AB5" s="54">
        <v>2</v>
      </c>
      <c r="AC5" s="31">
        <v>1544.67</v>
      </c>
      <c r="AD5" s="28">
        <v>29</v>
      </c>
      <c r="AE5" s="100">
        <f t="shared" si="6"/>
        <v>44795.43</v>
      </c>
      <c r="AF5" s="54"/>
      <c r="AG5" s="31"/>
      <c r="AH5" s="28"/>
      <c r="AI5" s="105"/>
      <c r="AJ5" s="54"/>
      <c r="AK5" s="31"/>
      <c r="AL5" s="28"/>
      <c r="AM5" s="62">
        <f t="shared" si="7"/>
        <v>0</v>
      </c>
      <c r="AN5" s="54"/>
      <c r="AO5" s="30">
        <v>37.6</v>
      </c>
      <c r="AP5" s="28">
        <v>20</v>
      </c>
      <c r="AQ5" s="56">
        <f>AP5*AO5</f>
        <v>752</v>
      </c>
      <c r="AR5" s="54"/>
      <c r="AS5" s="31">
        <v>155.30000000000001</v>
      </c>
      <c r="AT5" s="28">
        <v>46</v>
      </c>
      <c r="AU5" s="28">
        <f>AT5*AS5</f>
        <v>7143.8</v>
      </c>
      <c r="AV5" s="29"/>
      <c r="AW5" s="28"/>
      <c r="AX5" s="28"/>
      <c r="AY5" s="60"/>
      <c r="AZ5" s="54">
        <v>5</v>
      </c>
      <c r="BA5" s="31">
        <v>309.8</v>
      </c>
      <c r="BB5" s="28">
        <v>44</v>
      </c>
      <c r="BC5" s="56">
        <f>BB5*BA5</f>
        <v>13631.2</v>
      </c>
      <c r="BD5" s="54"/>
      <c r="BE5" s="31"/>
      <c r="BF5" s="28"/>
      <c r="BG5" s="60"/>
      <c r="BH5" s="54">
        <v>3</v>
      </c>
      <c r="BI5" s="31">
        <v>77.3</v>
      </c>
      <c r="BJ5" s="28">
        <v>72</v>
      </c>
      <c r="BK5" s="62">
        <f>BJ5*BI5</f>
        <v>5565.5999999999995</v>
      </c>
      <c r="BL5" s="54"/>
      <c r="BM5" s="28"/>
      <c r="BN5" s="28"/>
      <c r="BO5" s="56"/>
      <c r="BP5" s="54"/>
      <c r="BQ5" s="31"/>
      <c r="BR5" s="28"/>
      <c r="BS5" s="60"/>
      <c r="BT5" s="67"/>
      <c r="BU5" s="31"/>
      <c r="BV5" s="28"/>
      <c r="BW5" s="28"/>
      <c r="BX5" s="29"/>
      <c r="BY5" s="31"/>
      <c r="BZ5" s="28"/>
      <c r="CA5" s="56"/>
      <c r="CB5" s="54"/>
      <c r="CC5" s="31"/>
      <c r="CD5" s="28"/>
      <c r="CE5" s="60"/>
      <c r="CF5" s="54"/>
      <c r="CG5" s="31"/>
      <c r="CH5" s="28"/>
      <c r="CI5" s="62"/>
      <c r="CJ5" s="54"/>
      <c r="CK5" s="28"/>
      <c r="CL5" s="28"/>
      <c r="CM5" s="56"/>
      <c r="CN5" s="54"/>
      <c r="CO5" s="28"/>
      <c r="CP5" s="28"/>
      <c r="CQ5" s="60"/>
      <c r="CR5" s="54"/>
      <c r="CS5" s="31"/>
      <c r="CT5" s="28"/>
      <c r="CU5" s="72"/>
      <c r="CV5" s="69"/>
      <c r="CW5" s="32">
        <f t="shared" si="8"/>
        <v>73725.38</v>
      </c>
    </row>
    <row r="6" spans="1:112" ht="17.25" customHeight="1">
      <c r="A6" s="129">
        <v>4</v>
      </c>
      <c r="B6" s="25">
        <v>40915</v>
      </c>
      <c r="C6" s="26" t="s">
        <v>24</v>
      </c>
      <c r="D6" s="81"/>
      <c r="E6" s="81"/>
      <c r="F6" s="82"/>
      <c r="G6" s="83">
        <f t="shared" si="0"/>
        <v>0</v>
      </c>
      <c r="H6" s="84"/>
      <c r="I6" s="85"/>
      <c r="J6" s="82"/>
      <c r="K6" s="86">
        <f t="shared" si="1"/>
        <v>0</v>
      </c>
      <c r="L6" s="87"/>
      <c r="M6" s="88"/>
      <c r="N6" s="82"/>
      <c r="O6" s="89">
        <f t="shared" si="2"/>
        <v>0</v>
      </c>
      <c r="P6" s="87"/>
      <c r="Q6" s="88"/>
      <c r="R6" s="82"/>
      <c r="S6" s="83">
        <f t="shared" si="3"/>
        <v>0</v>
      </c>
      <c r="T6" s="84"/>
      <c r="U6" s="88"/>
      <c r="V6" s="82"/>
      <c r="W6" s="86">
        <f t="shared" si="4"/>
        <v>0</v>
      </c>
      <c r="X6" s="84"/>
      <c r="Y6" s="88"/>
      <c r="Z6" s="82"/>
      <c r="AA6" s="89">
        <f t="shared" si="5"/>
        <v>0</v>
      </c>
      <c r="AB6" s="84"/>
      <c r="AC6" s="88"/>
      <c r="AD6" s="82"/>
      <c r="AE6" s="83">
        <f t="shared" si="6"/>
        <v>0</v>
      </c>
      <c r="AF6" s="84"/>
      <c r="AG6" s="88"/>
      <c r="AH6" s="82"/>
      <c r="AI6" s="105"/>
      <c r="AJ6" s="84"/>
      <c r="AK6" s="88"/>
      <c r="AL6" s="82"/>
      <c r="AM6" s="89">
        <f t="shared" si="7"/>
        <v>0</v>
      </c>
      <c r="AN6" s="84"/>
      <c r="AO6" s="85"/>
      <c r="AP6" s="82"/>
      <c r="AQ6" s="83">
        <f t="shared" ref="AQ6:AQ28" si="9">AP6*AO6</f>
        <v>0</v>
      </c>
      <c r="AR6" s="84"/>
      <c r="AS6" s="88"/>
      <c r="AT6" s="82"/>
      <c r="AU6" s="86">
        <f t="shared" ref="AU6:AU28" si="10">AT6*AS6</f>
        <v>0</v>
      </c>
      <c r="AV6" s="84"/>
      <c r="AW6" s="82"/>
      <c r="AX6" s="82"/>
      <c r="AY6" s="86"/>
      <c r="AZ6" s="84"/>
      <c r="BA6" s="88"/>
      <c r="BB6" s="82"/>
      <c r="BC6" s="83">
        <f t="shared" ref="BC6:BC28" si="11">BB6*BA6</f>
        <v>0</v>
      </c>
      <c r="BD6" s="84"/>
      <c r="BE6" s="88"/>
      <c r="BF6" s="82"/>
      <c r="BG6" s="86"/>
      <c r="BH6" s="84"/>
      <c r="BI6" s="88"/>
      <c r="BJ6" s="82"/>
      <c r="BK6" s="89">
        <f t="shared" ref="BK6:BK28" si="12">BJ6*BI6</f>
        <v>0</v>
      </c>
      <c r="BL6" s="84"/>
      <c r="BM6" s="82"/>
      <c r="BN6" s="82"/>
      <c r="BO6" s="83"/>
      <c r="BP6" s="84"/>
      <c r="BQ6" s="88"/>
      <c r="BR6" s="82"/>
      <c r="BS6" s="86"/>
      <c r="BT6" s="90"/>
      <c r="BU6" s="88"/>
      <c r="BV6" s="82"/>
      <c r="BW6" s="89"/>
      <c r="BX6" s="84">
        <v>10</v>
      </c>
      <c r="BY6" s="88">
        <v>54.58</v>
      </c>
      <c r="BZ6" s="82">
        <v>44</v>
      </c>
      <c r="CA6" s="83">
        <f>BZ6*BY6</f>
        <v>2401.52</v>
      </c>
      <c r="CB6" s="84"/>
      <c r="CC6" s="88"/>
      <c r="CD6" s="82"/>
      <c r="CE6" s="86"/>
      <c r="CF6" s="84"/>
      <c r="CG6" s="88"/>
      <c r="CH6" s="82"/>
      <c r="CI6" s="89"/>
      <c r="CJ6" s="84"/>
      <c r="CK6" s="82"/>
      <c r="CL6" s="82"/>
      <c r="CM6" s="83"/>
      <c r="CN6" s="84">
        <v>1</v>
      </c>
      <c r="CO6" s="82">
        <v>69.099999999999994</v>
      </c>
      <c r="CP6" s="82">
        <v>51</v>
      </c>
      <c r="CQ6" s="86">
        <f>CP6*CO6</f>
        <v>3524.1</v>
      </c>
      <c r="CR6" s="84"/>
      <c r="CS6" s="88"/>
      <c r="CT6" s="82"/>
      <c r="CU6" s="91"/>
      <c r="CV6" s="92"/>
      <c r="CW6" s="93">
        <f t="shared" si="8"/>
        <v>5925.62</v>
      </c>
    </row>
    <row r="7" spans="1:112" ht="17.25" customHeight="1">
      <c r="A7" s="129">
        <v>5</v>
      </c>
      <c r="B7" s="25">
        <v>40915</v>
      </c>
      <c r="C7" s="26" t="s">
        <v>25</v>
      </c>
      <c r="D7" s="27"/>
      <c r="E7" s="27"/>
      <c r="F7" s="28"/>
      <c r="G7" s="56">
        <f t="shared" si="0"/>
        <v>0</v>
      </c>
      <c r="H7" s="54"/>
      <c r="I7" s="30"/>
      <c r="J7" s="28"/>
      <c r="K7" s="60">
        <f t="shared" si="1"/>
        <v>0</v>
      </c>
      <c r="L7" s="58"/>
      <c r="M7" s="31"/>
      <c r="N7" s="28"/>
      <c r="O7" s="62">
        <f t="shared" si="2"/>
        <v>0</v>
      </c>
      <c r="P7" s="58"/>
      <c r="Q7" s="31"/>
      <c r="R7" s="28"/>
      <c r="S7" s="56">
        <f t="shared" si="3"/>
        <v>0</v>
      </c>
      <c r="T7" s="54">
        <v>1</v>
      </c>
      <c r="U7" s="31">
        <v>951.63</v>
      </c>
      <c r="V7" s="28">
        <v>29</v>
      </c>
      <c r="W7" s="60">
        <f t="shared" si="4"/>
        <v>27597.27</v>
      </c>
      <c r="X7" s="54"/>
      <c r="Y7" s="31"/>
      <c r="Z7" s="28"/>
      <c r="AA7" s="62">
        <f t="shared" si="5"/>
        <v>0</v>
      </c>
      <c r="AB7" s="54"/>
      <c r="AC7" s="31"/>
      <c r="AD7" s="28"/>
      <c r="AE7" s="56">
        <f t="shared" si="6"/>
        <v>0</v>
      </c>
      <c r="AF7" s="54"/>
      <c r="AG7" s="31"/>
      <c r="AH7" s="28"/>
      <c r="AI7" s="86"/>
      <c r="AJ7" s="54"/>
      <c r="AK7" s="31"/>
      <c r="AL7" s="28"/>
      <c r="AM7" s="62">
        <f t="shared" si="7"/>
        <v>0</v>
      </c>
      <c r="AN7" s="54"/>
      <c r="AO7" s="30"/>
      <c r="AP7" s="28"/>
      <c r="AQ7" s="56">
        <f t="shared" si="9"/>
        <v>0</v>
      </c>
      <c r="AR7" s="54"/>
      <c r="AS7" s="31"/>
      <c r="AT7" s="28"/>
      <c r="AU7" s="60">
        <f t="shared" si="10"/>
        <v>0</v>
      </c>
      <c r="AV7" s="54"/>
      <c r="AW7" s="28"/>
      <c r="AX7" s="28"/>
      <c r="AY7" s="60"/>
      <c r="AZ7" s="54"/>
      <c r="BA7" s="31"/>
      <c r="BB7" s="28"/>
      <c r="BC7" s="56">
        <f t="shared" si="11"/>
        <v>0</v>
      </c>
      <c r="BD7" s="54"/>
      <c r="BE7" s="31"/>
      <c r="BF7" s="28"/>
      <c r="BG7" s="60"/>
      <c r="BH7" s="54"/>
      <c r="BI7" s="31"/>
      <c r="BJ7" s="28"/>
      <c r="BK7" s="62">
        <f t="shared" si="12"/>
        <v>0</v>
      </c>
      <c r="BL7" s="54"/>
      <c r="BM7" s="28"/>
      <c r="BN7" s="28"/>
      <c r="BO7" s="56"/>
      <c r="BP7" s="54"/>
      <c r="BQ7" s="31"/>
      <c r="BR7" s="28"/>
      <c r="BS7" s="60"/>
      <c r="BT7" s="67"/>
      <c r="BU7" s="31"/>
      <c r="BV7" s="28"/>
      <c r="BW7" s="62"/>
      <c r="BX7" s="54"/>
      <c r="BY7" s="31"/>
      <c r="BZ7" s="28"/>
      <c r="CA7" s="56">
        <f t="shared" ref="CA7:CA28" si="13">BZ7*BY7</f>
        <v>0</v>
      </c>
      <c r="CB7" s="54"/>
      <c r="CC7" s="31"/>
      <c r="CD7" s="28"/>
      <c r="CE7" s="60"/>
      <c r="CF7" s="54"/>
      <c r="CG7" s="31"/>
      <c r="CH7" s="28"/>
      <c r="CI7" s="62"/>
      <c r="CJ7" s="54"/>
      <c r="CK7" s="28"/>
      <c r="CL7" s="28"/>
      <c r="CM7" s="56"/>
      <c r="CN7" s="54"/>
      <c r="CO7" s="28"/>
      <c r="CP7" s="28"/>
      <c r="CQ7" s="60">
        <f t="shared" ref="CQ7:CQ28" si="14">CP7*CO7</f>
        <v>0</v>
      </c>
      <c r="CR7" s="54"/>
      <c r="CS7" s="31"/>
      <c r="CT7" s="28"/>
      <c r="CU7" s="72"/>
      <c r="CV7" s="74"/>
      <c r="CW7" s="76">
        <f t="shared" si="8"/>
        <v>27597.27</v>
      </c>
    </row>
    <row r="8" spans="1:112" ht="17.25" customHeight="1">
      <c r="A8" s="129">
        <v>6</v>
      </c>
      <c r="B8" s="25">
        <v>40915</v>
      </c>
      <c r="C8" s="26" t="s">
        <v>26</v>
      </c>
      <c r="D8" s="27"/>
      <c r="E8" s="31"/>
      <c r="F8" s="28"/>
      <c r="G8" s="56">
        <f t="shared" si="0"/>
        <v>0</v>
      </c>
      <c r="H8" s="54"/>
      <c r="I8" s="30"/>
      <c r="J8" s="28"/>
      <c r="K8" s="60">
        <f t="shared" si="1"/>
        <v>0</v>
      </c>
      <c r="L8" s="58"/>
      <c r="M8" s="31"/>
      <c r="N8" s="28"/>
      <c r="O8" s="62">
        <f t="shared" si="2"/>
        <v>0</v>
      </c>
      <c r="P8" s="58"/>
      <c r="Q8" s="31"/>
      <c r="R8" s="28"/>
      <c r="S8" s="56">
        <f t="shared" si="3"/>
        <v>0</v>
      </c>
      <c r="T8" s="54">
        <v>1</v>
      </c>
      <c r="U8" s="31">
        <v>907.63</v>
      </c>
      <c r="V8" s="28">
        <v>29</v>
      </c>
      <c r="W8" s="60">
        <f t="shared" si="4"/>
        <v>26321.27</v>
      </c>
      <c r="X8" s="54"/>
      <c r="Y8" s="31"/>
      <c r="Z8" s="28"/>
      <c r="AA8" s="62">
        <f t="shared" si="5"/>
        <v>0</v>
      </c>
      <c r="AB8" s="54"/>
      <c r="AC8" s="31"/>
      <c r="AD8" s="28"/>
      <c r="AE8" s="56">
        <f t="shared" si="6"/>
        <v>0</v>
      </c>
      <c r="AF8" s="54"/>
      <c r="AG8" s="31"/>
      <c r="AH8" s="28"/>
      <c r="AI8" s="65"/>
      <c r="AJ8" s="54"/>
      <c r="AK8" s="31"/>
      <c r="AL8" s="28"/>
      <c r="AM8" s="62">
        <f t="shared" si="7"/>
        <v>0</v>
      </c>
      <c r="AN8" s="54"/>
      <c r="AO8" s="30"/>
      <c r="AP8" s="28"/>
      <c r="AQ8" s="56">
        <f t="shared" si="9"/>
        <v>0</v>
      </c>
      <c r="AR8" s="54"/>
      <c r="AS8" s="31"/>
      <c r="AT8" s="28"/>
      <c r="AU8" s="60">
        <f t="shared" si="10"/>
        <v>0</v>
      </c>
      <c r="AV8" s="54"/>
      <c r="AW8" s="28"/>
      <c r="AX8" s="28"/>
      <c r="AY8" s="60"/>
      <c r="AZ8" s="54"/>
      <c r="BA8" s="31"/>
      <c r="BB8" s="28"/>
      <c r="BC8" s="56">
        <f t="shared" si="11"/>
        <v>0</v>
      </c>
      <c r="BD8" s="54"/>
      <c r="BE8" s="31"/>
      <c r="BF8" s="28"/>
      <c r="BG8" s="60"/>
      <c r="BH8" s="54"/>
      <c r="BI8" s="31"/>
      <c r="BJ8" s="28"/>
      <c r="BK8" s="62">
        <f t="shared" si="12"/>
        <v>0</v>
      </c>
      <c r="BL8" s="54"/>
      <c r="BM8" s="28"/>
      <c r="BN8" s="28"/>
      <c r="BO8" s="56"/>
      <c r="BP8" s="54"/>
      <c r="BQ8" s="31"/>
      <c r="BR8" s="28"/>
      <c r="BS8" s="60"/>
      <c r="BT8" s="67"/>
      <c r="BU8" s="31"/>
      <c r="BV8" s="28"/>
      <c r="BW8" s="62"/>
      <c r="BX8" s="54"/>
      <c r="BY8" s="31"/>
      <c r="BZ8" s="28"/>
      <c r="CA8" s="56">
        <f t="shared" si="13"/>
        <v>0</v>
      </c>
      <c r="CB8" s="54"/>
      <c r="CC8" s="31"/>
      <c r="CD8" s="28"/>
      <c r="CE8" s="60"/>
      <c r="CF8" s="54"/>
      <c r="CG8" s="31"/>
      <c r="CH8" s="28"/>
      <c r="CI8" s="62"/>
      <c r="CJ8" s="54"/>
      <c r="CK8" s="28"/>
      <c r="CL8" s="28"/>
      <c r="CM8" s="56"/>
      <c r="CN8" s="54"/>
      <c r="CO8" s="28"/>
      <c r="CP8" s="28"/>
      <c r="CQ8" s="60">
        <f t="shared" si="14"/>
        <v>0</v>
      </c>
      <c r="CR8" s="54"/>
      <c r="CS8" s="31"/>
      <c r="CT8" s="28"/>
      <c r="CU8" s="72"/>
      <c r="CV8" s="74"/>
      <c r="CW8" s="76">
        <f t="shared" si="8"/>
        <v>26321.27</v>
      </c>
    </row>
    <row r="9" spans="1:112" ht="17.25" customHeight="1">
      <c r="A9" s="129">
        <v>7</v>
      </c>
      <c r="B9" s="25">
        <v>40918</v>
      </c>
      <c r="C9" s="26" t="s">
        <v>27</v>
      </c>
      <c r="D9" s="27"/>
      <c r="E9" s="31"/>
      <c r="F9" s="28"/>
      <c r="G9" s="56">
        <f t="shared" si="0"/>
        <v>0</v>
      </c>
      <c r="H9" s="54"/>
      <c r="I9" s="30">
        <v>30.4</v>
      </c>
      <c r="J9" s="28">
        <v>66</v>
      </c>
      <c r="K9" s="60">
        <f t="shared" si="1"/>
        <v>2006.3999999999999</v>
      </c>
      <c r="L9" s="58"/>
      <c r="M9" s="31"/>
      <c r="N9" s="28"/>
      <c r="O9" s="62">
        <f t="shared" si="2"/>
        <v>0</v>
      </c>
      <c r="P9" s="58"/>
      <c r="Q9" s="31"/>
      <c r="R9" s="28"/>
      <c r="S9" s="56">
        <f t="shared" si="3"/>
        <v>0</v>
      </c>
      <c r="T9" s="54"/>
      <c r="U9" s="31"/>
      <c r="V9" s="28"/>
      <c r="W9" s="60">
        <f t="shared" si="4"/>
        <v>0</v>
      </c>
      <c r="X9" s="54">
        <v>1</v>
      </c>
      <c r="Y9" s="31">
        <v>940.3</v>
      </c>
      <c r="Z9" s="28">
        <v>29</v>
      </c>
      <c r="AA9" s="62">
        <f t="shared" si="5"/>
        <v>27268.699999999997</v>
      </c>
      <c r="AB9" s="54"/>
      <c r="AC9" s="31"/>
      <c r="AD9" s="28"/>
      <c r="AE9" s="56">
        <f t="shared" si="6"/>
        <v>0</v>
      </c>
      <c r="AF9" s="54"/>
      <c r="AG9" s="31"/>
      <c r="AH9" s="28"/>
      <c r="AI9" s="65"/>
      <c r="AJ9" s="54"/>
      <c r="AK9" s="31">
        <v>43.4</v>
      </c>
      <c r="AL9" s="28">
        <v>50</v>
      </c>
      <c r="AM9" s="62">
        <f t="shared" si="7"/>
        <v>2170</v>
      </c>
      <c r="AN9" s="54"/>
      <c r="AO9" s="30"/>
      <c r="AP9" s="28"/>
      <c r="AQ9" s="56">
        <f t="shared" si="9"/>
        <v>0</v>
      </c>
      <c r="AR9" s="54"/>
      <c r="AS9" s="31"/>
      <c r="AT9" s="28"/>
      <c r="AU9" s="60">
        <f t="shared" si="10"/>
        <v>0</v>
      </c>
      <c r="AV9" s="54"/>
      <c r="AW9" s="28"/>
      <c r="AX9" s="28"/>
      <c r="AY9" s="62"/>
      <c r="AZ9" s="54"/>
      <c r="BA9" s="31"/>
      <c r="BB9" s="28"/>
      <c r="BC9" s="56">
        <f t="shared" si="11"/>
        <v>0</v>
      </c>
      <c r="BD9" s="54"/>
      <c r="BE9" s="31"/>
      <c r="BF9" s="28"/>
      <c r="BG9" s="60"/>
      <c r="BH9" s="54"/>
      <c r="BI9" s="31"/>
      <c r="BJ9" s="28"/>
      <c r="BK9" s="62">
        <f t="shared" si="12"/>
        <v>0</v>
      </c>
      <c r="BL9" s="54"/>
      <c r="BM9" s="28"/>
      <c r="BN9" s="28"/>
      <c r="BO9" s="56"/>
      <c r="BP9" s="54"/>
      <c r="BQ9" s="31"/>
      <c r="BR9" s="28"/>
      <c r="BS9" s="60"/>
      <c r="BT9" s="67">
        <v>1</v>
      </c>
      <c r="BU9" s="31">
        <v>9.76</v>
      </c>
      <c r="BV9" s="28">
        <v>54</v>
      </c>
      <c r="BW9" s="62">
        <f>BV9*BU9</f>
        <v>527.04</v>
      </c>
      <c r="BX9" s="54"/>
      <c r="BY9" s="31"/>
      <c r="BZ9" s="28"/>
      <c r="CA9" s="56">
        <f t="shared" si="13"/>
        <v>0</v>
      </c>
      <c r="CB9" s="54"/>
      <c r="CC9" s="31"/>
      <c r="CD9" s="28"/>
      <c r="CE9" s="60"/>
      <c r="CF9" s="54"/>
      <c r="CG9" s="31"/>
      <c r="CH9" s="28"/>
      <c r="CI9" s="62"/>
      <c r="CJ9" s="54"/>
      <c r="CK9" s="28"/>
      <c r="CL9" s="28"/>
      <c r="CM9" s="56"/>
      <c r="CN9" s="54"/>
      <c r="CO9" s="28"/>
      <c r="CP9" s="28"/>
      <c r="CQ9" s="60">
        <f t="shared" si="14"/>
        <v>0</v>
      </c>
      <c r="CR9" s="54"/>
      <c r="CS9" s="31">
        <v>11.4</v>
      </c>
      <c r="CT9" s="28">
        <v>34</v>
      </c>
      <c r="CU9" s="72">
        <f>CT9*CS9</f>
        <v>387.6</v>
      </c>
      <c r="CV9" s="74"/>
      <c r="CW9" s="76">
        <f t="shared" si="8"/>
        <v>32359.739999999998</v>
      </c>
    </row>
    <row r="10" spans="1:112" ht="17.25" customHeight="1">
      <c r="A10" s="129">
        <v>8</v>
      </c>
      <c r="B10" s="25">
        <v>40918</v>
      </c>
      <c r="C10" s="26" t="s">
        <v>31</v>
      </c>
      <c r="D10" s="27"/>
      <c r="E10" s="27"/>
      <c r="F10" s="28"/>
      <c r="G10" s="56">
        <f t="shared" si="0"/>
        <v>0</v>
      </c>
      <c r="H10" s="54">
        <v>5</v>
      </c>
      <c r="I10" s="30">
        <v>159.19999999999999</v>
      </c>
      <c r="J10" s="28">
        <v>66</v>
      </c>
      <c r="K10" s="60">
        <f t="shared" si="1"/>
        <v>10507.199999999999</v>
      </c>
      <c r="L10" s="58"/>
      <c r="M10" s="31"/>
      <c r="N10" s="28"/>
      <c r="O10" s="62">
        <f t="shared" si="2"/>
        <v>0</v>
      </c>
      <c r="P10" s="58">
        <v>3</v>
      </c>
      <c r="Q10" s="31">
        <v>81.66</v>
      </c>
      <c r="R10" s="28">
        <v>22</v>
      </c>
      <c r="S10" s="56">
        <f t="shared" si="3"/>
        <v>1796.52</v>
      </c>
      <c r="T10" s="54"/>
      <c r="U10" s="31"/>
      <c r="V10" s="28"/>
      <c r="W10" s="60">
        <f t="shared" si="4"/>
        <v>0</v>
      </c>
      <c r="X10" s="54">
        <v>2</v>
      </c>
      <c r="Y10" s="33">
        <v>1855.2</v>
      </c>
      <c r="Z10" s="28">
        <v>28.5</v>
      </c>
      <c r="AA10" s="62">
        <f t="shared" si="5"/>
        <v>52873.200000000004</v>
      </c>
      <c r="AB10" s="54"/>
      <c r="AC10" s="31"/>
      <c r="AD10" s="28"/>
      <c r="AE10" s="56">
        <f t="shared" si="6"/>
        <v>0</v>
      </c>
      <c r="AF10" s="54"/>
      <c r="AG10" s="31"/>
      <c r="AH10" s="28"/>
      <c r="AI10" s="65"/>
      <c r="AJ10" s="54"/>
      <c r="AK10" s="31"/>
      <c r="AL10" s="28"/>
      <c r="AM10" s="62">
        <f t="shared" si="7"/>
        <v>0</v>
      </c>
      <c r="AN10" s="54"/>
      <c r="AO10" s="30"/>
      <c r="AP10" s="28"/>
      <c r="AQ10" s="56">
        <f t="shared" si="9"/>
        <v>0</v>
      </c>
      <c r="AR10" s="54"/>
      <c r="AS10" s="31"/>
      <c r="AT10" s="28"/>
      <c r="AU10" s="60">
        <f t="shared" si="10"/>
        <v>0</v>
      </c>
      <c r="AV10" s="54"/>
      <c r="AW10" s="28"/>
      <c r="AX10" s="28"/>
      <c r="AY10" s="62"/>
      <c r="AZ10" s="54">
        <v>5</v>
      </c>
      <c r="BA10" s="31">
        <v>319</v>
      </c>
      <c r="BB10" s="28">
        <v>43</v>
      </c>
      <c r="BC10" s="56">
        <f t="shared" si="11"/>
        <v>13717</v>
      </c>
      <c r="BD10" s="54">
        <v>5</v>
      </c>
      <c r="BE10" s="31">
        <v>136.1</v>
      </c>
      <c r="BF10" s="28">
        <v>27</v>
      </c>
      <c r="BG10" s="60">
        <f>BF10*BE10</f>
        <v>3674.7</v>
      </c>
      <c r="BH10" s="54"/>
      <c r="BI10" s="31"/>
      <c r="BJ10" s="28"/>
      <c r="BK10" s="62">
        <f t="shared" si="12"/>
        <v>0</v>
      </c>
      <c r="BL10" s="54"/>
      <c r="BM10" s="28"/>
      <c r="BN10" s="28"/>
      <c r="BO10" s="56"/>
      <c r="BP10" s="54"/>
      <c r="BQ10" s="31"/>
      <c r="BR10" s="28"/>
      <c r="BS10" s="60"/>
      <c r="BT10" s="67"/>
      <c r="BU10" s="31"/>
      <c r="BV10" s="28"/>
      <c r="BW10" s="62">
        <f t="shared" ref="BW10:BW27" si="15">BV10*BU10</f>
        <v>0</v>
      </c>
      <c r="BX10" s="54"/>
      <c r="BY10" s="31"/>
      <c r="BZ10" s="28"/>
      <c r="CA10" s="56">
        <f t="shared" si="13"/>
        <v>0</v>
      </c>
      <c r="CB10" s="54"/>
      <c r="CC10" s="31"/>
      <c r="CD10" s="28"/>
      <c r="CE10" s="60"/>
      <c r="CF10" s="54"/>
      <c r="CG10" s="31"/>
      <c r="CH10" s="28"/>
      <c r="CI10" s="62"/>
      <c r="CJ10" s="54"/>
      <c r="CK10" s="28"/>
      <c r="CL10" s="28"/>
      <c r="CM10" s="56"/>
      <c r="CN10" s="54"/>
      <c r="CO10" s="28"/>
      <c r="CP10" s="28"/>
      <c r="CQ10" s="60">
        <f t="shared" si="14"/>
        <v>0</v>
      </c>
      <c r="CR10" s="54"/>
      <c r="CS10" s="31"/>
      <c r="CT10" s="28"/>
      <c r="CU10" s="72">
        <f t="shared" ref="CU10:CU28" si="16">CT10*CS10</f>
        <v>0</v>
      </c>
      <c r="CV10" s="74"/>
      <c r="CW10" s="76">
        <f t="shared" si="8"/>
        <v>82568.62000000001</v>
      </c>
    </row>
    <row r="11" spans="1:112" ht="17.25" customHeight="1">
      <c r="A11" s="129">
        <v>9</v>
      </c>
      <c r="B11" s="25">
        <v>40920</v>
      </c>
      <c r="C11" s="26" t="s">
        <v>32</v>
      </c>
      <c r="D11" s="27">
        <v>7</v>
      </c>
      <c r="E11" s="27">
        <v>124.1</v>
      </c>
      <c r="F11" s="28">
        <v>34</v>
      </c>
      <c r="G11" s="56">
        <f t="shared" si="0"/>
        <v>4219.3999999999996</v>
      </c>
      <c r="H11" s="54"/>
      <c r="I11" s="30"/>
      <c r="J11" s="28"/>
      <c r="K11" s="60">
        <f t="shared" si="1"/>
        <v>0</v>
      </c>
      <c r="L11" s="58"/>
      <c r="M11" s="31"/>
      <c r="N11" s="28"/>
      <c r="O11" s="62">
        <f t="shared" si="2"/>
        <v>0</v>
      </c>
      <c r="P11" s="58"/>
      <c r="Q11" s="31"/>
      <c r="R11" s="28"/>
      <c r="S11" s="56">
        <f t="shared" si="3"/>
        <v>0</v>
      </c>
      <c r="T11" s="54"/>
      <c r="U11" s="31"/>
      <c r="V11" s="28"/>
      <c r="W11" s="60">
        <f t="shared" si="4"/>
        <v>0</v>
      </c>
      <c r="X11" s="54"/>
      <c r="Y11" s="31"/>
      <c r="Z11" s="28"/>
      <c r="AA11" s="62">
        <f t="shared" si="5"/>
        <v>0</v>
      </c>
      <c r="AB11" s="54">
        <v>2</v>
      </c>
      <c r="AC11" s="31">
        <v>2331.9699999999998</v>
      </c>
      <c r="AD11" s="28">
        <v>28.5</v>
      </c>
      <c r="AE11" s="56">
        <f t="shared" si="6"/>
        <v>66461.14499999999</v>
      </c>
      <c r="AF11" s="54"/>
      <c r="AG11" s="31"/>
      <c r="AH11" s="28"/>
      <c r="AI11" s="65"/>
      <c r="AJ11" s="54"/>
      <c r="AK11" s="31"/>
      <c r="AL11" s="28"/>
      <c r="AM11" s="62">
        <f t="shared" si="7"/>
        <v>0</v>
      </c>
      <c r="AN11" s="54"/>
      <c r="AO11" s="30"/>
      <c r="AP11" s="28"/>
      <c r="AQ11" s="56">
        <f t="shared" si="9"/>
        <v>0</v>
      </c>
      <c r="AR11" s="54"/>
      <c r="AS11" s="31">
        <v>290.10000000000002</v>
      </c>
      <c r="AT11" s="28">
        <v>46</v>
      </c>
      <c r="AU11" s="60">
        <f t="shared" si="10"/>
        <v>13344.6</v>
      </c>
      <c r="AV11" s="54"/>
      <c r="AW11" s="28"/>
      <c r="AX11" s="28"/>
      <c r="AY11" s="62"/>
      <c r="AZ11" s="54">
        <v>7</v>
      </c>
      <c r="BA11" s="31">
        <v>436.6</v>
      </c>
      <c r="BB11" s="28">
        <v>43</v>
      </c>
      <c r="BC11" s="56">
        <f t="shared" si="11"/>
        <v>18773.8</v>
      </c>
      <c r="BD11" s="54">
        <v>10</v>
      </c>
      <c r="BE11" s="31">
        <v>272.2</v>
      </c>
      <c r="BF11" s="28">
        <v>26.5</v>
      </c>
      <c r="BG11" s="60">
        <f t="shared" ref="BG11:BG28" si="17">BF11*BE11</f>
        <v>7213.2999999999993</v>
      </c>
      <c r="BH11" s="54"/>
      <c r="BI11" s="31"/>
      <c r="BJ11" s="28"/>
      <c r="BK11" s="62">
        <f t="shared" si="12"/>
        <v>0</v>
      </c>
      <c r="BL11" s="54"/>
      <c r="BM11" s="28"/>
      <c r="BN11" s="28"/>
      <c r="BO11" s="56"/>
      <c r="BP11" s="54"/>
      <c r="BQ11" s="31"/>
      <c r="BR11" s="28"/>
      <c r="BS11" s="60"/>
      <c r="BT11" s="67"/>
      <c r="BU11" s="31"/>
      <c r="BV11" s="28"/>
      <c r="BW11" s="62">
        <f t="shared" si="15"/>
        <v>0</v>
      </c>
      <c r="BX11" s="54"/>
      <c r="BY11" s="31"/>
      <c r="BZ11" s="28"/>
      <c r="CA11" s="56">
        <f t="shared" si="13"/>
        <v>0</v>
      </c>
      <c r="CB11" s="54"/>
      <c r="CC11" s="31"/>
      <c r="CD11" s="28"/>
      <c r="CE11" s="60"/>
      <c r="CF11" s="54"/>
      <c r="CG11" s="31"/>
      <c r="CH11" s="28"/>
      <c r="CI11" s="62"/>
      <c r="CJ11" s="54"/>
      <c r="CK11" s="28"/>
      <c r="CL11" s="28"/>
      <c r="CM11" s="56"/>
      <c r="CN11" s="54"/>
      <c r="CO11" s="28"/>
      <c r="CP11" s="28"/>
      <c r="CQ11" s="60">
        <f t="shared" si="14"/>
        <v>0</v>
      </c>
      <c r="CR11" s="54"/>
      <c r="CS11" s="31"/>
      <c r="CT11" s="28"/>
      <c r="CU11" s="72">
        <f t="shared" si="16"/>
        <v>0</v>
      </c>
      <c r="CV11" s="74"/>
      <c r="CW11" s="76">
        <f t="shared" si="8"/>
        <v>110012.24499999998</v>
      </c>
    </row>
    <row r="12" spans="1:112" ht="17.25" customHeight="1">
      <c r="A12" s="129">
        <v>10</v>
      </c>
      <c r="B12" s="25">
        <v>40921</v>
      </c>
      <c r="C12" s="26" t="s">
        <v>33</v>
      </c>
      <c r="D12" s="27"/>
      <c r="E12" s="27"/>
      <c r="F12" s="28"/>
      <c r="G12" s="56">
        <f t="shared" ref="G12:G24" si="18">F12*E12</f>
        <v>0</v>
      </c>
      <c r="H12" s="54"/>
      <c r="I12" s="30"/>
      <c r="J12" s="28"/>
      <c r="K12" s="60">
        <f t="shared" ref="K12:K24" si="19">J12*I12</f>
        <v>0</v>
      </c>
      <c r="L12" s="58"/>
      <c r="M12" s="31"/>
      <c r="N12" s="28"/>
      <c r="O12" s="62">
        <f t="shared" ref="O12:O24" si="20">N12*M12</f>
        <v>0</v>
      </c>
      <c r="P12" s="58"/>
      <c r="Q12" s="31"/>
      <c r="R12" s="28"/>
      <c r="S12" s="56">
        <f t="shared" ref="S12:S24" si="21">R12*Q12</f>
        <v>0</v>
      </c>
      <c r="T12" s="54"/>
      <c r="U12" s="31"/>
      <c r="V12" s="28"/>
      <c r="W12" s="60">
        <f t="shared" ref="W12:W24" si="22">V12*U12</f>
        <v>0</v>
      </c>
      <c r="X12" s="54"/>
      <c r="Y12" s="31"/>
      <c r="Z12" s="28"/>
      <c r="AA12" s="62">
        <f t="shared" ref="AA12:AA24" si="23">Z12*Y12</f>
        <v>0</v>
      </c>
      <c r="AB12" s="54"/>
      <c r="AC12" s="31"/>
      <c r="AD12" s="28"/>
      <c r="AE12" s="56">
        <f t="shared" ref="AE12:AE24" si="24">AD12*AC12</f>
        <v>0</v>
      </c>
      <c r="AF12" s="54"/>
      <c r="AG12" s="31"/>
      <c r="AH12" s="28"/>
      <c r="AI12" s="65"/>
      <c r="AJ12" s="54"/>
      <c r="AK12" s="31"/>
      <c r="AL12" s="28"/>
      <c r="AM12" s="62">
        <f t="shared" ref="AM12:AM24" si="25">AL12*AK12</f>
        <v>0</v>
      </c>
      <c r="AN12" s="54"/>
      <c r="AO12" s="30"/>
      <c r="AP12" s="28"/>
      <c r="AQ12" s="56">
        <f t="shared" ref="AQ12:AQ24" si="26">AP12*AO12</f>
        <v>0</v>
      </c>
      <c r="AR12" s="54"/>
      <c r="AS12" s="31"/>
      <c r="AT12" s="28"/>
      <c r="AU12" s="60">
        <f t="shared" ref="AU12:AU24" si="27">AT12*AS12</f>
        <v>0</v>
      </c>
      <c r="AV12" s="54"/>
      <c r="AW12" s="28"/>
      <c r="AX12" s="28"/>
      <c r="AY12" s="62"/>
      <c r="AZ12" s="54"/>
      <c r="BA12" s="31"/>
      <c r="BB12" s="28"/>
      <c r="BC12" s="56">
        <f t="shared" ref="BC12:BC24" si="28">BB12*BA12</f>
        <v>0</v>
      </c>
      <c r="BD12" s="54"/>
      <c r="BE12" s="31"/>
      <c r="BF12" s="28"/>
      <c r="BG12" s="60">
        <f t="shared" si="17"/>
        <v>0</v>
      </c>
      <c r="BH12" s="54"/>
      <c r="BI12" s="31"/>
      <c r="BJ12" s="28"/>
      <c r="BK12" s="62">
        <f t="shared" ref="BK12:BK24" si="29">BJ12*BI12</f>
        <v>0</v>
      </c>
      <c r="BL12" s="54">
        <v>1</v>
      </c>
      <c r="BM12" s="28">
        <v>76.400000000000006</v>
      </c>
      <c r="BN12" s="28">
        <v>35</v>
      </c>
      <c r="BO12" s="56">
        <f t="shared" ref="BO12:BO28" si="30">BN12*BM12</f>
        <v>2674</v>
      </c>
      <c r="BP12" s="54"/>
      <c r="BQ12" s="31"/>
      <c r="BR12" s="28"/>
      <c r="BS12" s="60"/>
      <c r="BT12" s="67"/>
      <c r="BU12" s="31"/>
      <c r="BV12" s="28"/>
      <c r="BW12" s="62">
        <f t="shared" si="15"/>
        <v>0</v>
      </c>
      <c r="BX12" s="54"/>
      <c r="BY12" s="31"/>
      <c r="BZ12" s="28"/>
      <c r="CA12" s="56">
        <f t="shared" ref="CA12:CA24" si="31">BZ12*BY12</f>
        <v>0</v>
      </c>
      <c r="CB12" s="54"/>
      <c r="CC12" s="31"/>
      <c r="CD12" s="28"/>
      <c r="CE12" s="60"/>
      <c r="CF12" s="54"/>
      <c r="CG12" s="31"/>
      <c r="CH12" s="28"/>
      <c r="CI12" s="62"/>
      <c r="CJ12" s="54"/>
      <c r="CK12" s="28"/>
      <c r="CL12" s="28"/>
      <c r="CM12" s="56"/>
      <c r="CN12" s="54"/>
      <c r="CO12" s="28"/>
      <c r="CP12" s="28"/>
      <c r="CQ12" s="60">
        <f t="shared" ref="CQ12:CQ24" si="32">CP12*CO12</f>
        <v>0</v>
      </c>
      <c r="CR12" s="54"/>
      <c r="CS12" s="31"/>
      <c r="CT12" s="28"/>
      <c r="CU12" s="72">
        <f t="shared" si="16"/>
        <v>0</v>
      </c>
      <c r="CV12" s="74"/>
      <c r="CW12" s="76">
        <f t="shared" si="8"/>
        <v>2674</v>
      </c>
    </row>
    <row r="13" spans="1:112" ht="17.25" customHeight="1">
      <c r="A13" s="129">
        <v>11</v>
      </c>
      <c r="B13" s="25">
        <v>40922</v>
      </c>
      <c r="C13" s="26" t="s">
        <v>34</v>
      </c>
      <c r="D13" s="27"/>
      <c r="E13" s="27"/>
      <c r="F13" s="28"/>
      <c r="G13" s="56">
        <f t="shared" si="18"/>
        <v>0</v>
      </c>
      <c r="H13" s="54"/>
      <c r="I13" s="30"/>
      <c r="J13" s="28"/>
      <c r="K13" s="60">
        <f t="shared" si="19"/>
        <v>0</v>
      </c>
      <c r="L13" s="58"/>
      <c r="M13" s="31"/>
      <c r="N13" s="28"/>
      <c r="O13" s="62">
        <f t="shared" si="20"/>
        <v>0</v>
      </c>
      <c r="P13" s="58">
        <v>3</v>
      </c>
      <c r="Q13" s="31">
        <v>81.66</v>
      </c>
      <c r="R13" s="28">
        <v>22</v>
      </c>
      <c r="S13" s="56">
        <f t="shared" si="21"/>
        <v>1796.52</v>
      </c>
      <c r="T13" s="54">
        <v>2</v>
      </c>
      <c r="U13" s="31">
        <v>1913.25</v>
      </c>
      <c r="V13" s="28">
        <v>28.5</v>
      </c>
      <c r="W13" s="60">
        <f t="shared" si="22"/>
        <v>54527.625</v>
      </c>
      <c r="X13" s="54"/>
      <c r="Y13" s="31"/>
      <c r="Z13" s="28"/>
      <c r="AA13" s="62">
        <f t="shared" si="23"/>
        <v>0</v>
      </c>
      <c r="AB13" s="54"/>
      <c r="AC13" s="31"/>
      <c r="AD13" s="28"/>
      <c r="AE13" s="56">
        <f t="shared" si="24"/>
        <v>0</v>
      </c>
      <c r="AF13" s="54"/>
      <c r="AG13" s="31"/>
      <c r="AH13" s="28"/>
      <c r="AI13" s="65"/>
      <c r="AJ13" s="54"/>
      <c r="AK13" s="31"/>
      <c r="AL13" s="28"/>
      <c r="AM13" s="62">
        <f t="shared" si="25"/>
        <v>0</v>
      </c>
      <c r="AN13" s="54"/>
      <c r="AO13" s="30"/>
      <c r="AP13" s="28"/>
      <c r="AQ13" s="56">
        <f t="shared" si="26"/>
        <v>0</v>
      </c>
      <c r="AR13" s="54"/>
      <c r="AS13" s="31">
        <v>151.80000000000001</v>
      </c>
      <c r="AT13" s="28">
        <v>46</v>
      </c>
      <c r="AU13" s="60">
        <f t="shared" si="27"/>
        <v>6982.8</v>
      </c>
      <c r="AV13" s="54"/>
      <c r="AW13" s="28"/>
      <c r="AX13" s="28"/>
      <c r="AY13" s="62"/>
      <c r="AZ13" s="54"/>
      <c r="BA13" s="31"/>
      <c r="BB13" s="28"/>
      <c r="BC13" s="56">
        <f t="shared" si="28"/>
        <v>0</v>
      </c>
      <c r="BD13" s="54"/>
      <c r="BE13" s="31"/>
      <c r="BF13" s="28"/>
      <c r="BG13" s="60">
        <f t="shared" si="17"/>
        <v>0</v>
      </c>
      <c r="BH13" s="54"/>
      <c r="BI13" s="31"/>
      <c r="BJ13" s="28"/>
      <c r="BK13" s="62">
        <f t="shared" si="29"/>
        <v>0</v>
      </c>
      <c r="BL13" s="54"/>
      <c r="BM13" s="28"/>
      <c r="BN13" s="28"/>
      <c r="BO13" s="56">
        <f t="shared" si="30"/>
        <v>0</v>
      </c>
      <c r="BP13" s="54"/>
      <c r="BQ13" s="31"/>
      <c r="BR13" s="28"/>
      <c r="BS13" s="60"/>
      <c r="BT13" s="67"/>
      <c r="BU13" s="31"/>
      <c r="BV13" s="28"/>
      <c r="BW13" s="62">
        <f t="shared" si="15"/>
        <v>0</v>
      </c>
      <c r="BX13" s="54"/>
      <c r="BY13" s="31"/>
      <c r="BZ13" s="28"/>
      <c r="CA13" s="56">
        <f t="shared" si="31"/>
        <v>0</v>
      </c>
      <c r="CB13" s="54">
        <v>10</v>
      </c>
      <c r="CC13" s="31">
        <v>54.5</v>
      </c>
      <c r="CD13" s="28">
        <v>260</v>
      </c>
      <c r="CE13" s="60">
        <f>CD13*CB13</f>
        <v>2600</v>
      </c>
      <c r="CF13" s="54"/>
      <c r="CG13" s="31"/>
      <c r="CH13" s="28"/>
      <c r="CI13" s="62"/>
      <c r="CJ13" s="54"/>
      <c r="CK13" s="28"/>
      <c r="CL13" s="28"/>
      <c r="CM13" s="56"/>
      <c r="CN13" s="54"/>
      <c r="CO13" s="28"/>
      <c r="CP13" s="28"/>
      <c r="CQ13" s="60">
        <f t="shared" si="32"/>
        <v>0</v>
      </c>
      <c r="CR13" s="54"/>
      <c r="CS13" s="31"/>
      <c r="CT13" s="28"/>
      <c r="CU13" s="72">
        <f t="shared" si="16"/>
        <v>0</v>
      </c>
      <c r="CV13" s="74"/>
      <c r="CW13" s="76">
        <f t="shared" si="8"/>
        <v>65906.945000000007</v>
      </c>
    </row>
    <row r="14" spans="1:112" ht="17.25" customHeight="1">
      <c r="A14" s="129">
        <v>12</v>
      </c>
      <c r="B14" s="25">
        <v>40923</v>
      </c>
      <c r="C14" s="26" t="s">
        <v>37</v>
      </c>
      <c r="D14" s="27"/>
      <c r="E14" s="27"/>
      <c r="F14" s="28"/>
      <c r="G14" s="56">
        <f t="shared" si="18"/>
        <v>0</v>
      </c>
      <c r="H14" s="54"/>
      <c r="I14" s="30"/>
      <c r="J14" s="28"/>
      <c r="K14" s="60">
        <f t="shared" si="19"/>
        <v>0</v>
      </c>
      <c r="L14" s="58"/>
      <c r="M14" s="31"/>
      <c r="N14" s="28"/>
      <c r="O14" s="62">
        <f t="shared" si="20"/>
        <v>0</v>
      </c>
      <c r="P14" s="58"/>
      <c r="Q14" s="31"/>
      <c r="R14" s="28"/>
      <c r="S14" s="56">
        <f t="shared" si="21"/>
        <v>0</v>
      </c>
      <c r="T14" s="54"/>
      <c r="U14" s="31"/>
      <c r="V14" s="28"/>
      <c r="W14" s="60">
        <f t="shared" si="22"/>
        <v>0</v>
      </c>
      <c r="X14" s="54">
        <v>1</v>
      </c>
      <c r="Y14" s="31">
        <v>933.5</v>
      </c>
      <c r="Z14" s="28">
        <v>28.5</v>
      </c>
      <c r="AA14" s="62">
        <f t="shared" si="23"/>
        <v>26604.75</v>
      </c>
      <c r="AB14" s="54"/>
      <c r="AC14" s="31"/>
      <c r="AD14" s="28"/>
      <c r="AE14" s="56">
        <f t="shared" si="24"/>
        <v>0</v>
      </c>
      <c r="AF14" s="54"/>
      <c r="AG14" s="31"/>
      <c r="AH14" s="28"/>
      <c r="AI14" s="65"/>
      <c r="AJ14" s="54"/>
      <c r="AK14" s="31"/>
      <c r="AL14" s="28"/>
      <c r="AM14" s="62">
        <f t="shared" si="25"/>
        <v>0</v>
      </c>
      <c r="AN14" s="54"/>
      <c r="AO14" s="30"/>
      <c r="AP14" s="28"/>
      <c r="AQ14" s="56">
        <f t="shared" si="26"/>
        <v>0</v>
      </c>
      <c r="AR14" s="54"/>
      <c r="AS14" s="31"/>
      <c r="AT14" s="28"/>
      <c r="AU14" s="60">
        <f t="shared" si="27"/>
        <v>0</v>
      </c>
      <c r="AV14" s="54"/>
      <c r="AW14" s="28"/>
      <c r="AX14" s="28"/>
      <c r="AY14" s="62"/>
      <c r="AZ14" s="54"/>
      <c r="BA14" s="31"/>
      <c r="BB14" s="28"/>
      <c r="BC14" s="56">
        <f t="shared" si="28"/>
        <v>0</v>
      </c>
      <c r="BD14" s="54"/>
      <c r="BE14" s="31"/>
      <c r="BF14" s="28"/>
      <c r="BG14" s="60">
        <f t="shared" si="17"/>
        <v>0</v>
      </c>
      <c r="BH14" s="54"/>
      <c r="BI14" s="31"/>
      <c r="BJ14" s="28"/>
      <c r="BK14" s="62">
        <f t="shared" si="29"/>
        <v>0</v>
      </c>
      <c r="BL14" s="54"/>
      <c r="BM14" s="28"/>
      <c r="BN14" s="28"/>
      <c r="BO14" s="56">
        <f t="shared" si="30"/>
        <v>0</v>
      </c>
      <c r="BP14" s="54"/>
      <c r="BQ14" s="31"/>
      <c r="BR14" s="28"/>
      <c r="BS14" s="60"/>
      <c r="BT14" s="67"/>
      <c r="BU14" s="31"/>
      <c r="BV14" s="28"/>
      <c r="BW14" s="62">
        <f t="shared" si="15"/>
        <v>0</v>
      </c>
      <c r="BX14" s="54"/>
      <c r="BY14" s="31"/>
      <c r="BZ14" s="28"/>
      <c r="CA14" s="56">
        <f t="shared" si="31"/>
        <v>0</v>
      </c>
      <c r="CB14" s="54"/>
      <c r="CC14" s="31"/>
      <c r="CD14" s="28"/>
      <c r="CE14" s="60">
        <f t="shared" ref="CE14:CE28" si="33">CD14*CB14</f>
        <v>0</v>
      </c>
      <c r="CF14" s="54"/>
      <c r="CG14" s="31"/>
      <c r="CH14" s="28"/>
      <c r="CI14" s="62"/>
      <c r="CJ14" s="54"/>
      <c r="CK14" s="28"/>
      <c r="CL14" s="28"/>
      <c r="CM14" s="56"/>
      <c r="CN14" s="54"/>
      <c r="CO14" s="28"/>
      <c r="CP14" s="28"/>
      <c r="CQ14" s="60">
        <f t="shared" si="32"/>
        <v>0</v>
      </c>
      <c r="CR14" s="54"/>
      <c r="CS14" s="31"/>
      <c r="CT14" s="28"/>
      <c r="CU14" s="72">
        <f t="shared" si="16"/>
        <v>0</v>
      </c>
      <c r="CV14" s="74"/>
      <c r="CW14" s="76">
        <f t="shared" si="8"/>
        <v>26604.75</v>
      </c>
    </row>
    <row r="15" spans="1:112" ht="17.25" customHeight="1">
      <c r="A15" s="129">
        <v>13</v>
      </c>
      <c r="B15" s="25">
        <v>40924</v>
      </c>
      <c r="C15" s="26" t="s">
        <v>38</v>
      </c>
      <c r="D15" s="27">
        <v>10</v>
      </c>
      <c r="E15" s="27">
        <v>168.6</v>
      </c>
      <c r="F15" s="28">
        <v>34</v>
      </c>
      <c r="G15" s="56">
        <f t="shared" si="18"/>
        <v>5732.4</v>
      </c>
      <c r="H15" s="54"/>
      <c r="I15" s="30"/>
      <c r="J15" s="28"/>
      <c r="K15" s="60">
        <f t="shared" si="19"/>
        <v>0</v>
      </c>
      <c r="L15" s="58"/>
      <c r="M15" s="31"/>
      <c r="N15" s="28"/>
      <c r="O15" s="62">
        <f t="shared" si="20"/>
        <v>0</v>
      </c>
      <c r="P15" s="58"/>
      <c r="Q15" s="31"/>
      <c r="R15" s="28"/>
      <c r="S15" s="56">
        <f t="shared" si="21"/>
        <v>0</v>
      </c>
      <c r="T15" s="54"/>
      <c r="U15" s="31"/>
      <c r="V15" s="28"/>
      <c r="W15" s="60">
        <f t="shared" si="22"/>
        <v>0</v>
      </c>
      <c r="X15" s="54">
        <v>1</v>
      </c>
      <c r="Y15" s="31">
        <v>913.5</v>
      </c>
      <c r="Z15" s="28">
        <v>28.5</v>
      </c>
      <c r="AA15" s="62">
        <f t="shared" si="23"/>
        <v>26034.75</v>
      </c>
      <c r="AB15" s="54"/>
      <c r="AC15" s="31"/>
      <c r="AD15" s="28"/>
      <c r="AE15" s="56">
        <f t="shared" si="24"/>
        <v>0</v>
      </c>
      <c r="AF15" s="54"/>
      <c r="AG15" s="31"/>
      <c r="AH15" s="28"/>
      <c r="AI15" s="65"/>
      <c r="AJ15" s="54"/>
      <c r="AK15" s="31"/>
      <c r="AL15" s="28"/>
      <c r="AM15" s="62">
        <f t="shared" si="25"/>
        <v>0</v>
      </c>
      <c r="AN15" s="54"/>
      <c r="AO15" s="30"/>
      <c r="AP15" s="28"/>
      <c r="AQ15" s="56">
        <f t="shared" si="26"/>
        <v>0</v>
      </c>
      <c r="AR15" s="54"/>
      <c r="AS15" s="31"/>
      <c r="AT15" s="28"/>
      <c r="AU15" s="60">
        <f t="shared" si="27"/>
        <v>0</v>
      </c>
      <c r="AV15" s="54"/>
      <c r="AW15" s="28"/>
      <c r="AX15" s="28"/>
      <c r="AY15" s="62"/>
      <c r="AZ15" s="54"/>
      <c r="BA15" s="31"/>
      <c r="BB15" s="28"/>
      <c r="BC15" s="56">
        <f t="shared" si="28"/>
        <v>0</v>
      </c>
      <c r="BD15" s="54"/>
      <c r="BE15" s="31"/>
      <c r="BF15" s="28"/>
      <c r="BG15" s="60">
        <f t="shared" si="17"/>
        <v>0</v>
      </c>
      <c r="BH15" s="54"/>
      <c r="BI15" s="31"/>
      <c r="BJ15" s="28"/>
      <c r="BK15" s="62">
        <f t="shared" si="29"/>
        <v>0</v>
      </c>
      <c r="BL15" s="54"/>
      <c r="BM15" s="28"/>
      <c r="BN15" s="28"/>
      <c r="BO15" s="56">
        <f t="shared" si="30"/>
        <v>0</v>
      </c>
      <c r="BP15" s="54"/>
      <c r="BQ15" s="31"/>
      <c r="BR15" s="28"/>
      <c r="BS15" s="60"/>
      <c r="BT15" s="67"/>
      <c r="BU15" s="31"/>
      <c r="BV15" s="28"/>
      <c r="BW15" s="62">
        <f t="shared" si="15"/>
        <v>0</v>
      </c>
      <c r="BX15" s="54"/>
      <c r="BY15" s="31"/>
      <c r="BZ15" s="28"/>
      <c r="CA15" s="56">
        <f t="shared" si="31"/>
        <v>0</v>
      </c>
      <c r="CB15" s="54"/>
      <c r="CC15" s="31"/>
      <c r="CD15" s="28"/>
      <c r="CE15" s="60">
        <f t="shared" si="33"/>
        <v>0</v>
      </c>
      <c r="CF15" s="54"/>
      <c r="CG15" s="31"/>
      <c r="CH15" s="28"/>
      <c r="CI15" s="62"/>
      <c r="CJ15" s="54">
        <v>3</v>
      </c>
      <c r="CK15" s="28">
        <v>38.08</v>
      </c>
      <c r="CL15" s="28">
        <v>20</v>
      </c>
      <c r="CM15" s="56">
        <f>CL15*CK15</f>
        <v>761.59999999999991</v>
      </c>
      <c r="CN15" s="54"/>
      <c r="CO15" s="28"/>
      <c r="CP15" s="28"/>
      <c r="CQ15" s="60">
        <f t="shared" si="32"/>
        <v>0</v>
      </c>
      <c r="CR15" s="54"/>
      <c r="CS15" s="31"/>
      <c r="CT15" s="28"/>
      <c r="CU15" s="72">
        <f t="shared" si="16"/>
        <v>0</v>
      </c>
      <c r="CV15" s="74"/>
      <c r="CW15" s="76">
        <f t="shared" si="8"/>
        <v>32528.75</v>
      </c>
    </row>
    <row r="16" spans="1:112" ht="17.25" customHeight="1">
      <c r="A16" s="129">
        <v>14</v>
      </c>
      <c r="B16" s="25">
        <v>40925</v>
      </c>
      <c r="C16" s="26" t="s">
        <v>40</v>
      </c>
      <c r="D16" s="27"/>
      <c r="E16" s="27"/>
      <c r="F16" s="28"/>
      <c r="G16" s="56">
        <f t="shared" si="18"/>
        <v>0</v>
      </c>
      <c r="H16" s="54"/>
      <c r="I16" s="30"/>
      <c r="J16" s="28"/>
      <c r="K16" s="60">
        <f t="shared" si="19"/>
        <v>0</v>
      </c>
      <c r="L16" s="58"/>
      <c r="M16" s="31"/>
      <c r="N16" s="28"/>
      <c r="O16" s="62">
        <f t="shared" si="20"/>
        <v>0</v>
      </c>
      <c r="P16" s="58"/>
      <c r="Q16" s="31"/>
      <c r="R16" s="28"/>
      <c r="S16" s="56">
        <f t="shared" si="21"/>
        <v>0</v>
      </c>
      <c r="T16" s="54"/>
      <c r="U16" s="31"/>
      <c r="V16" s="28"/>
      <c r="W16" s="60">
        <f t="shared" si="22"/>
        <v>0</v>
      </c>
      <c r="X16" s="54"/>
      <c r="Y16" s="31"/>
      <c r="Z16" s="28"/>
      <c r="AA16" s="62">
        <f t="shared" si="23"/>
        <v>0</v>
      </c>
      <c r="AB16" s="54">
        <v>2</v>
      </c>
      <c r="AC16" s="31">
        <v>1495.61</v>
      </c>
      <c r="AD16" s="28">
        <v>27.5</v>
      </c>
      <c r="AE16" s="56">
        <f t="shared" si="24"/>
        <v>41129.274999999994</v>
      </c>
      <c r="AF16" s="54"/>
      <c r="AG16" s="31"/>
      <c r="AH16" s="28"/>
      <c r="AI16" s="65"/>
      <c r="AJ16" s="54"/>
      <c r="AK16" s="31"/>
      <c r="AL16" s="28"/>
      <c r="AM16" s="62">
        <f t="shared" si="25"/>
        <v>0</v>
      </c>
      <c r="AN16" s="54"/>
      <c r="AO16" s="30"/>
      <c r="AP16" s="28"/>
      <c r="AQ16" s="56">
        <f t="shared" si="26"/>
        <v>0</v>
      </c>
      <c r="AR16" s="54"/>
      <c r="AS16" s="31"/>
      <c r="AT16" s="28"/>
      <c r="AU16" s="60">
        <f t="shared" si="27"/>
        <v>0</v>
      </c>
      <c r="AV16" s="54"/>
      <c r="AW16" s="28"/>
      <c r="AX16" s="28"/>
      <c r="AY16" s="62"/>
      <c r="AZ16" s="54">
        <v>2</v>
      </c>
      <c r="BA16" s="31">
        <v>139.80000000000001</v>
      </c>
      <c r="BB16" s="28">
        <v>43</v>
      </c>
      <c r="BC16" s="56">
        <f t="shared" si="28"/>
        <v>6011.4000000000005</v>
      </c>
      <c r="BD16" s="54"/>
      <c r="BE16" s="31"/>
      <c r="BF16" s="28"/>
      <c r="BG16" s="60">
        <f t="shared" si="17"/>
        <v>0</v>
      </c>
      <c r="BH16" s="54"/>
      <c r="BI16" s="31"/>
      <c r="BJ16" s="28"/>
      <c r="BK16" s="62">
        <f t="shared" si="29"/>
        <v>0</v>
      </c>
      <c r="BL16" s="54"/>
      <c r="BM16" s="28"/>
      <c r="BN16" s="28"/>
      <c r="BO16" s="56">
        <f t="shared" si="30"/>
        <v>0</v>
      </c>
      <c r="BP16" s="54"/>
      <c r="BQ16" s="31"/>
      <c r="BR16" s="28"/>
      <c r="BS16" s="60"/>
      <c r="BT16" s="67"/>
      <c r="BU16" s="31"/>
      <c r="BV16" s="28"/>
      <c r="BW16" s="62">
        <f t="shared" si="15"/>
        <v>0</v>
      </c>
      <c r="BX16" s="54"/>
      <c r="BY16" s="31"/>
      <c r="BZ16" s="28"/>
      <c r="CA16" s="56">
        <f t="shared" si="31"/>
        <v>0</v>
      </c>
      <c r="CB16" s="54"/>
      <c r="CC16" s="31"/>
      <c r="CD16" s="28"/>
      <c r="CE16" s="60">
        <f t="shared" si="33"/>
        <v>0</v>
      </c>
      <c r="CF16" s="54"/>
      <c r="CG16" s="31"/>
      <c r="CH16" s="28"/>
      <c r="CI16" s="62"/>
      <c r="CJ16" s="54"/>
      <c r="CK16" s="28"/>
      <c r="CL16" s="28"/>
      <c r="CM16" s="56">
        <f t="shared" ref="CM16:CM28" si="34">CL16*CK16</f>
        <v>0</v>
      </c>
      <c r="CN16" s="54"/>
      <c r="CO16" s="28"/>
      <c r="CP16" s="28"/>
      <c r="CQ16" s="60">
        <f t="shared" si="32"/>
        <v>0</v>
      </c>
      <c r="CR16" s="54"/>
      <c r="CS16" s="31"/>
      <c r="CT16" s="28"/>
      <c r="CU16" s="72">
        <f t="shared" si="16"/>
        <v>0</v>
      </c>
      <c r="CV16" s="74"/>
      <c r="CW16" s="76">
        <f t="shared" si="8"/>
        <v>47140.674999999996</v>
      </c>
    </row>
    <row r="17" spans="1:101" ht="17.25" customHeight="1">
      <c r="A17" s="129">
        <v>15</v>
      </c>
      <c r="B17" s="25">
        <v>40927</v>
      </c>
      <c r="C17" s="26" t="s">
        <v>41</v>
      </c>
      <c r="D17" s="27">
        <v>10</v>
      </c>
      <c r="E17" s="27">
        <v>145.30000000000001</v>
      </c>
      <c r="F17" s="28">
        <v>34</v>
      </c>
      <c r="G17" s="56">
        <f t="shared" si="18"/>
        <v>4940.2000000000007</v>
      </c>
      <c r="H17" s="54">
        <v>2</v>
      </c>
      <c r="I17" s="30">
        <v>57.8</v>
      </c>
      <c r="J17" s="28">
        <v>66</v>
      </c>
      <c r="K17" s="60">
        <f t="shared" si="19"/>
        <v>3814.7999999999997</v>
      </c>
      <c r="L17" s="58"/>
      <c r="M17" s="31"/>
      <c r="N17" s="28"/>
      <c r="O17" s="62">
        <f t="shared" si="20"/>
        <v>0</v>
      </c>
      <c r="P17" s="58">
        <v>3</v>
      </c>
      <c r="Q17" s="31">
        <v>81.66</v>
      </c>
      <c r="R17" s="28">
        <v>22</v>
      </c>
      <c r="S17" s="56">
        <f t="shared" si="21"/>
        <v>1796.52</v>
      </c>
      <c r="T17" s="54"/>
      <c r="U17" s="31"/>
      <c r="V17" s="28"/>
      <c r="W17" s="60">
        <f t="shared" si="22"/>
        <v>0</v>
      </c>
      <c r="X17" s="54"/>
      <c r="Y17" s="31"/>
      <c r="Z17" s="28"/>
      <c r="AA17" s="62">
        <f t="shared" si="23"/>
        <v>0</v>
      </c>
      <c r="AB17" s="54"/>
      <c r="AC17" s="31"/>
      <c r="AD17" s="28"/>
      <c r="AE17" s="56">
        <f t="shared" si="24"/>
        <v>0</v>
      </c>
      <c r="AF17" s="54"/>
      <c r="AG17" s="31"/>
      <c r="AH17" s="28"/>
      <c r="AI17" s="65"/>
      <c r="AJ17" s="54"/>
      <c r="AK17" s="31"/>
      <c r="AL17" s="28"/>
      <c r="AM17" s="62">
        <f t="shared" si="25"/>
        <v>0</v>
      </c>
      <c r="AN17" s="54"/>
      <c r="AO17" s="30">
        <v>47.4</v>
      </c>
      <c r="AP17" s="28">
        <v>20</v>
      </c>
      <c r="AQ17" s="56">
        <f t="shared" si="26"/>
        <v>948</v>
      </c>
      <c r="AR17" s="54"/>
      <c r="AS17" s="31">
        <v>116.8</v>
      </c>
      <c r="AT17" s="28">
        <v>46</v>
      </c>
      <c r="AU17" s="60">
        <f t="shared" si="27"/>
        <v>5372.8</v>
      </c>
      <c r="AV17" s="54">
        <v>10</v>
      </c>
      <c r="AW17" s="31">
        <v>56.28</v>
      </c>
      <c r="AX17" s="28">
        <v>18</v>
      </c>
      <c r="AY17" s="62">
        <f>AX17*AW17</f>
        <v>1013.04</v>
      </c>
      <c r="AZ17" s="54">
        <v>10</v>
      </c>
      <c r="BA17" s="31">
        <v>620.79999999999995</v>
      </c>
      <c r="BB17" s="28">
        <v>43</v>
      </c>
      <c r="BC17" s="56">
        <f t="shared" si="28"/>
        <v>26694.399999999998</v>
      </c>
      <c r="BD17" s="54">
        <v>3</v>
      </c>
      <c r="BE17" s="31">
        <v>81.66</v>
      </c>
      <c r="BF17" s="28">
        <v>26.5</v>
      </c>
      <c r="BG17" s="60">
        <f t="shared" si="17"/>
        <v>2163.9899999999998</v>
      </c>
      <c r="BH17" s="54"/>
      <c r="BI17" s="31"/>
      <c r="BJ17" s="28"/>
      <c r="BK17" s="62">
        <f t="shared" si="29"/>
        <v>0</v>
      </c>
      <c r="BL17" s="54"/>
      <c r="BM17" s="28"/>
      <c r="BN17" s="28"/>
      <c r="BO17" s="56">
        <f t="shared" si="30"/>
        <v>0</v>
      </c>
      <c r="BP17" s="54"/>
      <c r="BQ17" s="31"/>
      <c r="BR17" s="28"/>
      <c r="BS17" s="60"/>
      <c r="BT17" s="67"/>
      <c r="BU17" s="31"/>
      <c r="BV17" s="28"/>
      <c r="BW17" s="62">
        <f t="shared" si="15"/>
        <v>0</v>
      </c>
      <c r="BX17" s="54"/>
      <c r="BY17" s="31"/>
      <c r="BZ17" s="28"/>
      <c r="CA17" s="56">
        <f t="shared" si="31"/>
        <v>0</v>
      </c>
      <c r="CB17" s="54"/>
      <c r="CC17" s="31"/>
      <c r="CD17" s="28"/>
      <c r="CE17" s="60">
        <f t="shared" si="33"/>
        <v>0</v>
      </c>
      <c r="CF17" s="54"/>
      <c r="CG17" s="31"/>
      <c r="CH17" s="28"/>
      <c r="CI17" s="62"/>
      <c r="CJ17" s="54"/>
      <c r="CK17" s="28"/>
      <c r="CL17" s="28"/>
      <c r="CM17" s="56">
        <f t="shared" si="34"/>
        <v>0</v>
      </c>
      <c r="CN17" s="54"/>
      <c r="CO17" s="28"/>
      <c r="CP17" s="28"/>
      <c r="CQ17" s="60">
        <f t="shared" si="32"/>
        <v>0</v>
      </c>
      <c r="CR17" s="54"/>
      <c r="CS17" s="31"/>
      <c r="CT17" s="28"/>
      <c r="CU17" s="72">
        <f t="shared" si="16"/>
        <v>0</v>
      </c>
      <c r="CV17" s="74"/>
      <c r="CW17" s="76">
        <f t="shared" si="8"/>
        <v>46743.75</v>
      </c>
    </row>
    <row r="18" spans="1:101" ht="17.25" customHeight="1">
      <c r="A18" s="129">
        <v>16</v>
      </c>
      <c r="B18" s="25">
        <v>40928</v>
      </c>
      <c r="C18" s="26" t="s">
        <v>43</v>
      </c>
      <c r="D18" s="27"/>
      <c r="E18" s="27"/>
      <c r="F18" s="28"/>
      <c r="G18" s="56">
        <f t="shared" si="18"/>
        <v>0</v>
      </c>
      <c r="H18" s="54"/>
      <c r="I18" s="30"/>
      <c r="J18" s="28"/>
      <c r="K18" s="60">
        <f t="shared" si="19"/>
        <v>0</v>
      </c>
      <c r="L18" s="58"/>
      <c r="M18" s="31"/>
      <c r="N18" s="28"/>
      <c r="O18" s="62">
        <f t="shared" si="20"/>
        <v>0</v>
      </c>
      <c r="P18" s="58"/>
      <c r="Q18" s="31"/>
      <c r="R18" s="28"/>
      <c r="S18" s="56">
        <f t="shared" si="21"/>
        <v>0</v>
      </c>
      <c r="T18" s="54">
        <v>3</v>
      </c>
      <c r="U18" s="31">
        <v>2933.37</v>
      </c>
      <c r="V18" s="28">
        <v>27</v>
      </c>
      <c r="W18" s="60">
        <f t="shared" si="22"/>
        <v>79200.989999999991</v>
      </c>
      <c r="X18" s="54"/>
      <c r="Y18" s="31"/>
      <c r="Z18" s="28"/>
      <c r="AA18" s="62">
        <f t="shared" si="23"/>
        <v>0</v>
      </c>
      <c r="AB18" s="54"/>
      <c r="AC18" s="31"/>
      <c r="AD18" s="28"/>
      <c r="AE18" s="56">
        <f t="shared" si="24"/>
        <v>0</v>
      </c>
      <c r="AF18" s="54"/>
      <c r="AG18" s="31"/>
      <c r="AH18" s="28"/>
      <c r="AI18" s="65"/>
      <c r="AJ18" s="54"/>
      <c r="AK18" s="31"/>
      <c r="AL18" s="28"/>
      <c r="AM18" s="62">
        <f t="shared" si="25"/>
        <v>0</v>
      </c>
      <c r="AN18" s="54"/>
      <c r="AO18" s="30"/>
      <c r="AP18" s="28"/>
      <c r="AQ18" s="56">
        <f t="shared" si="26"/>
        <v>0</v>
      </c>
      <c r="AR18" s="54"/>
      <c r="AS18" s="31">
        <v>130.6</v>
      </c>
      <c r="AT18" s="28">
        <v>46</v>
      </c>
      <c r="AU18" s="60">
        <f t="shared" si="27"/>
        <v>6007.5999999999995</v>
      </c>
      <c r="AV18" s="54"/>
      <c r="AW18" s="31"/>
      <c r="AX18" s="28"/>
      <c r="AY18" s="62">
        <f t="shared" ref="AY18:AY28" si="35">AX18*AW18</f>
        <v>0</v>
      </c>
      <c r="AZ18" s="54"/>
      <c r="BA18" s="31"/>
      <c r="BB18" s="28"/>
      <c r="BC18" s="56">
        <f t="shared" si="28"/>
        <v>0</v>
      </c>
      <c r="BD18" s="54"/>
      <c r="BE18" s="31"/>
      <c r="BF18" s="28"/>
      <c r="BG18" s="60">
        <f t="shared" si="17"/>
        <v>0</v>
      </c>
      <c r="BH18" s="54"/>
      <c r="BI18" s="31"/>
      <c r="BJ18" s="28"/>
      <c r="BK18" s="62">
        <f t="shared" si="29"/>
        <v>0</v>
      </c>
      <c r="BL18" s="54"/>
      <c r="BM18" s="28"/>
      <c r="BN18" s="28"/>
      <c r="BO18" s="56">
        <f t="shared" si="30"/>
        <v>0</v>
      </c>
      <c r="BP18" s="54"/>
      <c r="BQ18" s="31"/>
      <c r="BR18" s="28"/>
      <c r="BS18" s="60"/>
      <c r="BT18" s="67"/>
      <c r="BU18" s="31"/>
      <c r="BV18" s="28"/>
      <c r="BW18" s="62">
        <f t="shared" si="15"/>
        <v>0</v>
      </c>
      <c r="BX18" s="54"/>
      <c r="BY18" s="31"/>
      <c r="BZ18" s="28"/>
      <c r="CA18" s="56">
        <f t="shared" si="31"/>
        <v>0</v>
      </c>
      <c r="CB18" s="54"/>
      <c r="CC18" s="31"/>
      <c r="CD18" s="28"/>
      <c r="CE18" s="60">
        <f t="shared" si="33"/>
        <v>0</v>
      </c>
      <c r="CF18" s="54"/>
      <c r="CG18" s="31"/>
      <c r="CH18" s="28"/>
      <c r="CI18" s="62"/>
      <c r="CJ18" s="54"/>
      <c r="CK18" s="28"/>
      <c r="CL18" s="28"/>
      <c r="CM18" s="56">
        <f t="shared" si="34"/>
        <v>0</v>
      </c>
      <c r="CN18" s="54"/>
      <c r="CO18" s="28"/>
      <c r="CP18" s="28"/>
      <c r="CQ18" s="60">
        <f t="shared" si="32"/>
        <v>0</v>
      </c>
      <c r="CR18" s="54"/>
      <c r="CS18" s="31"/>
      <c r="CT18" s="28"/>
      <c r="CU18" s="72">
        <f t="shared" si="16"/>
        <v>0</v>
      </c>
      <c r="CV18" s="74"/>
      <c r="CW18" s="76">
        <f t="shared" si="8"/>
        <v>85208.59</v>
      </c>
    </row>
    <row r="19" spans="1:101" ht="17.25" customHeight="1">
      <c r="A19" s="129">
        <v>17</v>
      </c>
      <c r="B19" s="25">
        <v>40929</v>
      </c>
      <c r="C19" s="26" t="s">
        <v>44</v>
      </c>
      <c r="D19" s="27"/>
      <c r="E19" s="27"/>
      <c r="F19" s="28"/>
      <c r="G19" s="56">
        <f t="shared" si="18"/>
        <v>0</v>
      </c>
      <c r="H19" s="54"/>
      <c r="I19" s="30"/>
      <c r="J19" s="28"/>
      <c r="K19" s="60">
        <f t="shared" si="19"/>
        <v>0</v>
      </c>
      <c r="L19" s="58"/>
      <c r="M19" s="31"/>
      <c r="N19" s="28"/>
      <c r="O19" s="62">
        <f t="shared" si="20"/>
        <v>0</v>
      </c>
      <c r="P19" s="58"/>
      <c r="Q19" s="31"/>
      <c r="R19" s="28"/>
      <c r="S19" s="56">
        <f t="shared" si="21"/>
        <v>0</v>
      </c>
      <c r="T19" s="54">
        <v>2</v>
      </c>
      <c r="U19" s="31">
        <v>1871.06</v>
      </c>
      <c r="V19" s="28">
        <v>27</v>
      </c>
      <c r="W19" s="60">
        <f t="shared" si="22"/>
        <v>50518.619999999995</v>
      </c>
      <c r="X19" s="54"/>
      <c r="Y19" s="31"/>
      <c r="Z19" s="28"/>
      <c r="AA19" s="62">
        <f t="shared" si="23"/>
        <v>0</v>
      </c>
      <c r="AB19" s="54"/>
      <c r="AC19" s="31"/>
      <c r="AD19" s="28"/>
      <c r="AE19" s="56">
        <f t="shared" si="24"/>
        <v>0</v>
      </c>
      <c r="AF19" s="54"/>
      <c r="AG19" s="31"/>
      <c r="AH19" s="28"/>
      <c r="AI19" s="65"/>
      <c r="AJ19" s="54"/>
      <c r="AK19" s="31"/>
      <c r="AL19" s="28"/>
      <c r="AM19" s="62">
        <f t="shared" si="25"/>
        <v>0</v>
      </c>
      <c r="AN19" s="54"/>
      <c r="AO19" s="30"/>
      <c r="AP19" s="28"/>
      <c r="AQ19" s="56">
        <f t="shared" si="26"/>
        <v>0</v>
      </c>
      <c r="AR19" s="54"/>
      <c r="AS19" s="31"/>
      <c r="AT19" s="28"/>
      <c r="AU19" s="60">
        <f t="shared" si="27"/>
        <v>0</v>
      </c>
      <c r="AV19" s="54"/>
      <c r="AW19" s="31"/>
      <c r="AX19" s="28"/>
      <c r="AY19" s="62">
        <f t="shared" si="35"/>
        <v>0</v>
      </c>
      <c r="AZ19" s="54">
        <v>3</v>
      </c>
      <c r="BA19" s="31">
        <v>207.2</v>
      </c>
      <c r="BB19" s="28">
        <v>42</v>
      </c>
      <c r="BC19" s="56">
        <f t="shared" si="28"/>
        <v>8702.4</v>
      </c>
      <c r="BD19" s="54"/>
      <c r="BE19" s="31"/>
      <c r="BF19" s="28"/>
      <c r="BG19" s="60">
        <f t="shared" si="17"/>
        <v>0</v>
      </c>
      <c r="BH19" s="54"/>
      <c r="BI19" s="31"/>
      <c r="BJ19" s="28"/>
      <c r="BK19" s="62">
        <f t="shared" si="29"/>
        <v>0</v>
      </c>
      <c r="BL19" s="54"/>
      <c r="BM19" s="28"/>
      <c r="BN19" s="28"/>
      <c r="BO19" s="56">
        <f t="shared" si="30"/>
        <v>0</v>
      </c>
      <c r="BP19" s="54"/>
      <c r="BQ19" s="31"/>
      <c r="BR19" s="28"/>
      <c r="BS19" s="60"/>
      <c r="BT19" s="67"/>
      <c r="BU19" s="31"/>
      <c r="BV19" s="28"/>
      <c r="BW19" s="62">
        <f t="shared" si="15"/>
        <v>0</v>
      </c>
      <c r="BX19" s="54"/>
      <c r="BY19" s="31"/>
      <c r="BZ19" s="28"/>
      <c r="CA19" s="56">
        <f t="shared" si="31"/>
        <v>0</v>
      </c>
      <c r="CB19" s="54"/>
      <c r="CC19" s="31"/>
      <c r="CD19" s="28"/>
      <c r="CE19" s="60">
        <f t="shared" si="33"/>
        <v>0</v>
      </c>
      <c r="CF19" s="54"/>
      <c r="CG19" s="31"/>
      <c r="CH19" s="28"/>
      <c r="CI19" s="62"/>
      <c r="CJ19" s="54"/>
      <c r="CK19" s="28"/>
      <c r="CL19" s="28"/>
      <c r="CM19" s="56">
        <f t="shared" si="34"/>
        <v>0</v>
      </c>
      <c r="CN19" s="54"/>
      <c r="CO19" s="28"/>
      <c r="CP19" s="28"/>
      <c r="CQ19" s="60">
        <f t="shared" si="32"/>
        <v>0</v>
      </c>
      <c r="CR19" s="54">
        <v>5</v>
      </c>
      <c r="CS19" s="31">
        <v>31.06</v>
      </c>
      <c r="CT19" s="28">
        <v>30</v>
      </c>
      <c r="CU19" s="72">
        <f t="shared" si="16"/>
        <v>931.8</v>
      </c>
      <c r="CV19" s="74"/>
      <c r="CW19" s="76">
        <f t="shared" si="8"/>
        <v>60152.819999999992</v>
      </c>
    </row>
    <row r="20" spans="1:101" ht="17.25" customHeight="1">
      <c r="A20" s="129">
        <v>18</v>
      </c>
      <c r="B20" s="25">
        <v>40931</v>
      </c>
      <c r="C20" s="26" t="s">
        <v>45</v>
      </c>
      <c r="D20" s="27"/>
      <c r="E20" s="27"/>
      <c r="F20" s="28"/>
      <c r="G20" s="56">
        <f t="shared" si="18"/>
        <v>0</v>
      </c>
      <c r="H20" s="54"/>
      <c r="I20" s="30"/>
      <c r="J20" s="28"/>
      <c r="K20" s="60">
        <f t="shared" si="19"/>
        <v>0</v>
      </c>
      <c r="L20" s="58"/>
      <c r="M20" s="31"/>
      <c r="N20" s="28"/>
      <c r="O20" s="62">
        <f t="shared" si="20"/>
        <v>0</v>
      </c>
      <c r="P20" s="58"/>
      <c r="Q20" s="31"/>
      <c r="R20" s="28"/>
      <c r="S20" s="56">
        <f t="shared" si="21"/>
        <v>0</v>
      </c>
      <c r="T20" s="54"/>
      <c r="U20" s="31"/>
      <c r="V20" s="28"/>
      <c r="W20" s="60">
        <f t="shared" si="22"/>
        <v>0</v>
      </c>
      <c r="X20" s="54"/>
      <c r="Y20" s="31"/>
      <c r="Z20" s="28"/>
      <c r="AA20" s="62">
        <f t="shared" si="23"/>
        <v>0</v>
      </c>
      <c r="AB20" s="54"/>
      <c r="AC20" s="31"/>
      <c r="AD20" s="28"/>
      <c r="AE20" s="56">
        <f t="shared" si="24"/>
        <v>0</v>
      </c>
      <c r="AF20" s="54"/>
      <c r="AG20" s="31"/>
      <c r="AH20" s="28"/>
      <c r="AI20" s="65"/>
      <c r="AJ20" s="54"/>
      <c r="AK20" s="31"/>
      <c r="AL20" s="28"/>
      <c r="AM20" s="62">
        <f t="shared" si="25"/>
        <v>0</v>
      </c>
      <c r="AN20" s="54"/>
      <c r="AO20" s="30"/>
      <c r="AP20" s="28"/>
      <c r="AQ20" s="56">
        <f t="shared" si="26"/>
        <v>0</v>
      </c>
      <c r="AR20" s="54"/>
      <c r="AS20" s="31"/>
      <c r="AT20" s="28"/>
      <c r="AU20" s="60">
        <f t="shared" si="27"/>
        <v>0</v>
      </c>
      <c r="AV20" s="54"/>
      <c r="AW20" s="31"/>
      <c r="AX20" s="28"/>
      <c r="AY20" s="62">
        <f t="shared" si="35"/>
        <v>0</v>
      </c>
      <c r="AZ20" s="54"/>
      <c r="BA20" s="31"/>
      <c r="BB20" s="28"/>
      <c r="BC20" s="56">
        <f t="shared" si="28"/>
        <v>0</v>
      </c>
      <c r="BD20" s="54"/>
      <c r="BE20" s="31"/>
      <c r="BF20" s="28"/>
      <c r="BG20" s="60">
        <f t="shared" si="17"/>
        <v>0</v>
      </c>
      <c r="BH20" s="54"/>
      <c r="BI20" s="31"/>
      <c r="BJ20" s="28"/>
      <c r="BK20" s="62">
        <f t="shared" si="29"/>
        <v>0</v>
      </c>
      <c r="BL20" s="54"/>
      <c r="BM20" s="28"/>
      <c r="BN20" s="28"/>
      <c r="BO20" s="56">
        <f t="shared" si="30"/>
        <v>0</v>
      </c>
      <c r="BP20" s="54"/>
      <c r="BQ20" s="31"/>
      <c r="BR20" s="28"/>
      <c r="BS20" s="60"/>
      <c r="BT20" s="67"/>
      <c r="BU20" s="31"/>
      <c r="BV20" s="28"/>
      <c r="BW20" s="62">
        <f t="shared" si="15"/>
        <v>0</v>
      </c>
      <c r="BX20" s="54"/>
      <c r="BY20" s="31"/>
      <c r="BZ20" s="28"/>
      <c r="CA20" s="56">
        <f t="shared" si="31"/>
        <v>0</v>
      </c>
      <c r="CB20" s="54"/>
      <c r="CC20" s="31"/>
      <c r="CD20" s="28"/>
      <c r="CE20" s="60">
        <f t="shared" si="33"/>
        <v>0</v>
      </c>
      <c r="CF20" s="54"/>
      <c r="CG20" s="31"/>
      <c r="CH20" s="28"/>
      <c r="CI20" s="62"/>
      <c r="CJ20" s="54"/>
      <c r="CK20" s="28">
        <v>33.4</v>
      </c>
      <c r="CL20" s="28">
        <v>20</v>
      </c>
      <c r="CM20" s="56">
        <f t="shared" si="34"/>
        <v>668</v>
      </c>
      <c r="CN20" s="54"/>
      <c r="CO20" s="28"/>
      <c r="CP20" s="28"/>
      <c r="CQ20" s="60">
        <f t="shared" si="32"/>
        <v>0</v>
      </c>
      <c r="CR20" s="54"/>
      <c r="CS20" s="31"/>
      <c r="CT20" s="28"/>
      <c r="CU20" s="72">
        <f t="shared" si="16"/>
        <v>0</v>
      </c>
      <c r="CV20" s="74"/>
      <c r="CW20" s="76">
        <f t="shared" si="8"/>
        <v>668</v>
      </c>
    </row>
    <row r="21" spans="1:101" ht="17.25" customHeight="1">
      <c r="A21" s="129">
        <v>19</v>
      </c>
      <c r="B21" s="25">
        <v>40932</v>
      </c>
      <c r="C21" s="26" t="s">
        <v>46</v>
      </c>
      <c r="D21" s="27">
        <v>5</v>
      </c>
      <c r="E21" s="27">
        <v>90.2</v>
      </c>
      <c r="F21" s="28">
        <v>34</v>
      </c>
      <c r="G21" s="56">
        <f t="shared" si="18"/>
        <v>3066.8</v>
      </c>
      <c r="H21" s="54">
        <v>3</v>
      </c>
      <c r="I21" s="30">
        <v>89.9</v>
      </c>
      <c r="J21" s="28">
        <v>66</v>
      </c>
      <c r="K21" s="60">
        <f t="shared" si="19"/>
        <v>5933.4000000000005</v>
      </c>
      <c r="L21" s="58"/>
      <c r="M21" s="31"/>
      <c r="N21" s="28"/>
      <c r="O21" s="62">
        <f t="shared" si="20"/>
        <v>0</v>
      </c>
      <c r="P21" s="58"/>
      <c r="Q21" s="31"/>
      <c r="R21" s="28"/>
      <c r="S21" s="56">
        <f t="shared" si="21"/>
        <v>0</v>
      </c>
      <c r="T21" s="54"/>
      <c r="U21" s="31"/>
      <c r="V21" s="28"/>
      <c r="W21" s="60">
        <f t="shared" si="22"/>
        <v>0</v>
      </c>
      <c r="X21" s="54"/>
      <c r="Y21" s="31"/>
      <c r="Z21" s="28"/>
      <c r="AA21" s="62">
        <f t="shared" si="23"/>
        <v>0</v>
      </c>
      <c r="AB21" s="54"/>
      <c r="AC21" s="31"/>
      <c r="AD21" s="28"/>
      <c r="AE21" s="56">
        <f t="shared" si="24"/>
        <v>0</v>
      </c>
      <c r="AF21" s="54">
        <v>2</v>
      </c>
      <c r="AG21" s="31">
        <v>1845.3</v>
      </c>
      <c r="AH21" s="28">
        <v>27</v>
      </c>
      <c r="AI21" s="65">
        <f>AH21*AG21</f>
        <v>49823.1</v>
      </c>
      <c r="AJ21" s="54"/>
      <c r="AK21" s="31"/>
      <c r="AL21" s="28"/>
      <c r="AM21" s="62">
        <f t="shared" si="25"/>
        <v>0</v>
      </c>
      <c r="AN21" s="54"/>
      <c r="AO21" s="30"/>
      <c r="AP21" s="28"/>
      <c r="AQ21" s="56">
        <f t="shared" si="26"/>
        <v>0</v>
      </c>
      <c r="AR21" s="54"/>
      <c r="AS21" s="31">
        <v>132.6</v>
      </c>
      <c r="AT21" s="28">
        <v>46</v>
      </c>
      <c r="AU21" s="60">
        <f t="shared" si="27"/>
        <v>6099.5999999999995</v>
      </c>
      <c r="AV21" s="54">
        <v>7</v>
      </c>
      <c r="AW21" s="31">
        <v>37.200000000000003</v>
      </c>
      <c r="AX21" s="28">
        <v>18</v>
      </c>
      <c r="AY21" s="62">
        <f t="shared" si="35"/>
        <v>669.6</v>
      </c>
      <c r="AZ21" s="54"/>
      <c r="BA21" s="31"/>
      <c r="BB21" s="28"/>
      <c r="BC21" s="56">
        <f t="shared" si="28"/>
        <v>0</v>
      </c>
      <c r="BD21" s="54">
        <v>3</v>
      </c>
      <c r="BE21" s="31">
        <v>81.66</v>
      </c>
      <c r="BF21" s="28">
        <v>26.5</v>
      </c>
      <c r="BG21" s="60">
        <f t="shared" si="17"/>
        <v>2163.9899999999998</v>
      </c>
      <c r="BH21" s="54"/>
      <c r="BI21" s="31"/>
      <c r="BJ21" s="28"/>
      <c r="BK21" s="62">
        <f t="shared" si="29"/>
        <v>0</v>
      </c>
      <c r="BL21" s="54"/>
      <c r="BM21" s="28"/>
      <c r="BN21" s="28"/>
      <c r="BO21" s="56">
        <f t="shared" si="30"/>
        <v>0</v>
      </c>
      <c r="BP21" s="54"/>
      <c r="BQ21" s="31"/>
      <c r="BR21" s="28"/>
      <c r="BS21" s="60"/>
      <c r="BT21" s="67"/>
      <c r="BU21" s="31"/>
      <c r="BV21" s="28"/>
      <c r="BW21" s="62">
        <f t="shared" si="15"/>
        <v>0</v>
      </c>
      <c r="BX21" s="54"/>
      <c r="BY21" s="31"/>
      <c r="BZ21" s="28"/>
      <c r="CA21" s="56">
        <f t="shared" si="31"/>
        <v>0</v>
      </c>
      <c r="CB21" s="54">
        <v>10</v>
      </c>
      <c r="CC21" s="31">
        <v>54.5</v>
      </c>
      <c r="CD21" s="28">
        <v>260</v>
      </c>
      <c r="CE21" s="60">
        <f t="shared" si="33"/>
        <v>2600</v>
      </c>
      <c r="CF21" s="54">
        <v>2</v>
      </c>
      <c r="CG21" s="31">
        <v>52.2</v>
      </c>
      <c r="CH21" s="28">
        <v>68</v>
      </c>
      <c r="CI21" s="62">
        <f>CH21*CG21</f>
        <v>3549.6000000000004</v>
      </c>
      <c r="CJ21" s="54"/>
      <c r="CK21" s="28"/>
      <c r="CL21" s="28"/>
      <c r="CM21" s="56">
        <f t="shared" si="34"/>
        <v>0</v>
      </c>
      <c r="CN21" s="54"/>
      <c r="CO21" s="28"/>
      <c r="CP21" s="28"/>
      <c r="CQ21" s="60">
        <f t="shared" si="32"/>
        <v>0</v>
      </c>
      <c r="CR21" s="54"/>
      <c r="CS21" s="31">
        <v>102.8</v>
      </c>
      <c r="CT21" s="28">
        <v>28</v>
      </c>
      <c r="CU21" s="72">
        <f t="shared" si="16"/>
        <v>2878.4</v>
      </c>
      <c r="CV21" s="74"/>
      <c r="CW21" s="76">
        <f t="shared" si="8"/>
        <v>76784.489999999991</v>
      </c>
    </row>
    <row r="22" spans="1:101" ht="17.25" customHeight="1">
      <c r="A22" s="129">
        <v>20</v>
      </c>
      <c r="B22" s="25">
        <v>40934</v>
      </c>
      <c r="C22" s="26" t="s">
        <v>49</v>
      </c>
      <c r="D22" s="27">
        <v>7</v>
      </c>
      <c r="E22" s="27">
        <v>113.5</v>
      </c>
      <c r="F22" s="28">
        <v>34</v>
      </c>
      <c r="G22" s="56">
        <f t="shared" si="18"/>
        <v>3859</v>
      </c>
      <c r="H22" s="54">
        <v>3</v>
      </c>
      <c r="I22" s="30">
        <v>90.7</v>
      </c>
      <c r="J22" s="28">
        <v>66</v>
      </c>
      <c r="K22" s="60">
        <f t="shared" si="19"/>
        <v>5986.2</v>
      </c>
      <c r="L22" s="58"/>
      <c r="M22" s="31"/>
      <c r="N22" s="28"/>
      <c r="O22" s="62">
        <f t="shared" si="20"/>
        <v>0</v>
      </c>
      <c r="P22" s="58">
        <v>3</v>
      </c>
      <c r="Q22" s="31">
        <v>81.66</v>
      </c>
      <c r="R22" s="28">
        <v>22</v>
      </c>
      <c r="S22" s="56">
        <f t="shared" si="21"/>
        <v>1796.52</v>
      </c>
      <c r="T22" s="54"/>
      <c r="U22" s="31"/>
      <c r="V22" s="28"/>
      <c r="W22" s="60">
        <f t="shared" si="22"/>
        <v>0</v>
      </c>
      <c r="X22" s="54">
        <v>1</v>
      </c>
      <c r="Y22" s="31">
        <v>953.9</v>
      </c>
      <c r="Z22" s="28">
        <v>27</v>
      </c>
      <c r="AA22" s="62">
        <f t="shared" si="23"/>
        <v>25755.3</v>
      </c>
      <c r="AB22" s="54"/>
      <c r="AC22" s="31"/>
      <c r="AD22" s="28"/>
      <c r="AE22" s="56">
        <f t="shared" si="24"/>
        <v>0</v>
      </c>
      <c r="AF22" s="54"/>
      <c r="AG22" s="31">
        <v>0</v>
      </c>
      <c r="AH22" s="28"/>
      <c r="AI22" s="65">
        <f t="shared" ref="AI22:AI28" si="36">AH22*AG22</f>
        <v>0</v>
      </c>
      <c r="AJ22" s="54"/>
      <c r="AK22" s="31">
        <v>95</v>
      </c>
      <c r="AL22" s="28">
        <v>48</v>
      </c>
      <c r="AM22" s="62">
        <f t="shared" si="25"/>
        <v>4560</v>
      </c>
      <c r="AN22" s="54"/>
      <c r="AO22" s="30">
        <v>52</v>
      </c>
      <c r="AP22" s="28">
        <v>20</v>
      </c>
      <c r="AQ22" s="56">
        <f t="shared" si="26"/>
        <v>1040</v>
      </c>
      <c r="AR22" s="54"/>
      <c r="AS22" s="31"/>
      <c r="AT22" s="28"/>
      <c r="AU22" s="60">
        <f t="shared" si="27"/>
        <v>0</v>
      </c>
      <c r="AV22" s="54"/>
      <c r="AW22" s="31"/>
      <c r="AX22" s="28"/>
      <c r="AY22" s="62">
        <f t="shared" si="35"/>
        <v>0</v>
      </c>
      <c r="AZ22" s="54">
        <v>2</v>
      </c>
      <c r="BA22" s="31">
        <v>168.2</v>
      </c>
      <c r="BB22" s="28">
        <v>42</v>
      </c>
      <c r="BC22" s="56">
        <f t="shared" si="28"/>
        <v>7064.4</v>
      </c>
      <c r="BD22" s="54">
        <v>5</v>
      </c>
      <c r="BE22" s="31">
        <v>136.1</v>
      </c>
      <c r="BF22" s="28">
        <v>26.5</v>
      </c>
      <c r="BG22" s="60">
        <f t="shared" si="17"/>
        <v>3606.6499999999996</v>
      </c>
      <c r="BH22" s="54"/>
      <c r="BI22" s="31"/>
      <c r="BJ22" s="28"/>
      <c r="BK22" s="62">
        <f t="shared" si="29"/>
        <v>0</v>
      </c>
      <c r="BL22" s="54"/>
      <c r="BM22" s="28"/>
      <c r="BN22" s="28"/>
      <c r="BO22" s="56">
        <f t="shared" si="30"/>
        <v>0</v>
      </c>
      <c r="BP22" s="54"/>
      <c r="BQ22" s="31"/>
      <c r="BR22" s="28"/>
      <c r="BS22" s="60"/>
      <c r="BT22" s="67"/>
      <c r="BU22" s="31"/>
      <c r="BV22" s="28"/>
      <c r="BW22" s="62">
        <f t="shared" si="15"/>
        <v>0</v>
      </c>
      <c r="BX22" s="54"/>
      <c r="BY22" s="31"/>
      <c r="BZ22" s="28"/>
      <c r="CA22" s="56">
        <f t="shared" si="31"/>
        <v>0</v>
      </c>
      <c r="CB22" s="54"/>
      <c r="CC22" s="31">
        <v>0</v>
      </c>
      <c r="CD22" s="28"/>
      <c r="CE22" s="60">
        <f t="shared" si="33"/>
        <v>0</v>
      </c>
      <c r="CF22" s="54"/>
      <c r="CG22" s="31"/>
      <c r="CH22" s="28"/>
      <c r="CI22" s="62">
        <f t="shared" ref="CI22:CI28" si="37">CH22*CG22</f>
        <v>0</v>
      </c>
      <c r="CJ22" s="54"/>
      <c r="CK22" s="28"/>
      <c r="CL22" s="28"/>
      <c r="CM22" s="56">
        <f t="shared" si="34"/>
        <v>0</v>
      </c>
      <c r="CN22" s="54"/>
      <c r="CO22" s="28"/>
      <c r="CP22" s="28"/>
      <c r="CQ22" s="60">
        <f t="shared" si="32"/>
        <v>0</v>
      </c>
      <c r="CR22" s="54"/>
      <c r="CS22" s="31"/>
      <c r="CT22" s="28"/>
      <c r="CU22" s="72">
        <f t="shared" si="16"/>
        <v>0</v>
      </c>
      <c r="CV22" s="74"/>
      <c r="CW22" s="76">
        <f t="shared" si="8"/>
        <v>53668.069999999992</v>
      </c>
    </row>
    <row r="23" spans="1:101" ht="17.25" customHeight="1">
      <c r="A23" s="129">
        <v>21</v>
      </c>
      <c r="B23" s="25">
        <v>40935</v>
      </c>
      <c r="C23" s="26" t="s">
        <v>52</v>
      </c>
      <c r="D23" s="27"/>
      <c r="E23" s="27"/>
      <c r="F23" s="28"/>
      <c r="G23" s="56">
        <f t="shared" si="18"/>
        <v>0</v>
      </c>
      <c r="H23" s="54"/>
      <c r="I23" s="30"/>
      <c r="J23" s="28"/>
      <c r="K23" s="60">
        <f t="shared" si="19"/>
        <v>0</v>
      </c>
      <c r="L23" s="58"/>
      <c r="M23" s="31"/>
      <c r="N23" s="28"/>
      <c r="O23" s="62">
        <f t="shared" si="20"/>
        <v>0</v>
      </c>
      <c r="P23" s="58"/>
      <c r="Q23" s="31"/>
      <c r="R23" s="28"/>
      <c r="S23" s="56">
        <f t="shared" si="21"/>
        <v>0</v>
      </c>
      <c r="T23" s="54"/>
      <c r="U23" s="31"/>
      <c r="V23" s="28"/>
      <c r="W23" s="60">
        <f t="shared" si="22"/>
        <v>0</v>
      </c>
      <c r="X23" s="54"/>
      <c r="Y23" s="31"/>
      <c r="Z23" s="28"/>
      <c r="AA23" s="62">
        <f t="shared" si="23"/>
        <v>0</v>
      </c>
      <c r="AB23" s="54"/>
      <c r="AC23" s="31"/>
      <c r="AD23" s="28"/>
      <c r="AE23" s="56">
        <f t="shared" si="24"/>
        <v>0</v>
      </c>
      <c r="AF23" s="54"/>
      <c r="AG23" s="31">
        <v>0</v>
      </c>
      <c r="AH23" s="28"/>
      <c r="AI23" s="65">
        <f t="shared" si="36"/>
        <v>0</v>
      </c>
      <c r="AJ23" s="54"/>
      <c r="AK23" s="31"/>
      <c r="AL23" s="28"/>
      <c r="AM23" s="62">
        <f t="shared" si="25"/>
        <v>0</v>
      </c>
      <c r="AN23" s="54"/>
      <c r="AO23" s="30"/>
      <c r="AP23" s="28"/>
      <c r="AQ23" s="56">
        <f t="shared" si="26"/>
        <v>0</v>
      </c>
      <c r="AR23" s="54"/>
      <c r="AS23" s="31">
        <v>143.19999999999999</v>
      </c>
      <c r="AT23" s="28">
        <v>46</v>
      </c>
      <c r="AU23" s="60">
        <f t="shared" si="27"/>
        <v>6587.2</v>
      </c>
      <c r="AV23" s="54"/>
      <c r="AW23" s="31"/>
      <c r="AX23" s="28"/>
      <c r="AY23" s="62">
        <f t="shared" si="35"/>
        <v>0</v>
      </c>
      <c r="AZ23" s="54"/>
      <c r="BA23" s="31"/>
      <c r="BB23" s="28"/>
      <c r="BC23" s="56">
        <f t="shared" si="28"/>
        <v>0</v>
      </c>
      <c r="BD23" s="54"/>
      <c r="BE23" s="31"/>
      <c r="BF23" s="28"/>
      <c r="BG23" s="60">
        <f t="shared" si="17"/>
        <v>0</v>
      </c>
      <c r="BH23" s="54"/>
      <c r="BI23" s="31"/>
      <c r="BJ23" s="28"/>
      <c r="BK23" s="62">
        <f t="shared" si="29"/>
        <v>0</v>
      </c>
      <c r="BL23" s="54"/>
      <c r="BM23" s="28"/>
      <c r="BN23" s="28"/>
      <c r="BO23" s="56">
        <f t="shared" si="30"/>
        <v>0</v>
      </c>
      <c r="BP23" s="54"/>
      <c r="BQ23" s="31">
        <v>36.200000000000003</v>
      </c>
      <c r="BR23" s="28">
        <v>28</v>
      </c>
      <c r="BS23" s="60">
        <f t="shared" ref="BS23:BS28" si="38">BR23*BQ23</f>
        <v>1013.6000000000001</v>
      </c>
      <c r="BT23" s="67"/>
      <c r="BU23" s="31"/>
      <c r="BV23" s="28"/>
      <c r="BW23" s="62">
        <f t="shared" si="15"/>
        <v>0</v>
      </c>
      <c r="BX23" s="54"/>
      <c r="BY23" s="31"/>
      <c r="BZ23" s="28"/>
      <c r="CA23" s="56">
        <f t="shared" si="31"/>
        <v>0</v>
      </c>
      <c r="CB23" s="54"/>
      <c r="CC23" s="31">
        <v>0</v>
      </c>
      <c r="CD23" s="28"/>
      <c r="CE23" s="60">
        <f t="shared" si="33"/>
        <v>0</v>
      </c>
      <c r="CF23" s="54"/>
      <c r="CG23" s="31"/>
      <c r="CH23" s="28"/>
      <c r="CI23" s="62">
        <f t="shared" si="37"/>
        <v>0</v>
      </c>
      <c r="CJ23" s="54"/>
      <c r="CK23" s="28"/>
      <c r="CL23" s="28"/>
      <c r="CM23" s="56">
        <f t="shared" si="34"/>
        <v>0</v>
      </c>
      <c r="CN23" s="54"/>
      <c r="CO23" s="28"/>
      <c r="CP23" s="28"/>
      <c r="CQ23" s="60">
        <f t="shared" si="32"/>
        <v>0</v>
      </c>
      <c r="CR23" s="54"/>
      <c r="CS23" s="31"/>
      <c r="CT23" s="28"/>
      <c r="CU23" s="72">
        <f t="shared" si="16"/>
        <v>0</v>
      </c>
      <c r="CV23" s="74"/>
      <c r="CW23" s="76">
        <f t="shared" si="8"/>
        <v>7600.8</v>
      </c>
    </row>
    <row r="24" spans="1:101" ht="17.25" customHeight="1">
      <c r="A24" s="129">
        <v>22</v>
      </c>
      <c r="B24" s="25">
        <v>40936</v>
      </c>
      <c r="C24" s="26" t="s">
        <v>53</v>
      </c>
      <c r="D24" s="27"/>
      <c r="E24" s="27"/>
      <c r="F24" s="28"/>
      <c r="G24" s="56">
        <f t="shared" si="18"/>
        <v>0</v>
      </c>
      <c r="H24" s="54"/>
      <c r="I24" s="30"/>
      <c r="J24" s="28"/>
      <c r="K24" s="60">
        <f t="shared" si="19"/>
        <v>0</v>
      </c>
      <c r="L24" s="58"/>
      <c r="M24" s="31"/>
      <c r="N24" s="28"/>
      <c r="O24" s="62">
        <f t="shared" si="20"/>
        <v>0</v>
      </c>
      <c r="P24" s="58"/>
      <c r="Q24" s="31"/>
      <c r="R24" s="28"/>
      <c r="S24" s="56">
        <f t="shared" si="21"/>
        <v>0</v>
      </c>
      <c r="T24" s="54"/>
      <c r="U24" s="31"/>
      <c r="V24" s="28"/>
      <c r="W24" s="60">
        <f t="shared" si="22"/>
        <v>0</v>
      </c>
      <c r="X24" s="54"/>
      <c r="Y24" s="31"/>
      <c r="Z24" s="28"/>
      <c r="AA24" s="62">
        <f t="shared" si="23"/>
        <v>0</v>
      </c>
      <c r="AB24" s="54">
        <v>1</v>
      </c>
      <c r="AC24" s="31">
        <v>853.97</v>
      </c>
      <c r="AD24" s="28">
        <v>26.5</v>
      </c>
      <c r="AE24" s="56">
        <f t="shared" si="24"/>
        <v>22630.205000000002</v>
      </c>
      <c r="AF24" s="54"/>
      <c r="AG24" s="31">
        <v>0</v>
      </c>
      <c r="AH24" s="28"/>
      <c r="AI24" s="65">
        <f t="shared" si="36"/>
        <v>0</v>
      </c>
      <c r="AJ24" s="54"/>
      <c r="AK24" s="31">
        <v>101</v>
      </c>
      <c r="AL24" s="28">
        <v>48</v>
      </c>
      <c r="AM24" s="62">
        <f t="shared" si="25"/>
        <v>4848</v>
      </c>
      <c r="AN24" s="54"/>
      <c r="AO24" s="30"/>
      <c r="AP24" s="28"/>
      <c r="AQ24" s="56">
        <f t="shared" si="26"/>
        <v>0</v>
      </c>
      <c r="AR24" s="54"/>
      <c r="AS24" s="31"/>
      <c r="AT24" s="28"/>
      <c r="AU24" s="60">
        <f t="shared" si="27"/>
        <v>0</v>
      </c>
      <c r="AV24" s="54"/>
      <c r="AW24" s="31"/>
      <c r="AX24" s="28"/>
      <c r="AY24" s="62">
        <f t="shared" si="35"/>
        <v>0</v>
      </c>
      <c r="AZ24" s="54"/>
      <c r="BA24" s="31"/>
      <c r="BB24" s="28"/>
      <c r="BC24" s="56">
        <f t="shared" si="28"/>
        <v>0</v>
      </c>
      <c r="BD24" s="54">
        <v>10</v>
      </c>
      <c r="BE24" s="31">
        <v>272.2</v>
      </c>
      <c r="BF24" s="28">
        <v>26.5</v>
      </c>
      <c r="BG24" s="60">
        <f t="shared" si="17"/>
        <v>7213.2999999999993</v>
      </c>
      <c r="BH24" s="54"/>
      <c r="BI24" s="31"/>
      <c r="BJ24" s="28"/>
      <c r="BK24" s="62">
        <f t="shared" si="29"/>
        <v>0</v>
      </c>
      <c r="BL24" s="54"/>
      <c r="BM24" s="28"/>
      <c r="BN24" s="28"/>
      <c r="BO24" s="56">
        <f t="shared" si="30"/>
        <v>0</v>
      </c>
      <c r="BP24" s="54"/>
      <c r="BQ24" s="31">
        <v>0</v>
      </c>
      <c r="BR24" s="28"/>
      <c r="BS24" s="60">
        <f t="shared" si="38"/>
        <v>0</v>
      </c>
      <c r="BT24" s="67"/>
      <c r="BU24" s="31"/>
      <c r="BV24" s="28"/>
      <c r="BW24" s="62">
        <f t="shared" si="15"/>
        <v>0</v>
      </c>
      <c r="BX24" s="54"/>
      <c r="BY24" s="31"/>
      <c r="BZ24" s="28"/>
      <c r="CA24" s="56">
        <f t="shared" si="31"/>
        <v>0</v>
      </c>
      <c r="CB24" s="54"/>
      <c r="CC24" s="31">
        <v>0</v>
      </c>
      <c r="CD24" s="28"/>
      <c r="CE24" s="60">
        <f t="shared" si="33"/>
        <v>0</v>
      </c>
      <c r="CF24" s="54"/>
      <c r="CG24" s="31"/>
      <c r="CH24" s="28"/>
      <c r="CI24" s="62">
        <f t="shared" si="37"/>
        <v>0</v>
      </c>
      <c r="CJ24" s="54"/>
      <c r="CK24" s="28">
        <v>28.2</v>
      </c>
      <c r="CL24" s="28">
        <v>20</v>
      </c>
      <c r="CM24" s="56">
        <f t="shared" si="34"/>
        <v>564</v>
      </c>
      <c r="CN24" s="54"/>
      <c r="CO24" s="28"/>
      <c r="CP24" s="28"/>
      <c r="CQ24" s="60">
        <f t="shared" si="32"/>
        <v>0</v>
      </c>
      <c r="CR24" s="54"/>
      <c r="CS24" s="31">
        <v>36.6</v>
      </c>
      <c r="CT24" s="28">
        <v>28</v>
      </c>
      <c r="CU24" s="72">
        <f t="shared" si="16"/>
        <v>1024.8</v>
      </c>
      <c r="CV24" s="74"/>
      <c r="CW24" s="76">
        <f t="shared" si="8"/>
        <v>36280.305</v>
      </c>
    </row>
    <row r="25" spans="1:101" ht="17.25" customHeight="1">
      <c r="A25" s="129">
        <v>23</v>
      </c>
      <c r="B25" s="25">
        <v>40938</v>
      </c>
      <c r="C25" s="26" t="s">
        <v>54</v>
      </c>
      <c r="D25" s="27"/>
      <c r="E25" s="27"/>
      <c r="F25" s="28"/>
      <c r="G25" s="56">
        <f t="shared" si="0"/>
        <v>0</v>
      </c>
      <c r="H25" s="54"/>
      <c r="I25" s="30"/>
      <c r="J25" s="28"/>
      <c r="K25" s="60">
        <f t="shared" si="1"/>
        <v>0</v>
      </c>
      <c r="L25" s="58"/>
      <c r="M25" s="31"/>
      <c r="N25" s="28"/>
      <c r="O25" s="62">
        <f t="shared" si="2"/>
        <v>0</v>
      </c>
      <c r="P25" s="58"/>
      <c r="Q25" s="31"/>
      <c r="R25" s="28"/>
      <c r="S25" s="56">
        <f t="shared" si="3"/>
        <v>0</v>
      </c>
      <c r="T25" s="54"/>
      <c r="U25" s="31"/>
      <c r="V25" s="28"/>
      <c r="W25" s="60">
        <f t="shared" si="4"/>
        <v>0</v>
      </c>
      <c r="X25" s="54">
        <v>2</v>
      </c>
      <c r="Y25" s="31">
        <v>1899.2</v>
      </c>
      <c r="Z25" s="28">
        <v>26</v>
      </c>
      <c r="AA25" s="62">
        <f t="shared" si="5"/>
        <v>49379.200000000004</v>
      </c>
      <c r="AB25" s="54"/>
      <c r="AC25" s="31"/>
      <c r="AD25" s="28"/>
      <c r="AE25" s="56">
        <f t="shared" si="6"/>
        <v>0</v>
      </c>
      <c r="AF25" s="54"/>
      <c r="AG25" s="31">
        <v>0</v>
      </c>
      <c r="AH25" s="28"/>
      <c r="AI25" s="65">
        <f t="shared" si="36"/>
        <v>0</v>
      </c>
      <c r="AJ25" s="54">
        <v>14</v>
      </c>
      <c r="AK25" s="31">
        <v>80.3</v>
      </c>
      <c r="AL25" s="28">
        <v>48</v>
      </c>
      <c r="AM25" s="62">
        <f t="shared" si="7"/>
        <v>3854.3999999999996</v>
      </c>
      <c r="AN25" s="54"/>
      <c r="AO25" s="30"/>
      <c r="AP25" s="28"/>
      <c r="AQ25" s="56">
        <f t="shared" si="9"/>
        <v>0</v>
      </c>
      <c r="AR25" s="54"/>
      <c r="AS25" s="31">
        <v>125.5</v>
      </c>
      <c r="AT25" s="28">
        <v>46</v>
      </c>
      <c r="AU25" s="60">
        <f t="shared" si="10"/>
        <v>5773</v>
      </c>
      <c r="AV25" s="54">
        <v>5</v>
      </c>
      <c r="AW25" s="31">
        <v>29.88</v>
      </c>
      <c r="AX25" s="28">
        <v>18</v>
      </c>
      <c r="AY25" s="62">
        <f t="shared" si="35"/>
        <v>537.84</v>
      </c>
      <c r="AZ25" s="54"/>
      <c r="BA25" s="31"/>
      <c r="BB25" s="28"/>
      <c r="BC25" s="56">
        <f t="shared" si="11"/>
        <v>0</v>
      </c>
      <c r="BD25" s="54"/>
      <c r="BE25" s="31"/>
      <c r="BF25" s="28"/>
      <c r="BG25" s="60">
        <f t="shared" si="17"/>
        <v>0</v>
      </c>
      <c r="BH25" s="54"/>
      <c r="BI25" s="31"/>
      <c r="BJ25" s="28"/>
      <c r="BK25" s="62">
        <f t="shared" si="12"/>
        <v>0</v>
      </c>
      <c r="BL25" s="54"/>
      <c r="BM25" s="28"/>
      <c r="BN25" s="28"/>
      <c r="BO25" s="56">
        <f t="shared" si="30"/>
        <v>0</v>
      </c>
      <c r="BP25" s="54"/>
      <c r="BQ25" s="31">
        <v>0</v>
      </c>
      <c r="BR25" s="28"/>
      <c r="BS25" s="60">
        <f t="shared" si="38"/>
        <v>0</v>
      </c>
      <c r="BT25" s="67"/>
      <c r="BU25" s="31"/>
      <c r="BV25" s="28"/>
      <c r="BW25" s="62">
        <f t="shared" si="15"/>
        <v>0</v>
      </c>
      <c r="BX25" s="54"/>
      <c r="BY25" s="31"/>
      <c r="BZ25" s="28"/>
      <c r="CA25" s="56">
        <f t="shared" si="13"/>
        <v>0</v>
      </c>
      <c r="CB25" s="54"/>
      <c r="CC25" s="31">
        <v>0</v>
      </c>
      <c r="CD25" s="28"/>
      <c r="CE25" s="60">
        <f t="shared" si="33"/>
        <v>0</v>
      </c>
      <c r="CF25" s="54"/>
      <c r="CG25" s="31"/>
      <c r="CH25" s="28"/>
      <c r="CI25" s="62">
        <f t="shared" si="37"/>
        <v>0</v>
      </c>
      <c r="CJ25" s="54"/>
      <c r="CK25" s="28"/>
      <c r="CL25" s="28"/>
      <c r="CM25" s="56">
        <f t="shared" si="34"/>
        <v>0</v>
      </c>
      <c r="CN25" s="54"/>
      <c r="CO25" s="28"/>
      <c r="CP25" s="28"/>
      <c r="CQ25" s="60">
        <f t="shared" si="14"/>
        <v>0</v>
      </c>
      <c r="CR25" s="54"/>
      <c r="CS25" s="31"/>
      <c r="CT25" s="28"/>
      <c r="CU25" s="72">
        <f t="shared" si="16"/>
        <v>0</v>
      </c>
      <c r="CV25" s="74"/>
      <c r="CW25" s="76">
        <f t="shared" si="8"/>
        <v>59544.44</v>
      </c>
    </row>
    <row r="26" spans="1:101" ht="17.25" customHeight="1">
      <c r="A26" s="129">
        <v>24</v>
      </c>
      <c r="B26" s="25"/>
      <c r="C26" s="26"/>
      <c r="D26" s="27"/>
      <c r="E26" s="27"/>
      <c r="F26" s="28"/>
      <c r="G26" s="56">
        <f t="shared" si="0"/>
        <v>0</v>
      </c>
      <c r="H26" s="54"/>
      <c r="I26" s="30"/>
      <c r="J26" s="28"/>
      <c r="K26" s="60">
        <f t="shared" si="1"/>
        <v>0</v>
      </c>
      <c r="L26" s="58"/>
      <c r="M26" s="31"/>
      <c r="N26" s="28"/>
      <c r="O26" s="62">
        <f t="shared" si="2"/>
        <v>0</v>
      </c>
      <c r="P26" s="58"/>
      <c r="Q26" s="31"/>
      <c r="R26" s="28"/>
      <c r="S26" s="56">
        <f t="shared" si="3"/>
        <v>0</v>
      </c>
      <c r="T26" s="54"/>
      <c r="U26" s="31"/>
      <c r="V26" s="28"/>
      <c r="W26" s="60">
        <f t="shared" si="4"/>
        <v>0</v>
      </c>
      <c r="X26" s="54"/>
      <c r="Y26" s="31"/>
      <c r="Z26" s="28"/>
      <c r="AA26" s="62">
        <f t="shared" si="5"/>
        <v>0</v>
      </c>
      <c r="AB26" s="54"/>
      <c r="AC26" s="31"/>
      <c r="AD26" s="28"/>
      <c r="AE26" s="56">
        <f t="shared" si="6"/>
        <v>0</v>
      </c>
      <c r="AF26" s="54"/>
      <c r="AG26" s="31">
        <v>0</v>
      </c>
      <c r="AH26" s="28"/>
      <c r="AI26" s="65">
        <f t="shared" si="36"/>
        <v>0</v>
      </c>
      <c r="AJ26" s="54"/>
      <c r="AK26" s="31"/>
      <c r="AL26" s="28"/>
      <c r="AM26" s="62">
        <f t="shared" si="7"/>
        <v>0</v>
      </c>
      <c r="AN26" s="54"/>
      <c r="AO26" s="30"/>
      <c r="AP26" s="28"/>
      <c r="AQ26" s="56">
        <f t="shared" si="9"/>
        <v>0</v>
      </c>
      <c r="AR26" s="54"/>
      <c r="AS26" s="31"/>
      <c r="AT26" s="28"/>
      <c r="AU26" s="60">
        <f t="shared" si="10"/>
        <v>0</v>
      </c>
      <c r="AV26" s="54"/>
      <c r="AW26" s="31"/>
      <c r="AX26" s="28"/>
      <c r="AY26" s="62">
        <f t="shared" si="35"/>
        <v>0</v>
      </c>
      <c r="AZ26" s="54"/>
      <c r="BA26" s="31"/>
      <c r="BB26" s="28"/>
      <c r="BC26" s="56">
        <f t="shared" si="11"/>
        <v>0</v>
      </c>
      <c r="BD26" s="54"/>
      <c r="BE26" s="31"/>
      <c r="BF26" s="28"/>
      <c r="BG26" s="60">
        <f t="shared" si="17"/>
        <v>0</v>
      </c>
      <c r="BH26" s="54"/>
      <c r="BI26" s="31"/>
      <c r="BJ26" s="28"/>
      <c r="BK26" s="62">
        <f t="shared" si="12"/>
        <v>0</v>
      </c>
      <c r="BL26" s="54"/>
      <c r="BM26" s="28"/>
      <c r="BN26" s="28"/>
      <c r="BO26" s="56">
        <f t="shared" si="30"/>
        <v>0</v>
      </c>
      <c r="BP26" s="54"/>
      <c r="BQ26" s="31">
        <v>0</v>
      </c>
      <c r="BR26" s="28"/>
      <c r="BS26" s="60">
        <f t="shared" si="38"/>
        <v>0</v>
      </c>
      <c r="BT26" s="67"/>
      <c r="BU26" s="31"/>
      <c r="BV26" s="28"/>
      <c r="BW26" s="62">
        <f t="shared" si="15"/>
        <v>0</v>
      </c>
      <c r="BX26" s="54"/>
      <c r="BY26" s="31"/>
      <c r="BZ26" s="28"/>
      <c r="CA26" s="56">
        <f t="shared" si="13"/>
        <v>0</v>
      </c>
      <c r="CB26" s="54"/>
      <c r="CC26" s="31">
        <v>0</v>
      </c>
      <c r="CD26" s="28"/>
      <c r="CE26" s="60">
        <f t="shared" si="33"/>
        <v>0</v>
      </c>
      <c r="CF26" s="54"/>
      <c r="CG26" s="31"/>
      <c r="CH26" s="28"/>
      <c r="CI26" s="62">
        <f t="shared" si="37"/>
        <v>0</v>
      </c>
      <c r="CJ26" s="54"/>
      <c r="CK26" s="28"/>
      <c r="CL26" s="28"/>
      <c r="CM26" s="56">
        <f t="shared" si="34"/>
        <v>0</v>
      </c>
      <c r="CN26" s="54"/>
      <c r="CO26" s="28"/>
      <c r="CP26" s="28"/>
      <c r="CQ26" s="60">
        <f t="shared" si="14"/>
        <v>0</v>
      </c>
      <c r="CR26" s="54"/>
      <c r="CS26" s="31"/>
      <c r="CT26" s="28"/>
      <c r="CU26" s="72">
        <f t="shared" si="16"/>
        <v>0</v>
      </c>
      <c r="CV26" s="74"/>
      <c r="CW26" s="76">
        <f t="shared" si="8"/>
        <v>0</v>
      </c>
    </row>
    <row r="27" spans="1:101" ht="17.25" customHeight="1">
      <c r="A27" s="129">
        <v>25</v>
      </c>
      <c r="B27" s="25"/>
      <c r="C27" s="26"/>
      <c r="D27" s="27"/>
      <c r="E27" s="27"/>
      <c r="F27" s="28"/>
      <c r="G27" s="56">
        <f t="shared" ref="G27:G28" si="39">F27*E27</f>
        <v>0</v>
      </c>
      <c r="H27" s="54"/>
      <c r="I27" s="30"/>
      <c r="J27" s="28"/>
      <c r="K27" s="60">
        <f t="shared" ref="K27:K28" si="40">J27*I27</f>
        <v>0</v>
      </c>
      <c r="L27" s="58"/>
      <c r="M27" s="31"/>
      <c r="N27" s="28"/>
      <c r="O27" s="62">
        <f t="shared" ref="O27" si="41">N27*M27</f>
        <v>0</v>
      </c>
      <c r="P27" s="58"/>
      <c r="Q27" s="31"/>
      <c r="R27" s="28"/>
      <c r="S27" s="56">
        <f t="shared" si="3"/>
        <v>0</v>
      </c>
      <c r="T27" s="54"/>
      <c r="U27" s="31"/>
      <c r="V27" s="28"/>
      <c r="W27" s="60">
        <f t="shared" si="4"/>
        <v>0</v>
      </c>
      <c r="X27" s="54"/>
      <c r="Y27" s="31"/>
      <c r="Z27" s="28"/>
      <c r="AA27" s="62">
        <f t="shared" si="5"/>
        <v>0</v>
      </c>
      <c r="AB27" s="54"/>
      <c r="AC27" s="31"/>
      <c r="AD27" s="28"/>
      <c r="AE27" s="56">
        <f t="shared" si="6"/>
        <v>0</v>
      </c>
      <c r="AF27" s="54"/>
      <c r="AG27" s="31">
        <v>0</v>
      </c>
      <c r="AH27" s="28"/>
      <c r="AI27" s="65">
        <f t="shared" si="36"/>
        <v>0</v>
      </c>
      <c r="AJ27" s="54"/>
      <c r="AK27" s="31"/>
      <c r="AL27" s="28"/>
      <c r="AM27" s="62">
        <f t="shared" si="7"/>
        <v>0</v>
      </c>
      <c r="AN27" s="54"/>
      <c r="AO27" s="30"/>
      <c r="AP27" s="28"/>
      <c r="AQ27" s="56">
        <f t="shared" si="9"/>
        <v>0</v>
      </c>
      <c r="AR27" s="54"/>
      <c r="AS27" s="31"/>
      <c r="AT27" s="28"/>
      <c r="AU27" s="60">
        <f t="shared" si="10"/>
        <v>0</v>
      </c>
      <c r="AV27" s="54"/>
      <c r="AW27" s="31"/>
      <c r="AX27" s="28"/>
      <c r="AY27" s="62">
        <f t="shared" si="35"/>
        <v>0</v>
      </c>
      <c r="AZ27" s="54"/>
      <c r="BA27" s="31"/>
      <c r="BB27" s="28"/>
      <c r="BC27" s="56">
        <f t="shared" si="11"/>
        <v>0</v>
      </c>
      <c r="BD27" s="54"/>
      <c r="BE27" s="31"/>
      <c r="BF27" s="28"/>
      <c r="BG27" s="60">
        <f t="shared" si="17"/>
        <v>0</v>
      </c>
      <c r="BH27" s="54"/>
      <c r="BI27" s="31"/>
      <c r="BJ27" s="28"/>
      <c r="BK27" s="62">
        <f t="shared" si="12"/>
        <v>0</v>
      </c>
      <c r="BL27" s="54"/>
      <c r="BM27" s="28"/>
      <c r="BN27" s="28"/>
      <c r="BO27" s="56">
        <f t="shared" si="30"/>
        <v>0</v>
      </c>
      <c r="BP27" s="54"/>
      <c r="BQ27" s="31">
        <v>0</v>
      </c>
      <c r="BR27" s="28"/>
      <c r="BS27" s="60">
        <f t="shared" si="38"/>
        <v>0</v>
      </c>
      <c r="BT27" s="67"/>
      <c r="BU27" s="31"/>
      <c r="BV27" s="28"/>
      <c r="BW27" s="62">
        <f t="shared" si="15"/>
        <v>0</v>
      </c>
      <c r="BX27" s="54"/>
      <c r="BY27" s="31"/>
      <c r="BZ27" s="28"/>
      <c r="CA27" s="56">
        <f t="shared" si="13"/>
        <v>0</v>
      </c>
      <c r="CB27" s="54"/>
      <c r="CC27" s="31">
        <v>0</v>
      </c>
      <c r="CD27" s="28"/>
      <c r="CE27" s="60">
        <f t="shared" si="33"/>
        <v>0</v>
      </c>
      <c r="CF27" s="54"/>
      <c r="CG27" s="31"/>
      <c r="CH27" s="28"/>
      <c r="CI27" s="62">
        <f t="shared" si="37"/>
        <v>0</v>
      </c>
      <c r="CJ27" s="54"/>
      <c r="CK27" s="28"/>
      <c r="CL27" s="28"/>
      <c r="CM27" s="56">
        <f t="shared" si="34"/>
        <v>0</v>
      </c>
      <c r="CN27" s="54"/>
      <c r="CO27" s="28"/>
      <c r="CP27" s="28"/>
      <c r="CQ27" s="60">
        <f t="shared" si="14"/>
        <v>0</v>
      </c>
      <c r="CR27" s="54"/>
      <c r="CS27" s="31"/>
      <c r="CT27" s="28"/>
      <c r="CU27" s="72">
        <f t="shared" si="16"/>
        <v>0</v>
      </c>
      <c r="CV27" s="74"/>
      <c r="CW27" s="76">
        <f t="shared" si="8"/>
        <v>0</v>
      </c>
    </row>
    <row r="28" spans="1:101" ht="17.25" customHeight="1" thickBot="1">
      <c r="A28" s="130">
        <v>26</v>
      </c>
      <c r="B28" s="119"/>
      <c r="C28" s="120"/>
      <c r="D28" s="49"/>
      <c r="E28" s="49"/>
      <c r="F28" s="50"/>
      <c r="G28" s="57">
        <f t="shared" si="39"/>
        <v>0</v>
      </c>
      <c r="H28" s="55"/>
      <c r="I28" s="52"/>
      <c r="J28" s="50"/>
      <c r="K28" s="61">
        <f t="shared" si="40"/>
        <v>0</v>
      </c>
      <c r="L28" s="59"/>
      <c r="M28" s="53"/>
      <c r="N28" s="50"/>
      <c r="O28" s="63">
        <f t="shared" ref="O28" si="42">N28*L28</f>
        <v>0</v>
      </c>
      <c r="P28" s="59"/>
      <c r="Q28" s="53"/>
      <c r="R28" s="50"/>
      <c r="S28" s="57">
        <f t="shared" si="3"/>
        <v>0</v>
      </c>
      <c r="T28" s="55"/>
      <c r="U28" s="53"/>
      <c r="V28" s="50"/>
      <c r="W28" s="61">
        <f t="shared" si="4"/>
        <v>0</v>
      </c>
      <c r="X28" s="55"/>
      <c r="Y28" s="53"/>
      <c r="Z28" s="50"/>
      <c r="AA28" s="63">
        <f t="shared" si="5"/>
        <v>0</v>
      </c>
      <c r="AB28" s="55"/>
      <c r="AC28" s="53"/>
      <c r="AD28" s="50"/>
      <c r="AE28" s="57">
        <f t="shared" si="6"/>
        <v>0</v>
      </c>
      <c r="AF28" s="55"/>
      <c r="AG28" s="53">
        <v>0</v>
      </c>
      <c r="AH28" s="50"/>
      <c r="AI28" s="66">
        <f t="shared" si="36"/>
        <v>0</v>
      </c>
      <c r="AJ28" s="55"/>
      <c r="AK28" s="53"/>
      <c r="AL28" s="50"/>
      <c r="AM28" s="63">
        <f t="shared" si="7"/>
        <v>0</v>
      </c>
      <c r="AN28" s="55"/>
      <c r="AO28" s="52"/>
      <c r="AP28" s="50"/>
      <c r="AQ28" s="57">
        <f t="shared" si="9"/>
        <v>0</v>
      </c>
      <c r="AR28" s="55"/>
      <c r="AS28" s="53"/>
      <c r="AT28" s="50"/>
      <c r="AU28" s="61">
        <f t="shared" si="10"/>
        <v>0</v>
      </c>
      <c r="AV28" s="55"/>
      <c r="AW28" s="53"/>
      <c r="AX28" s="50"/>
      <c r="AY28" s="63">
        <f t="shared" si="35"/>
        <v>0</v>
      </c>
      <c r="AZ28" s="55"/>
      <c r="BA28" s="53"/>
      <c r="BB28" s="50"/>
      <c r="BC28" s="57">
        <f t="shared" si="11"/>
        <v>0</v>
      </c>
      <c r="BD28" s="55"/>
      <c r="BE28" s="53"/>
      <c r="BF28" s="50"/>
      <c r="BG28" s="61">
        <f t="shared" si="17"/>
        <v>0</v>
      </c>
      <c r="BH28" s="55"/>
      <c r="BI28" s="53"/>
      <c r="BJ28" s="50"/>
      <c r="BK28" s="63">
        <f t="shared" si="12"/>
        <v>0</v>
      </c>
      <c r="BL28" s="55"/>
      <c r="BM28" s="50"/>
      <c r="BN28" s="50"/>
      <c r="BO28" s="57">
        <f t="shared" si="30"/>
        <v>0</v>
      </c>
      <c r="BP28" s="55"/>
      <c r="BQ28" s="53">
        <v>0</v>
      </c>
      <c r="BR28" s="50"/>
      <c r="BS28" s="61">
        <f t="shared" si="38"/>
        <v>0</v>
      </c>
      <c r="BT28" s="68"/>
      <c r="BU28" s="53"/>
      <c r="BV28" s="50"/>
      <c r="BW28" s="63">
        <f>BV28*BU28</f>
        <v>0</v>
      </c>
      <c r="BX28" s="55"/>
      <c r="BY28" s="53"/>
      <c r="BZ28" s="50"/>
      <c r="CA28" s="57">
        <f t="shared" si="13"/>
        <v>0</v>
      </c>
      <c r="CB28" s="55"/>
      <c r="CC28" s="53">
        <v>0</v>
      </c>
      <c r="CD28" s="50"/>
      <c r="CE28" s="61">
        <f t="shared" si="33"/>
        <v>0</v>
      </c>
      <c r="CF28" s="55"/>
      <c r="CG28" s="53"/>
      <c r="CH28" s="50"/>
      <c r="CI28" s="63">
        <f t="shared" si="37"/>
        <v>0</v>
      </c>
      <c r="CJ28" s="55"/>
      <c r="CK28" s="50"/>
      <c r="CL28" s="50"/>
      <c r="CM28" s="50">
        <f t="shared" si="34"/>
        <v>0</v>
      </c>
      <c r="CN28" s="51"/>
      <c r="CO28" s="50"/>
      <c r="CP28" s="50"/>
      <c r="CQ28" s="61">
        <f t="shared" si="14"/>
        <v>0</v>
      </c>
      <c r="CR28" s="55"/>
      <c r="CS28" s="53"/>
      <c r="CT28" s="50"/>
      <c r="CU28" s="73">
        <f t="shared" si="16"/>
        <v>0</v>
      </c>
      <c r="CV28" s="75"/>
      <c r="CW28" s="77">
        <f t="shared" si="8"/>
        <v>0</v>
      </c>
    </row>
    <row r="29" spans="1:101" s="109" customFormat="1" ht="33" customHeight="1" thickTop="1" thickBot="1">
      <c r="A29" s="242" t="s">
        <v>55</v>
      </c>
      <c r="B29" s="243"/>
      <c r="C29" s="244"/>
      <c r="D29" s="110">
        <f>SUM(D3:D28)</f>
        <v>39</v>
      </c>
      <c r="E29" s="111">
        <f>SUM(E3:E28)</f>
        <v>817.10000000000014</v>
      </c>
      <c r="F29" s="110"/>
      <c r="G29" s="121">
        <f>SUM(G3:G28)</f>
        <v>27781.399999999998</v>
      </c>
      <c r="H29" s="113">
        <f>SUM(H3:H28)</f>
        <v>16</v>
      </c>
      <c r="I29" s="114">
        <f>SUM(I3:I28)</f>
        <v>520.00000000000011</v>
      </c>
      <c r="J29" s="112"/>
      <c r="K29" s="122">
        <f>SUM(K3:K28)</f>
        <v>34320</v>
      </c>
      <c r="L29" s="110">
        <f>SUM(L3:L28)</f>
        <v>2</v>
      </c>
      <c r="M29" s="111">
        <f>SUM(M3:M28)</f>
        <v>131.5</v>
      </c>
      <c r="N29" s="110"/>
      <c r="O29" s="123">
        <f>SUM(O3:O28)</f>
        <v>5523</v>
      </c>
      <c r="P29" s="110">
        <f>SUM(P3:P28)</f>
        <v>15</v>
      </c>
      <c r="Q29" s="111">
        <f>SUM(Q3:Q28)</f>
        <v>408.29999999999995</v>
      </c>
      <c r="R29" s="110"/>
      <c r="S29" s="121">
        <f>SUM(S3:S28)</f>
        <v>9023.43</v>
      </c>
      <c r="T29" s="113">
        <f>SUM(T3:T28)</f>
        <v>10</v>
      </c>
      <c r="U29" s="111">
        <f>SUM(U3:U28)</f>
        <v>9510.43</v>
      </c>
      <c r="V29" s="110"/>
      <c r="W29" s="122">
        <f>SUM(W3:W28)</f>
        <v>265236.98499999999</v>
      </c>
      <c r="X29" s="113">
        <f>SUM(X3:X28)</f>
        <v>8</v>
      </c>
      <c r="Y29" s="111">
        <f>SUM(Y3:Y28)</f>
        <v>7495.5999999999995</v>
      </c>
      <c r="Z29" s="112"/>
      <c r="AA29" s="123">
        <f>SUM(AA3:AA28)</f>
        <v>207915.9</v>
      </c>
      <c r="AB29" s="113">
        <f>SUM(AB3:AB28)</f>
        <v>10</v>
      </c>
      <c r="AC29" s="111">
        <f>SUM(AC3:AC28)</f>
        <v>8540.0499999999993</v>
      </c>
      <c r="AD29" s="110"/>
      <c r="AE29" s="124">
        <f>SUM(AE3:AE28)</f>
        <v>242117.125</v>
      </c>
      <c r="AF29" s="116">
        <f>SUM(AF3:AF28)</f>
        <v>2</v>
      </c>
      <c r="AG29" s="117">
        <f>SUM(AG3:AG28)</f>
        <v>1845.3</v>
      </c>
      <c r="AH29" s="115"/>
      <c r="AI29" s="125">
        <f>SUM(AI3:AI28)</f>
        <v>49823.1</v>
      </c>
      <c r="AJ29" s="113">
        <f>SUM(AJ3:AJ28)</f>
        <v>16</v>
      </c>
      <c r="AK29" s="111">
        <f>SUM(AK3:AK28)</f>
        <v>378.5</v>
      </c>
      <c r="AL29" s="110"/>
      <c r="AM29" s="123">
        <f>SUM(AM3:AM28)</f>
        <v>18372.400000000001</v>
      </c>
      <c r="AN29" s="113">
        <f>SUM(AN3:AN28)</f>
        <v>0</v>
      </c>
      <c r="AO29" s="111">
        <f>SUM(AO3:AO28)</f>
        <v>137</v>
      </c>
      <c r="AP29" s="110"/>
      <c r="AQ29" s="121">
        <f>SUM(AQ3:AQ28)</f>
        <v>2740</v>
      </c>
      <c r="AR29" s="113">
        <f>SUM(AR3:AR28)</f>
        <v>0</v>
      </c>
      <c r="AS29" s="111">
        <f>SUM(AS3:AS28)</f>
        <v>1245.9000000000001</v>
      </c>
      <c r="AT29" s="112"/>
      <c r="AU29" s="122">
        <f>SUM(AU3:AU28)</f>
        <v>57311.399999999994</v>
      </c>
      <c r="AV29" s="113">
        <f>SUM(AV3:AV28)</f>
        <v>22</v>
      </c>
      <c r="AW29" s="111">
        <f>SUM(AW3:AW28)</f>
        <v>123.36</v>
      </c>
      <c r="AX29" s="112"/>
      <c r="AY29" s="123">
        <f>SUM(AY3:AY28)</f>
        <v>2220.48</v>
      </c>
      <c r="AZ29" s="118">
        <f>SUM(AZ3:AZ28)</f>
        <v>34</v>
      </c>
      <c r="BA29" s="111">
        <f>SUM(BA3:BA28)</f>
        <v>2201.4</v>
      </c>
      <c r="BB29" s="112"/>
      <c r="BC29" s="121">
        <f>SUM(BC3:BC28)</f>
        <v>94594.599999999991</v>
      </c>
      <c r="BD29" s="113">
        <f>SUM(BD3:BD28)</f>
        <v>36</v>
      </c>
      <c r="BE29" s="111">
        <f>SUM(BE3:BE28)</f>
        <v>979.91999999999985</v>
      </c>
      <c r="BF29" s="110"/>
      <c r="BG29" s="122">
        <f>SUM(BG3:BG28)</f>
        <v>26035.929999999997</v>
      </c>
      <c r="BH29" s="113">
        <f>SUM(BH3:BH28)</f>
        <v>3</v>
      </c>
      <c r="BI29" s="111">
        <f>SUM(BI3:BI28)</f>
        <v>77.3</v>
      </c>
      <c r="BJ29" s="110"/>
      <c r="BK29" s="123">
        <f>SUM(BK3:BK28)</f>
        <v>5565.5999999999995</v>
      </c>
      <c r="BL29" s="113">
        <f>SUM(BL3:BL28)</f>
        <v>1</v>
      </c>
      <c r="BM29" s="112">
        <f>SUM(BM3:BM28)</f>
        <v>76.400000000000006</v>
      </c>
      <c r="BN29" s="112"/>
      <c r="BO29" s="121">
        <f>SUM(BO3:BO28)</f>
        <v>2674</v>
      </c>
      <c r="BP29" s="113">
        <f t="shared" ref="BP29:BQ29" si="43">SUM(BP3:BP28)</f>
        <v>0</v>
      </c>
      <c r="BQ29" s="111">
        <f t="shared" si="43"/>
        <v>36.200000000000003</v>
      </c>
      <c r="BR29" s="112"/>
      <c r="BS29" s="122">
        <f>SUM(BS3:BS28)</f>
        <v>1013.6000000000001</v>
      </c>
      <c r="BT29" s="113">
        <f t="shared" ref="BT29:BU29" si="44">SUM(BT3:BT28)</f>
        <v>1</v>
      </c>
      <c r="BU29" s="111">
        <f t="shared" si="44"/>
        <v>9.76</v>
      </c>
      <c r="BV29" s="112"/>
      <c r="BW29" s="123">
        <f>SUM(BW3:BW28)</f>
        <v>527.04</v>
      </c>
      <c r="BX29" s="113">
        <f>SUM(BX3:BX28)</f>
        <v>10</v>
      </c>
      <c r="BY29" s="111">
        <f>SUM(BY3:BY28)</f>
        <v>54.58</v>
      </c>
      <c r="BZ29" s="110"/>
      <c r="CA29" s="121">
        <f>SUM(CA3:CA28)</f>
        <v>2401.52</v>
      </c>
      <c r="CB29" s="113">
        <f>SUM(CB3:CB28)</f>
        <v>20</v>
      </c>
      <c r="CC29" s="111">
        <f>SUM(CC3:CC28)</f>
        <v>109</v>
      </c>
      <c r="CD29" s="112"/>
      <c r="CE29" s="122">
        <f>SUM(CE13:CE28)</f>
        <v>5200</v>
      </c>
      <c r="CF29" s="113">
        <f>SUM(CF21:CF28)</f>
        <v>2</v>
      </c>
      <c r="CG29" s="111">
        <f>SUM(CG21:CG28)</f>
        <v>52.2</v>
      </c>
      <c r="CH29" s="112"/>
      <c r="CI29" s="123">
        <f>SUM(CI21:CI28)</f>
        <v>3549.6000000000004</v>
      </c>
      <c r="CJ29" s="118">
        <f t="shared" ref="CJ29" si="45">SUM(CJ15:CJ28)</f>
        <v>3</v>
      </c>
      <c r="CK29" s="112">
        <f>SUM(CK15:CK28)</f>
        <v>99.679999999999993</v>
      </c>
      <c r="CL29" s="112"/>
      <c r="CM29" s="121">
        <f>SUM(CM15:CM28)</f>
        <v>1993.6</v>
      </c>
      <c r="CN29" s="113">
        <f t="shared" ref="CN29:CR29" si="46">SUM(CN3:CN28)</f>
        <v>1</v>
      </c>
      <c r="CO29" s="114">
        <f t="shared" si="46"/>
        <v>69.099999999999994</v>
      </c>
      <c r="CP29" s="112"/>
      <c r="CQ29" s="122">
        <f>SUM(CQ3:CQ28)</f>
        <v>3524.1</v>
      </c>
      <c r="CR29" s="110">
        <f t="shared" si="46"/>
        <v>5</v>
      </c>
      <c r="CS29" s="111">
        <f>SUM(CS3:CS28)</f>
        <v>181.85999999999999</v>
      </c>
      <c r="CT29" s="110"/>
      <c r="CU29" s="126">
        <f>SUM(CU3:CU28)</f>
        <v>5222.6000000000004</v>
      </c>
      <c r="CW29" s="240">
        <f t="shared" ref="CW29" si="47">SUM(CW3:CW28)</f>
        <v>1074687.4099999999</v>
      </c>
    </row>
    <row r="30" spans="1:101" ht="15.75" thickBot="1">
      <c r="B30" s="12"/>
      <c r="AW30" s="6"/>
      <c r="CW30" s="241"/>
    </row>
  </sheetData>
  <mergeCells count="3">
    <mergeCell ref="B1:AC1"/>
    <mergeCell ref="CW29:CW30"/>
    <mergeCell ref="A29:C29"/>
  </mergeCells>
  <pageMargins left="0.71" right="0.15748031496062992" top="0.51181102362204722" bottom="0.74803149606299213" header="0.31496062992125984" footer="0.31496062992125984"/>
  <pageSetup paperSize="5" scale="8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B30"/>
  <sheetViews>
    <sheetView workbookViewId="0">
      <pane xSplit="3" ySplit="2" topLeftCell="DA3" activePane="bottomRight" state="frozen"/>
      <selection pane="topRight" activeCell="D1" sqref="D1"/>
      <selection pane="bottomLeft" activeCell="A3" sqref="A3"/>
      <selection pane="bottomRight" activeCell="DM2" sqref="DM2"/>
    </sheetView>
  </sheetViews>
  <sheetFormatPr baseColWidth="10" defaultRowHeight="15"/>
  <cols>
    <col min="1" max="1" width="4.140625" style="4" customWidth="1"/>
    <col min="2" max="2" width="10" style="5" customWidth="1"/>
    <col min="3" max="3" width="7.5703125" style="5" customWidth="1"/>
    <col min="4" max="4" width="4.140625" customWidth="1"/>
    <col min="5" max="5" width="9.140625" style="6" customWidth="1"/>
    <col min="6" max="6" width="7.28515625" customWidth="1"/>
    <col min="8" max="8" width="4.140625" style="7" customWidth="1"/>
    <col min="9" max="9" width="7" bestFit="1" customWidth="1"/>
    <col min="10" max="10" width="7.7109375" customWidth="1"/>
    <col min="12" max="12" width="4.140625" style="5" customWidth="1"/>
    <col min="13" max="13" width="8.5703125" bestFit="1" customWidth="1"/>
    <col min="14" max="14" width="7" customWidth="1"/>
    <col min="16" max="16" width="4" customWidth="1"/>
    <col min="17" max="17" width="8.7109375" customWidth="1"/>
    <col min="18" max="18" width="6.7109375" customWidth="1"/>
    <col min="20" max="20" width="4" customWidth="1"/>
    <col min="21" max="21" width="8.140625" customWidth="1"/>
    <col min="22" max="22" width="6.5703125" customWidth="1"/>
    <col min="24" max="24" width="4.28515625" style="7" customWidth="1"/>
    <col min="25" max="25" width="7.5703125" style="6" bestFit="1" customWidth="1"/>
    <col min="26" max="26" width="7.5703125" bestFit="1" customWidth="1"/>
    <col min="28" max="28" width="4.28515625" style="5" bestFit="1" customWidth="1"/>
    <col min="29" max="29" width="8.5703125" bestFit="1" customWidth="1"/>
    <col min="30" max="30" width="6.5703125" bestFit="1" customWidth="1"/>
    <col min="31" max="31" width="10.140625" bestFit="1" customWidth="1"/>
    <col min="32" max="32" width="4.140625" style="7" customWidth="1"/>
    <col min="33" max="33" width="10.140625" style="6" customWidth="1"/>
    <col min="34" max="34" width="7.42578125" customWidth="1"/>
    <col min="35" max="35" width="10.140625" customWidth="1"/>
    <col min="36" max="36" width="4.140625" style="5" customWidth="1"/>
    <col min="37" max="37" width="10.5703125" customWidth="1"/>
    <col min="38" max="38" width="8.42578125" customWidth="1"/>
    <col min="40" max="40" width="4" style="5" customWidth="1"/>
    <col min="41" max="41" width="9" customWidth="1"/>
    <col min="42" max="42" width="8.7109375" customWidth="1"/>
    <col min="44" max="44" width="4" style="7" customWidth="1"/>
    <col min="45" max="45" width="10" style="6" customWidth="1"/>
    <col min="46" max="46" width="7" customWidth="1"/>
    <col min="48" max="48" width="4.28515625" style="7" customWidth="1"/>
    <col min="50" max="50" width="6.7109375" customWidth="1"/>
    <col min="52" max="52" width="4" style="7" customWidth="1"/>
    <col min="53" max="53" width="11.42578125" style="6"/>
    <col min="54" max="54" width="8.42578125" customWidth="1"/>
    <col min="56" max="56" width="4.28515625" style="5" customWidth="1"/>
    <col min="57" max="57" width="8.140625" customWidth="1"/>
    <col min="58" max="58" width="8" customWidth="1"/>
    <col min="60" max="60" width="4.28515625" style="5" customWidth="1"/>
    <col min="61" max="61" width="8.140625" customWidth="1"/>
    <col min="62" max="62" width="8.5703125" customWidth="1"/>
    <col min="64" max="64" width="5.5703125" style="7" bestFit="1" customWidth="1"/>
    <col min="65" max="65" width="9.42578125" customWidth="1"/>
    <col min="66" max="66" width="6.85546875" customWidth="1"/>
    <col min="67" max="67" width="10.28515625" customWidth="1"/>
    <col min="68" max="68" width="4" style="7" customWidth="1"/>
    <col min="69" max="69" width="10.28515625" style="6" customWidth="1"/>
    <col min="70" max="70" width="8.28515625" customWidth="1"/>
    <col min="71" max="71" width="10.28515625" customWidth="1"/>
    <col min="72" max="72" width="4" style="16" customWidth="1"/>
    <col min="73" max="73" width="7.85546875" style="6" customWidth="1"/>
    <col min="74" max="74" width="7.85546875" customWidth="1"/>
    <col min="75" max="75" width="9.28515625" customWidth="1"/>
    <col min="76" max="76" width="4.140625" style="7" customWidth="1"/>
    <col min="77" max="77" width="7.42578125" style="6" bestFit="1" customWidth="1"/>
    <col min="78" max="78" width="8.7109375" customWidth="1"/>
    <col min="80" max="80" width="4" style="7" customWidth="1"/>
    <col min="81" max="81" width="8.28515625" style="6" customWidth="1"/>
    <col min="82" max="82" width="7.7109375" customWidth="1"/>
    <col min="84" max="84" width="4.28515625" style="7" customWidth="1"/>
    <col min="85" max="85" width="11.42578125" style="6"/>
    <col min="86" max="86" width="8" customWidth="1"/>
    <col min="88" max="88" width="4.140625" style="7" customWidth="1"/>
    <col min="89" max="89" width="9.28515625" customWidth="1"/>
    <col min="90" max="90" width="8.140625" customWidth="1"/>
    <col min="92" max="92" width="4.140625" style="7" customWidth="1"/>
    <col min="93" max="93" width="9" customWidth="1"/>
    <col min="94" max="94" width="6.28515625" customWidth="1"/>
    <col min="95" max="95" width="10.140625" customWidth="1"/>
    <col min="96" max="96" width="4.28515625" style="9" customWidth="1"/>
    <col min="97" max="97" width="10.140625" style="6" customWidth="1"/>
    <col min="98" max="98" width="7.140625" customWidth="1"/>
    <col min="99" max="99" width="10.140625" customWidth="1"/>
    <col min="100" max="100" width="4.28515625" style="9" customWidth="1"/>
    <col min="101" max="101" width="10.140625" style="6" customWidth="1"/>
    <col min="102" max="102" width="7.85546875" customWidth="1"/>
    <col min="103" max="103" width="10.140625" customWidth="1"/>
    <col min="104" max="104" width="4.140625" style="9" customWidth="1"/>
    <col min="105" max="105" width="9" style="6" customWidth="1"/>
    <col min="106" max="106" width="7.85546875" customWidth="1"/>
    <col min="107" max="107" width="12.28515625" customWidth="1"/>
    <col min="108" max="108" width="4.140625" customWidth="1"/>
    <col min="109" max="109" width="8.7109375" customWidth="1"/>
    <col min="110" max="110" width="8.5703125" customWidth="1"/>
    <col min="111" max="111" width="12.28515625" customWidth="1"/>
    <col min="112" max="112" width="4.7109375" style="9" bestFit="1" customWidth="1"/>
    <col min="113" max="113" width="7.5703125" style="6" customWidth="1"/>
    <col min="114" max="114" width="8" customWidth="1"/>
    <col min="115" max="115" width="12.28515625" customWidth="1"/>
    <col min="116" max="116" width="4.140625" customWidth="1"/>
    <col min="117" max="117" width="8.140625" customWidth="1"/>
    <col min="118" max="118" width="8.28515625" customWidth="1"/>
    <col min="119" max="119" width="11.42578125" style="19"/>
    <col min="120" max="120" width="2.85546875" customWidth="1"/>
    <col min="121" max="121" width="17.85546875" bestFit="1" customWidth="1"/>
  </cols>
  <sheetData>
    <row r="1" spans="1:132" ht="36.75" thickBot="1">
      <c r="A1" s="127"/>
      <c r="B1" s="239" t="s">
        <v>10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1"/>
      <c r="AE1" s="1"/>
      <c r="AF1" s="3"/>
      <c r="AG1" s="17"/>
      <c r="AH1" s="1"/>
      <c r="AI1" s="1"/>
      <c r="AJ1" s="2"/>
      <c r="AK1" s="1"/>
      <c r="AL1" s="1"/>
      <c r="AM1" s="1"/>
      <c r="AN1" s="2"/>
      <c r="AO1" s="1"/>
      <c r="AP1" s="1"/>
      <c r="AQ1" s="1"/>
      <c r="AR1" s="3"/>
      <c r="AS1" s="17"/>
      <c r="AT1" s="1"/>
      <c r="AU1" s="1"/>
      <c r="AV1" s="3"/>
      <c r="AW1" s="1"/>
      <c r="AX1" s="1"/>
      <c r="AY1" s="1"/>
      <c r="AZ1" s="3"/>
      <c r="BA1" s="17"/>
      <c r="BB1" s="1"/>
      <c r="BC1" s="1"/>
      <c r="BD1" s="2"/>
      <c r="BE1" s="1"/>
      <c r="BF1" s="1"/>
      <c r="BG1" s="1"/>
      <c r="BH1" s="2"/>
      <c r="BI1" s="1"/>
      <c r="BJ1" s="1"/>
      <c r="BK1" s="1"/>
      <c r="BL1" s="3"/>
      <c r="BM1" s="1"/>
      <c r="BN1" s="1"/>
      <c r="BO1" s="1"/>
      <c r="BP1" s="3"/>
      <c r="BQ1" s="17"/>
      <c r="BR1" s="1"/>
      <c r="BS1" s="1"/>
      <c r="BT1" s="15"/>
      <c r="BU1" s="17"/>
      <c r="BV1" s="1"/>
      <c r="BW1" s="1"/>
      <c r="BX1" s="3"/>
      <c r="BY1" s="17"/>
      <c r="BZ1" s="1"/>
      <c r="CA1" s="1"/>
      <c r="CB1" s="3"/>
      <c r="CC1" s="17"/>
      <c r="CD1" s="1"/>
      <c r="CE1" s="1"/>
      <c r="CF1" s="3"/>
      <c r="CG1" s="17"/>
      <c r="CH1" s="1"/>
      <c r="CI1" s="1"/>
      <c r="CJ1" s="3"/>
      <c r="CK1" s="1"/>
      <c r="CL1" s="1"/>
      <c r="CM1" s="1"/>
      <c r="CN1" s="3"/>
      <c r="CO1" s="1"/>
      <c r="CP1" s="1"/>
      <c r="CQ1" s="1"/>
      <c r="CR1" s="13"/>
      <c r="CS1" s="17"/>
      <c r="CT1" s="1"/>
      <c r="CU1" s="1"/>
      <c r="CV1" s="13"/>
      <c r="CW1" s="17"/>
      <c r="CX1" s="1"/>
      <c r="CY1" s="1"/>
      <c r="CZ1" s="13"/>
      <c r="DA1" s="17"/>
      <c r="DB1" s="1"/>
      <c r="DC1" s="1"/>
      <c r="DD1" s="1"/>
      <c r="DE1" s="1"/>
      <c r="DF1" s="1"/>
      <c r="DG1" s="1"/>
      <c r="DH1" s="13"/>
      <c r="DI1" s="17"/>
      <c r="DJ1" s="1"/>
      <c r="DK1" s="1"/>
      <c r="DL1" s="1"/>
      <c r="DM1" s="1"/>
      <c r="DN1" s="1"/>
      <c r="DO1" s="18"/>
      <c r="DP1" s="1"/>
      <c r="DQ1" s="1"/>
    </row>
    <row r="2" spans="1:132" s="4" customFormat="1" ht="39" customHeight="1" thickBot="1">
      <c r="A2" s="34"/>
      <c r="B2" s="34" t="s">
        <v>0</v>
      </c>
      <c r="C2" s="24" t="s">
        <v>1</v>
      </c>
      <c r="D2" s="35" t="s">
        <v>2</v>
      </c>
      <c r="E2" s="143" t="s">
        <v>16</v>
      </c>
      <c r="F2" s="36" t="s">
        <v>3</v>
      </c>
      <c r="G2" s="21" t="s">
        <v>4</v>
      </c>
      <c r="H2" s="37" t="s">
        <v>2</v>
      </c>
      <c r="I2" s="36" t="s">
        <v>6</v>
      </c>
      <c r="J2" s="36" t="s">
        <v>3</v>
      </c>
      <c r="K2" s="22" t="s">
        <v>4</v>
      </c>
      <c r="L2" s="35" t="s">
        <v>2</v>
      </c>
      <c r="M2" s="38" t="s">
        <v>59</v>
      </c>
      <c r="N2" s="36" t="s">
        <v>3</v>
      </c>
      <c r="O2" s="24" t="s">
        <v>4</v>
      </c>
      <c r="P2" s="35" t="s">
        <v>2</v>
      </c>
      <c r="Q2" s="39" t="s">
        <v>5</v>
      </c>
      <c r="R2" s="36" t="s">
        <v>3</v>
      </c>
      <c r="S2" s="21" t="s">
        <v>4</v>
      </c>
      <c r="T2" s="35" t="s">
        <v>2</v>
      </c>
      <c r="U2" s="40" t="s">
        <v>13</v>
      </c>
      <c r="V2" s="36" t="s">
        <v>3</v>
      </c>
      <c r="W2" s="22" t="s">
        <v>4</v>
      </c>
      <c r="X2" s="37" t="s">
        <v>2</v>
      </c>
      <c r="Y2" s="131" t="s">
        <v>14</v>
      </c>
      <c r="Z2" s="36" t="s">
        <v>3</v>
      </c>
      <c r="AA2" s="24" t="s">
        <v>4</v>
      </c>
      <c r="AB2" s="35" t="s">
        <v>2</v>
      </c>
      <c r="AC2" s="41" t="s">
        <v>15</v>
      </c>
      <c r="AD2" s="36" t="s">
        <v>3</v>
      </c>
      <c r="AE2" s="21" t="s">
        <v>4</v>
      </c>
      <c r="AF2" s="37" t="s">
        <v>2</v>
      </c>
      <c r="AG2" s="132" t="s">
        <v>82</v>
      </c>
      <c r="AH2" s="36" t="s">
        <v>3</v>
      </c>
      <c r="AI2" s="64" t="s">
        <v>4</v>
      </c>
      <c r="AJ2" s="35" t="s">
        <v>2</v>
      </c>
      <c r="AK2" s="42" t="s">
        <v>18</v>
      </c>
      <c r="AL2" s="36" t="s">
        <v>3</v>
      </c>
      <c r="AM2" s="24" t="s">
        <v>4</v>
      </c>
      <c r="AN2" s="35" t="s">
        <v>2</v>
      </c>
      <c r="AO2" s="35" t="s">
        <v>20</v>
      </c>
      <c r="AP2" s="36" t="s">
        <v>3</v>
      </c>
      <c r="AQ2" s="21" t="s">
        <v>4</v>
      </c>
      <c r="AR2" s="37" t="s">
        <v>2</v>
      </c>
      <c r="AS2" s="43" t="s">
        <v>21</v>
      </c>
      <c r="AT2" s="36" t="s">
        <v>3</v>
      </c>
      <c r="AU2" s="22" t="s">
        <v>4</v>
      </c>
      <c r="AV2" s="37" t="s">
        <v>2</v>
      </c>
      <c r="AW2" s="35" t="s">
        <v>67</v>
      </c>
      <c r="AX2" s="36" t="s">
        <v>3</v>
      </c>
      <c r="AY2" s="24" t="s">
        <v>4</v>
      </c>
      <c r="AZ2" s="37" t="s">
        <v>2</v>
      </c>
      <c r="BA2" s="45" t="s">
        <v>22</v>
      </c>
      <c r="BB2" s="36" t="s">
        <v>3</v>
      </c>
      <c r="BC2" s="21" t="s">
        <v>4</v>
      </c>
      <c r="BD2" s="35" t="s">
        <v>2</v>
      </c>
      <c r="BE2" s="36" t="s">
        <v>7</v>
      </c>
      <c r="BF2" s="36" t="s">
        <v>3</v>
      </c>
      <c r="BG2" s="22" t="s">
        <v>4</v>
      </c>
      <c r="BH2" s="35" t="s">
        <v>2</v>
      </c>
      <c r="BI2" s="42" t="s">
        <v>35</v>
      </c>
      <c r="BJ2" s="36" t="s">
        <v>3</v>
      </c>
      <c r="BK2" s="24" t="s">
        <v>4</v>
      </c>
      <c r="BL2" s="37" t="s">
        <v>2</v>
      </c>
      <c r="BM2" s="35" t="s">
        <v>50</v>
      </c>
      <c r="BN2" s="36" t="s">
        <v>3</v>
      </c>
      <c r="BO2" s="21" t="s">
        <v>4</v>
      </c>
      <c r="BP2" s="37" t="s">
        <v>2</v>
      </c>
      <c r="BQ2" s="45" t="s">
        <v>51</v>
      </c>
      <c r="BR2" s="36" t="s">
        <v>3</v>
      </c>
      <c r="BS2" s="22" t="s">
        <v>4</v>
      </c>
      <c r="BT2" s="37" t="s">
        <v>2</v>
      </c>
      <c r="BU2" s="43" t="s">
        <v>30</v>
      </c>
      <c r="BV2" s="35" t="s">
        <v>3</v>
      </c>
      <c r="BW2" s="24" t="s">
        <v>4</v>
      </c>
      <c r="BX2" s="37" t="s">
        <v>2</v>
      </c>
      <c r="BY2" s="46" t="s">
        <v>23</v>
      </c>
      <c r="BZ2" s="36" t="s">
        <v>3</v>
      </c>
      <c r="CA2" s="21" t="s">
        <v>4</v>
      </c>
      <c r="CB2" s="37" t="s">
        <v>2</v>
      </c>
      <c r="CC2" s="46" t="s">
        <v>36</v>
      </c>
      <c r="CD2" s="36" t="s">
        <v>3</v>
      </c>
      <c r="CE2" s="22" t="s">
        <v>4</v>
      </c>
      <c r="CF2" s="37" t="s">
        <v>2</v>
      </c>
      <c r="CG2" s="46" t="s">
        <v>77</v>
      </c>
      <c r="CH2" s="36" t="s">
        <v>3</v>
      </c>
      <c r="CI2" s="24" t="s">
        <v>4</v>
      </c>
      <c r="CJ2" s="37" t="s">
        <v>2</v>
      </c>
      <c r="CK2" s="38" t="s">
        <v>39</v>
      </c>
      <c r="CL2" s="36" t="s">
        <v>3</v>
      </c>
      <c r="CM2" s="21" t="s">
        <v>4</v>
      </c>
      <c r="CN2" s="37" t="s">
        <v>2</v>
      </c>
      <c r="CO2" s="38" t="s">
        <v>29</v>
      </c>
      <c r="CP2" s="36" t="s">
        <v>3</v>
      </c>
      <c r="CQ2" s="22" t="s">
        <v>4</v>
      </c>
      <c r="CR2" s="37" t="s">
        <v>2</v>
      </c>
      <c r="CS2" s="46" t="s">
        <v>62</v>
      </c>
      <c r="CT2" s="36" t="s">
        <v>3</v>
      </c>
      <c r="CU2" s="24" t="s">
        <v>4</v>
      </c>
      <c r="CV2" s="37" t="s">
        <v>2</v>
      </c>
      <c r="CW2" s="46" t="s">
        <v>65</v>
      </c>
      <c r="CX2" s="36" t="s">
        <v>3</v>
      </c>
      <c r="CY2" s="21" t="s">
        <v>4</v>
      </c>
      <c r="CZ2" s="37" t="s">
        <v>2</v>
      </c>
      <c r="DA2" s="46" t="s">
        <v>68</v>
      </c>
      <c r="DB2" s="36" t="s">
        <v>3</v>
      </c>
      <c r="DC2" s="22" t="s">
        <v>4</v>
      </c>
      <c r="DD2" s="37" t="s">
        <v>2</v>
      </c>
      <c r="DE2" s="166" t="s">
        <v>74</v>
      </c>
      <c r="DF2" s="36" t="s">
        <v>3</v>
      </c>
      <c r="DG2" s="21" t="s">
        <v>4</v>
      </c>
      <c r="DH2" s="37" t="s">
        <v>2</v>
      </c>
      <c r="DI2" s="46" t="s">
        <v>89</v>
      </c>
      <c r="DJ2" s="36" t="s">
        <v>3</v>
      </c>
      <c r="DK2" s="22" t="s">
        <v>4</v>
      </c>
      <c r="DL2" s="165" t="s">
        <v>2</v>
      </c>
      <c r="DM2" s="36" t="s">
        <v>28</v>
      </c>
      <c r="DN2" s="36" t="s">
        <v>3</v>
      </c>
      <c r="DO2" s="71" t="s">
        <v>4</v>
      </c>
      <c r="DP2" s="47"/>
      <c r="DQ2" s="48" t="s">
        <v>8</v>
      </c>
    </row>
    <row r="3" spans="1:132" s="4" customFormat="1" ht="17.25" customHeight="1" thickTop="1">
      <c r="A3" s="128">
        <v>1</v>
      </c>
      <c r="B3" s="94">
        <v>40940</v>
      </c>
      <c r="C3" s="152" t="s">
        <v>56</v>
      </c>
      <c r="D3" s="87">
        <v>5</v>
      </c>
      <c r="E3" s="88">
        <v>81.099999999999994</v>
      </c>
      <c r="F3" s="85">
        <v>34</v>
      </c>
      <c r="G3" s="99">
        <f t="shared" ref="G3:G28" si="0">F3*E3</f>
        <v>2757.3999999999996</v>
      </c>
      <c r="H3" s="84">
        <v>5</v>
      </c>
      <c r="I3" s="85">
        <v>156.1</v>
      </c>
      <c r="J3" s="82">
        <v>66</v>
      </c>
      <c r="K3" s="101">
        <f t="shared" ref="K3:K28" si="1">J3*I3</f>
        <v>10302.6</v>
      </c>
      <c r="L3" s="87"/>
      <c r="M3" s="88"/>
      <c r="N3" s="82"/>
      <c r="O3" s="102">
        <f t="shared" ref="O3:O27" si="2">N3*M3</f>
        <v>0</v>
      </c>
      <c r="P3" s="87">
        <v>3</v>
      </c>
      <c r="Q3" s="88">
        <v>81.66</v>
      </c>
      <c r="R3" s="82">
        <v>22</v>
      </c>
      <c r="S3" s="103">
        <f>R3*Q3</f>
        <v>1796.52</v>
      </c>
      <c r="T3" s="84"/>
      <c r="U3" s="88"/>
      <c r="V3" s="82"/>
      <c r="W3" s="101">
        <f>V3*U3</f>
        <v>0</v>
      </c>
      <c r="X3" s="84">
        <v>1</v>
      </c>
      <c r="Y3" s="88">
        <v>947.1</v>
      </c>
      <c r="Z3" s="82">
        <v>26</v>
      </c>
      <c r="AA3" s="102">
        <f>Z3*Y3</f>
        <v>24624.600000000002</v>
      </c>
      <c r="AB3" s="84">
        <v>1</v>
      </c>
      <c r="AC3" s="88">
        <v>734.24</v>
      </c>
      <c r="AD3" s="82">
        <v>26</v>
      </c>
      <c r="AE3" s="99">
        <f>AD3*AC3</f>
        <v>19090.240000000002</v>
      </c>
      <c r="AF3" s="84"/>
      <c r="AG3" s="88"/>
      <c r="AH3" s="82"/>
      <c r="AI3" s="65">
        <f t="shared" ref="AI3:AI20" si="3">AH3*AG3</f>
        <v>0</v>
      </c>
      <c r="AJ3" s="84">
        <v>3</v>
      </c>
      <c r="AK3" s="88">
        <v>88.6</v>
      </c>
      <c r="AL3" s="82">
        <v>46</v>
      </c>
      <c r="AM3" s="102">
        <f>AL3*AK3</f>
        <v>4075.6</v>
      </c>
      <c r="AN3" s="84"/>
      <c r="AO3" s="85">
        <v>32.6</v>
      </c>
      <c r="AP3" s="82">
        <v>18.5</v>
      </c>
      <c r="AQ3" s="56">
        <f t="shared" ref="AQ3:AQ4" si="4">AP3*AO3</f>
        <v>603.1</v>
      </c>
      <c r="AR3" s="84"/>
      <c r="AS3" s="88"/>
      <c r="AT3" s="82"/>
      <c r="AU3" s="28">
        <f t="shared" ref="AU3:AU4" si="5">AT3*AS3</f>
        <v>0</v>
      </c>
      <c r="AV3" s="97"/>
      <c r="AW3" s="82"/>
      <c r="AX3" s="82"/>
      <c r="AY3" s="62">
        <f t="shared" ref="AY3:AY16" si="6">AX3*AW3</f>
        <v>0</v>
      </c>
      <c r="AZ3" s="84"/>
      <c r="BA3" s="88"/>
      <c r="BB3" s="82"/>
      <c r="BC3" s="56">
        <f t="shared" ref="BC3:BC4" si="7">BB3*BA3</f>
        <v>0</v>
      </c>
      <c r="BD3" s="84">
        <v>10</v>
      </c>
      <c r="BE3" s="88">
        <v>272.2</v>
      </c>
      <c r="BF3" s="82">
        <v>26.5</v>
      </c>
      <c r="BG3" s="60">
        <f t="shared" ref="BG3:BG9" si="8">BF3*BE3</f>
        <v>7213.2999999999993</v>
      </c>
      <c r="BH3" s="84"/>
      <c r="BI3" s="88"/>
      <c r="BJ3" s="82"/>
      <c r="BK3" s="62">
        <f t="shared" ref="BK3:BK4" si="9">BJ3*BI3</f>
        <v>0</v>
      </c>
      <c r="BL3" s="84"/>
      <c r="BM3" s="82"/>
      <c r="BN3" s="82"/>
      <c r="BO3" s="56">
        <f t="shared" ref="BO3:BO11" si="10">BN3*BM3</f>
        <v>0</v>
      </c>
      <c r="BP3" s="84"/>
      <c r="BQ3" s="88"/>
      <c r="BR3" s="82"/>
      <c r="BS3" s="101"/>
      <c r="BT3" s="90"/>
      <c r="BU3" s="88"/>
      <c r="BV3" s="82"/>
      <c r="BW3" s="106"/>
      <c r="BX3" s="97"/>
      <c r="BY3" s="88"/>
      <c r="BZ3" s="82"/>
      <c r="CA3" s="103"/>
      <c r="CB3" s="84"/>
      <c r="CC3" s="88"/>
      <c r="CD3" s="82"/>
      <c r="CE3" s="60">
        <f t="shared" ref="CE3:CE12" si="11">CD3*CB3</f>
        <v>0</v>
      </c>
      <c r="CF3" s="84"/>
      <c r="CG3" s="88"/>
      <c r="CH3" s="82"/>
      <c r="CI3" s="62">
        <f t="shared" ref="CI3:CI20" si="12">CH3*CG3</f>
        <v>0</v>
      </c>
      <c r="CJ3" s="84"/>
      <c r="CK3" s="82"/>
      <c r="CL3" s="82"/>
      <c r="CM3" s="56">
        <f t="shared" ref="CM3:CM14" si="13">CL3*CK3</f>
        <v>0</v>
      </c>
      <c r="CN3" s="84"/>
      <c r="CO3" s="82"/>
      <c r="CP3" s="82"/>
      <c r="CQ3" s="86">
        <f t="shared" ref="CQ3:CQ5" si="14">CP3*CO3</f>
        <v>0</v>
      </c>
      <c r="CR3" s="137"/>
      <c r="CS3" s="140"/>
      <c r="CT3" s="133"/>
      <c r="CU3" s="144">
        <f>CT3*CS3</f>
        <v>0</v>
      </c>
      <c r="CV3" s="137"/>
      <c r="CW3" s="140"/>
      <c r="CX3" s="133"/>
      <c r="CY3" s="147">
        <f t="shared" ref="CY3:CY7" si="15">CX3*CW3</f>
        <v>0</v>
      </c>
      <c r="CZ3" s="137"/>
      <c r="DA3" s="140"/>
      <c r="DB3" s="133"/>
      <c r="DC3" s="149">
        <f t="shared" ref="DC3:DC8" si="16">DB3*DA3</f>
        <v>0</v>
      </c>
      <c r="DD3" s="133"/>
      <c r="DE3" s="133"/>
      <c r="DF3" s="133"/>
      <c r="DG3" s="147">
        <f t="shared" ref="DG3:DG13" si="17">DF3*DE3</f>
        <v>0</v>
      </c>
      <c r="DH3" s="137"/>
      <c r="DI3" s="140"/>
      <c r="DJ3" s="133"/>
      <c r="DK3" s="149">
        <f t="shared" ref="DK3:DK21" si="18">DJ3*DI3</f>
        <v>0</v>
      </c>
      <c r="DL3" s="159">
        <v>8</v>
      </c>
      <c r="DM3" s="155">
        <v>99.8</v>
      </c>
      <c r="DN3" s="82">
        <v>28</v>
      </c>
      <c r="DO3" s="72">
        <f t="shared" ref="DO3:DO8" si="19">DN3*DM3</f>
        <v>2794.4</v>
      </c>
      <c r="DP3" s="107"/>
      <c r="DQ3" s="98">
        <f>DO3+CQ3+CM3+CI3+CE3+CA3+BW3+BS3+BO3+BK3+BG3+BC3+AY3+AU3+AQ3+AM3+AI3+AE3+AA3+W3+S3+O3+K3+G3+CU3+CY3+DC3+DG3+DK3</f>
        <v>73257.759999999995</v>
      </c>
      <c r="DR3" t="s">
        <v>60</v>
      </c>
      <c r="DS3"/>
      <c r="DT3" s="9"/>
      <c r="DU3" s="6"/>
      <c r="DV3"/>
      <c r="DW3"/>
      <c r="DX3"/>
      <c r="DY3"/>
      <c r="DZ3"/>
      <c r="EA3"/>
      <c r="EB3"/>
    </row>
    <row r="4" spans="1:132" ht="17.25" customHeight="1">
      <c r="A4" s="129">
        <v>2</v>
      </c>
      <c r="B4" s="25">
        <v>40941</v>
      </c>
      <c r="C4" s="153" t="s">
        <v>57</v>
      </c>
      <c r="D4" s="69"/>
      <c r="E4" s="31"/>
      <c r="F4" s="30"/>
      <c r="G4" s="100">
        <f t="shared" si="0"/>
        <v>0</v>
      </c>
      <c r="H4" s="54"/>
      <c r="I4" s="30"/>
      <c r="J4" s="28"/>
      <c r="K4" s="60">
        <f t="shared" si="1"/>
        <v>0</v>
      </c>
      <c r="L4" s="58"/>
      <c r="M4" s="31"/>
      <c r="N4" s="28"/>
      <c r="O4" s="62">
        <f t="shared" si="2"/>
        <v>0</v>
      </c>
      <c r="P4" s="58">
        <v>1</v>
      </c>
      <c r="Q4" s="31">
        <v>34.44</v>
      </c>
      <c r="R4" s="28">
        <v>18.5</v>
      </c>
      <c r="S4" s="56">
        <f t="shared" ref="S4:S28" si="20">R4*Q4</f>
        <v>637.14</v>
      </c>
      <c r="T4" s="54"/>
      <c r="U4" s="31"/>
      <c r="V4" s="28"/>
      <c r="W4" s="60">
        <f t="shared" ref="W4:W28" si="21">V4*U4</f>
        <v>0</v>
      </c>
      <c r="X4" s="54"/>
      <c r="Y4" s="31"/>
      <c r="Z4" s="28"/>
      <c r="AA4" s="62">
        <f t="shared" ref="AA4:AA28" si="22">Z4*Y4</f>
        <v>0</v>
      </c>
      <c r="AB4" s="54">
        <v>3</v>
      </c>
      <c r="AC4" s="31">
        <v>2387.31</v>
      </c>
      <c r="AD4" s="28">
        <v>26</v>
      </c>
      <c r="AE4" s="100">
        <f t="shared" ref="AE4:AE28" si="23">AD4*AC4</f>
        <v>62070.06</v>
      </c>
      <c r="AF4" s="54"/>
      <c r="AG4" s="31"/>
      <c r="AH4" s="28"/>
      <c r="AI4" s="65">
        <f t="shared" si="3"/>
        <v>0</v>
      </c>
      <c r="AJ4" s="54">
        <v>2</v>
      </c>
      <c r="AK4" s="31">
        <v>65.2</v>
      </c>
      <c r="AL4" s="28">
        <v>46</v>
      </c>
      <c r="AM4" s="62">
        <f t="shared" ref="AM4:AM28" si="24">AL4*AK4</f>
        <v>2999.2000000000003</v>
      </c>
      <c r="AN4" s="54"/>
      <c r="AO4" s="30">
        <v>54.4</v>
      </c>
      <c r="AP4" s="28">
        <v>21</v>
      </c>
      <c r="AQ4" s="56">
        <f t="shared" si="4"/>
        <v>1142.3999999999999</v>
      </c>
      <c r="AR4" s="54"/>
      <c r="AS4" s="31"/>
      <c r="AT4" s="28"/>
      <c r="AU4" s="28">
        <f t="shared" si="5"/>
        <v>0</v>
      </c>
      <c r="AV4" s="29"/>
      <c r="AW4" s="28"/>
      <c r="AX4" s="28"/>
      <c r="AY4" s="62">
        <f t="shared" si="6"/>
        <v>0</v>
      </c>
      <c r="AZ4" s="54">
        <v>2</v>
      </c>
      <c r="BA4" s="31">
        <v>128.4</v>
      </c>
      <c r="BB4" s="28">
        <v>42</v>
      </c>
      <c r="BC4" s="56">
        <f t="shared" si="7"/>
        <v>5392.8</v>
      </c>
      <c r="BD4" s="54"/>
      <c r="BE4" s="31"/>
      <c r="BF4" s="28"/>
      <c r="BG4" s="60">
        <f t="shared" si="8"/>
        <v>0</v>
      </c>
      <c r="BH4" s="54"/>
      <c r="BI4" s="31"/>
      <c r="BJ4" s="28"/>
      <c r="BK4" s="62">
        <f t="shared" si="9"/>
        <v>0</v>
      </c>
      <c r="BL4" s="54"/>
      <c r="BM4" s="28"/>
      <c r="BN4" s="28"/>
      <c r="BO4" s="56">
        <f t="shared" si="10"/>
        <v>0</v>
      </c>
      <c r="BP4" s="54"/>
      <c r="BQ4" s="31"/>
      <c r="BR4" s="28"/>
      <c r="BS4" s="60"/>
      <c r="BT4" s="67"/>
      <c r="BU4" s="31"/>
      <c r="BV4" s="28"/>
      <c r="BW4" s="28"/>
      <c r="BX4" s="29"/>
      <c r="BY4" s="31"/>
      <c r="BZ4" s="28"/>
      <c r="CA4" s="56"/>
      <c r="CB4" s="54"/>
      <c r="CC4" s="31"/>
      <c r="CD4" s="28"/>
      <c r="CE4" s="60">
        <f t="shared" si="11"/>
        <v>0</v>
      </c>
      <c r="CF4" s="54"/>
      <c r="CG4" s="31"/>
      <c r="CH4" s="28"/>
      <c r="CI4" s="62">
        <f t="shared" si="12"/>
        <v>0</v>
      </c>
      <c r="CJ4" s="54"/>
      <c r="CK4" s="28"/>
      <c r="CL4" s="28"/>
      <c r="CM4" s="56">
        <f t="shared" si="13"/>
        <v>0</v>
      </c>
      <c r="CN4" s="54"/>
      <c r="CO4" s="28"/>
      <c r="CP4" s="28"/>
      <c r="CQ4" s="86">
        <f t="shared" si="14"/>
        <v>0</v>
      </c>
      <c r="CR4" s="137"/>
      <c r="CS4" s="140"/>
      <c r="CT4" s="133"/>
      <c r="CU4" s="145">
        <f t="shared" ref="CU4:CU28" si="25">CT4*CS4</f>
        <v>0</v>
      </c>
      <c r="CV4" s="137"/>
      <c r="CW4" s="140"/>
      <c r="CX4" s="133"/>
      <c r="CY4" s="147">
        <f t="shared" si="15"/>
        <v>0</v>
      </c>
      <c r="CZ4" s="137"/>
      <c r="DA4" s="140"/>
      <c r="DB4" s="133"/>
      <c r="DC4" s="149">
        <f t="shared" si="16"/>
        <v>0</v>
      </c>
      <c r="DD4" s="133"/>
      <c r="DE4" s="133"/>
      <c r="DF4" s="133"/>
      <c r="DG4" s="147">
        <f t="shared" si="17"/>
        <v>0</v>
      </c>
      <c r="DH4" s="137"/>
      <c r="DI4" s="140"/>
      <c r="DJ4" s="133"/>
      <c r="DK4" s="149">
        <f t="shared" si="18"/>
        <v>0</v>
      </c>
      <c r="DL4" s="160">
        <v>4</v>
      </c>
      <c r="DM4" s="156">
        <v>41.3</v>
      </c>
      <c r="DN4" s="28">
        <v>28</v>
      </c>
      <c r="DO4" s="72">
        <f t="shared" si="19"/>
        <v>1156.3999999999999</v>
      </c>
      <c r="DP4" s="69"/>
      <c r="DQ4" s="98">
        <f t="shared" ref="DQ4:DQ28" si="26">DO4+CQ4+CM4+CI4+CE4+CA4+BW4+BS4+BO4+BK4+BG4+BC4+AY4+AU4+AQ4+AM4+AI4+AE4+AA4+W4+S4+O4+K4+G4+CU4+CY4+DC4+DG4+DK4</f>
        <v>73398</v>
      </c>
      <c r="DR4" t="s">
        <v>60</v>
      </c>
    </row>
    <row r="5" spans="1:132" ht="17.25" customHeight="1">
      <c r="A5" s="129">
        <v>3</v>
      </c>
      <c r="B5" s="25">
        <v>40943</v>
      </c>
      <c r="C5" s="153" t="s">
        <v>58</v>
      </c>
      <c r="D5" s="69">
        <v>10</v>
      </c>
      <c r="E5" s="31">
        <v>163</v>
      </c>
      <c r="F5" s="28">
        <v>34</v>
      </c>
      <c r="G5" s="100">
        <f t="shared" si="0"/>
        <v>5542</v>
      </c>
      <c r="H5" s="54"/>
      <c r="I5" s="30"/>
      <c r="J5" s="28"/>
      <c r="K5" s="60">
        <f t="shared" si="1"/>
        <v>0</v>
      </c>
      <c r="L5" s="58"/>
      <c r="M5" s="31">
        <v>91</v>
      </c>
      <c r="N5" s="28">
        <v>18</v>
      </c>
      <c r="O5" s="62">
        <f t="shared" si="2"/>
        <v>1638</v>
      </c>
      <c r="P5" s="58"/>
      <c r="Q5" s="31"/>
      <c r="R5" s="28"/>
      <c r="S5" s="56">
        <f t="shared" si="20"/>
        <v>0</v>
      </c>
      <c r="T5" s="54">
        <v>2</v>
      </c>
      <c r="U5" s="31">
        <v>1837.94</v>
      </c>
      <c r="V5" s="28">
        <v>26</v>
      </c>
      <c r="W5" s="60">
        <f t="shared" si="21"/>
        <v>47786.44</v>
      </c>
      <c r="X5" s="54"/>
      <c r="Y5" s="31"/>
      <c r="Z5" s="28"/>
      <c r="AA5" s="62">
        <f t="shared" si="22"/>
        <v>0</v>
      </c>
      <c r="AB5" s="54"/>
      <c r="AC5" s="31"/>
      <c r="AD5" s="28"/>
      <c r="AE5" s="100">
        <f t="shared" si="23"/>
        <v>0</v>
      </c>
      <c r="AF5" s="54"/>
      <c r="AG5" s="31"/>
      <c r="AH5" s="28"/>
      <c r="AI5" s="65">
        <f t="shared" si="3"/>
        <v>0</v>
      </c>
      <c r="AJ5" s="54"/>
      <c r="AK5" s="31"/>
      <c r="AL5" s="28"/>
      <c r="AM5" s="62">
        <f t="shared" si="24"/>
        <v>0</v>
      </c>
      <c r="AN5" s="54"/>
      <c r="AO5" s="30"/>
      <c r="AP5" s="28"/>
      <c r="AQ5" s="56">
        <f>AP5*AO5</f>
        <v>0</v>
      </c>
      <c r="AR5" s="54"/>
      <c r="AS5" s="31">
        <v>87.5</v>
      </c>
      <c r="AT5" s="28">
        <v>46</v>
      </c>
      <c r="AU5" s="28">
        <f>AT5*AS5</f>
        <v>4025</v>
      </c>
      <c r="AV5" s="29">
        <v>4</v>
      </c>
      <c r="AW5" s="28">
        <v>70.599999999999994</v>
      </c>
      <c r="AX5" s="28">
        <v>45</v>
      </c>
      <c r="AY5" s="62">
        <f t="shared" si="6"/>
        <v>3176.9999999999995</v>
      </c>
      <c r="AZ5" s="54"/>
      <c r="BA5" s="31"/>
      <c r="BB5" s="28"/>
      <c r="BC5" s="56">
        <f>BB5*BA5</f>
        <v>0</v>
      </c>
      <c r="BD5" s="54">
        <v>5</v>
      </c>
      <c r="BE5" s="31">
        <v>136.1</v>
      </c>
      <c r="BF5" s="28">
        <v>26.5</v>
      </c>
      <c r="BG5" s="60">
        <f t="shared" si="8"/>
        <v>3606.6499999999996</v>
      </c>
      <c r="BH5" s="54"/>
      <c r="BI5" s="31"/>
      <c r="BJ5" s="28"/>
      <c r="BK5" s="62">
        <f>BJ5*BI5</f>
        <v>0</v>
      </c>
      <c r="BL5" s="54"/>
      <c r="BM5" s="28"/>
      <c r="BN5" s="28"/>
      <c r="BO5" s="56">
        <f t="shared" si="10"/>
        <v>0</v>
      </c>
      <c r="BP5" s="54"/>
      <c r="BQ5" s="31"/>
      <c r="BR5" s="28"/>
      <c r="BS5" s="60"/>
      <c r="BT5" s="67"/>
      <c r="BU5" s="31"/>
      <c r="BV5" s="28"/>
      <c r="BW5" s="28"/>
      <c r="BX5" s="29"/>
      <c r="BY5" s="31"/>
      <c r="BZ5" s="28"/>
      <c r="CA5" s="56"/>
      <c r="CB5" s="54"/>
      <c r="CC5" s="31"/>
      <c r="CD5" s="28"/>
      <c r="CE5" s="60">
        <f t="shared" si="11"/>
        <v>0</v>
      </c>
      <c r="CF5" s="54"/>
      <c r="CG5" s="31"/>
      <c r="CH5" s="28"/>
      <c r="CI5" s="62">
        <f t="shared" si="12"/>
        <v>0</v>
      </c>
      <c r="CJ5" s="54"/>
      <c r="CK5" s="28"/>
      <c r="CL5" s="28"/>
      <c r="CM5" s="56">
        <f t="shared" si="13"/>
        <v>0</v>
      </c>
      <c r="CN5" s="54"/>
      <c r="CO5" s="28"/>
      <c r="CP5" s="28"/>
      <c r="CQ5" s="86">
        <f t="shared" si="14"/>
        <v>0</v>
      </c>
      <c r="CR5" s="137"/>
      <c r="CS5" s="140"/>
      <c r="CT5" s="133"/>
      <c r="CU5" s="145">
        <f t="shared" si="25"/>
        <v>0</v>
      </c>
      <c r="CV5" s="137"/>
      <c r="CW5" s="140"/>
      <c r="CX5" s="133"/>
      <c r="CY5" s="147">
        <f t="shared" si="15"/>
        <v>0</v>
      </c>
      <c r="CZ5" s="137"/>
      <c r="DA5" s="140"/>
      <c r="DB5" s="133"/>
      <c r="DC5" s="149">
        <f t="shared" si="16"/>
        <v>0</v>
      </c>
      <c r="DD5" s="133"/>
      <c r="DE5" s="133"/>
      <c r="DF5" s="133"/>
      <c r="DG5" s="147">
        <f t="shared" si="17"/>
        <v>0</v>
      </c>
      <c r="DH5" s="137"/>
      <c r="DI5" s="140"/>
      <c r="DJ5" s="133"/>
      <c r="DK5" s="149">
        <f t="shared" si="18"/>
        <v>0</v>
      </c>
      <c r="DL5" s="160"/>
      <c r="DM5" s="156"/>
      <c r="DN5" s="28"/>
      <c r="DO5" s="72">
        <f t="shared" si="19"/>
        <v>0</v>
      </c>
      <c r="DP5" s="69"/>
      <c r="DQ5" s="98">
        <f t="shared" si="26"/>
        <v>65775.09</v>
      </c>
      <c r="DR5" t="s">
        <v>60</v>
      </c>
    </row>
    <row r="6" spans="1:132" ht="17.25" customHeight="1">
      <c r="A6" s="129">
        <v>4</v>
      </c>
      <c r="B6" s="25">
        <v>40944</v>
      </c>
      <c r="C6" s="153" t="s">
        <v>61</v>
      </c>
      <c r="D6" s="107"/>
      <c r="E6" s="88"/>
      <c r="F6" s="82"/>
      <c r="G6" s="83">
        <f t="shared" si="0"/>
        <v>0</v>
      </c>
      <c r="H6" s="84">
        <v>3</v>
      </c>
      <c r="I6" s="85">
        <v>91.3</v>
      </c>
      <c r="J6" s="82">
        <v>66</v>
      </c>
      <c r="K6" s="86">
        <f t="shared" si="1"/>
        <v>6025.8</v>
      </c>
      <c r="L6" s="87"/>
      <c r="M6" s="88"/>
      <c r="N6" s="82"/>
      <c r="O6" s="89">
        <f t="shared" si="2"/>
        <v>0</v>
      </c>
      <c r="P6" s="87">
        <v>3</v>
      </c>
      <c r="Q6" s="88">
        <v>81.66</v>
      </c>
      <c r="R6" s="82">
        <v>22</v>
      </c>
      <c r="S6" s="83">
        <f t="shared" si="20"/>
        <v>1796.52</v>
      </c>
      <c r="T6" s="84"/>
      <c r="U6" s="88"/>
      <c r="V6" s="82"/>
      <c r="W6" s="86">
        <f t="shared" si="21"/>
        <v>0</v>
      </c>
      <c r="X6" s="84"/>
      <c r="Y6" s="88"/>
      <c r="Z6" s="82"/>
      <c r="AA6" s="89">
        <f t="shared" si="22"/>
        <v>0</v>
      </c>
      <c r="AB6" s="84"/>
      <c r="AC6" s="88"/>
      <c r="AD6" s="82"/>
      <c r="AE6" s="83">
        <f t="shared" si="23"/>
        <v>0</v>
      </c>
      <c r="AF6" s="84"/>
      <c r="AG6" s="88"/>
      <c r="AH6" s="82"/>
      <c r="AI6" s="65">
        <f t="shared" si="3"/>
        <v>0</v>
      </c>
      <c r="AJ6" s="84"/>
      <c r="AK6" s="88">
        <v>58.6</v>
      </c>
      <c r="AL6" s="82">
        <v>48</v>
      </c>
      <c r="AM6" s="89">
        <f t="shared" si="24"/>
        <v>2812.8</v>
      </c>
      <c r="AN6" s="84"/>
      <c r="AO6" s="85"/>
      <c r="AP6" s="82"/>
      <c r="AQ6" s="83">
        <f t="shared" ref="AQ6:AQ28" si="27">AP6*AO6</f>
        <v>0</v>
      </c>
      <c r="AR6" s="84"/>
      <c r="AS6" s="88"/>
      <c r="AT6" s="82"/>
      <c r="AU6" s="86">
        <f t="shared" ref="AU6:AU28" si="28">AT6*AS6</f>
        <v>0</v>
      </c>
      <c r="AV6" s="84"/>
      <c r="AW6" s="82"/>
      <c r="AX6" s="82"/>
      <c r="AY6" s="62">
        <f t="shared" si="6"/>
        <v>0</v>
      </c>
      <c r="AZ6" s="84"/>
      <c r="BA6" s="88"/>
      <c r="BB6" s="82"/>
      <c r="BC6" s="83">
        <f t="shared" ref="BC6:BC28" si="29">BB6*BA6</f>
        <v>0</v>
      </c>
      <c r="BD6" s="84"/>
      <c r="BE6" s="88"/>
      <c r="BF6" s="82"/>
      <c r="BG6" s="60">
        <f t="shared" si="8"/>
        <v>0</v>
      </c>
      <c r="BH6" s="84"/>
      <c r="BI6" s="88"/>
      <c r="BJ6" s="82"/>
      <c r="BK6" s="89">
        <f t="shared" ref="BK6:BK28" si="30">BJ6*BI6</f>
        <v>0</v>
      </c>
      <c r="BL6" s="84"/>
      <c r="BM6" s="82"/>
      <c r="BN6" s="82"/>
      <c r="BO6" s="56">
        <f t="shared" si="10"/>
        <v>0</v>
      </c>
      <c r="BP6" s="84"/>
      <c r="BQ6" s="88"/>
      <c r="BR6" s="82"/>
      <c r="BS6" s="86"/>
      <c r="BT6" s="90"/>
      <c r="BU6" s="88"/>
      <c r="BV6" s="82"/>
      <c r="BW6" s="89"/>
      <c r="BX6" s="84"/>
      <c r="BY6" s="88"/>
      <c r="BZ6" s="82"/>
      <c r="CA6" s="83">
        <f>BZ6*BY6</f>
        <v>0</v>
      </c>
      <c r="CB6" s="84"/>
      <c r="CC6" s="88"/>
      <c r="CD6" s="82"/>
      <c r="CE6" s="60">
        <f t="shared" si="11"/>
        <v>0</v>
      </c>
      <c r="CF6" s="84"/>
      <c r="CG6" s="88"/>
      <c r="CH6" s="82"/>
      <c r="CI6" s="62">
        <f t="shared" si="12"/>
        <v>0</v>
      </c>
      <c r="CJ6" s="84"/>
      <c r="CK6" s="82"/>
      <c r="CL6" s="82"/>
      <c r="CM6" s="56">
        <f t="shared" si="13"/>
        <v>0</v>
      </c>
      <c r="CN6" s="84"/>
      <c r="CO6" s="82"/>
      <c r="CP6" s="82"/>
      <c r="CQ6" s="86">
        <f>CP6*CO6</f>
        <v>0</v>
      </c>
      <c r="CR6" s="137">
        <v>2</v>
      </c>
      <c r="CS6" s="140">
        <v>110.4</v>
      </c>
      <c r="CT6" s="133">
        <v>42</v>
      </c>
      <c r="CU6" s="145">
        <f t="shared" si="25"/>
        <v>4636.8</v>
      </c>
      <c r="CV6" s="137"/>
      <c r="CW6" s="140"/>
      <c r="CX6" s="133"/>
      <c r="CY6" s="147">
        <f t="shared" si="15"/>
        <v>0</v>
      </c>
      <c r="CZ6" s="137"/>
      <c r="DA6" s="140"/>
      <c r="DB6" s="133"/>
      <c r="DC6" s="149">
        <f t="shared" si="16"/>
        <v>0</v>
      </c>
      <c r="DD6" s="133"/>
      <c r="DE6" s="133"/>
      <c r="DF6" s="133"/>
      <c r="DG6" s="147">
        <f t="shared" si="17"/>
        <v>0</v>
      </c>
      <c r="DH6" s="137"/>
      <c r="DI6" s="140"/>
      <c r="DJ6" s="133"/>
      <c r="DK6" s="149">
        <f t="shared" si="18"/>
        <v>0</v>
      </c>
      <c r="DL6" s="159"/>
      <c r="DM6" s="155"/>
      <c r="DN6" s="82"/>
      <c r="DO6" s="72">
        <f t="shared" si="19"/>
        <v>0</v>
      </c>
      <c r="DP6" s="92"/>
      <c r="DQ6" s="98">
        <f t="shared" si="26"/>
        <v>15271.919999999998</v>
      </c>
      <c r="DR6" t="s">
        <v>60</v>
      </c>
    </row>
    <row r="7" spans="1:132" ht="17.25" customHeight="1">
      <c r="A7" s="129">
        <v>5</v>
      </c>
      <c r="B7" s="25">
        <v>40945</v>
      </c>
      <c r="C7" s="153" t="s">
        <v>63</v>
      </c>
      <c r="D7" s="69"/>
      <c r="E7" s="31"/>
      <c r="F7" s="28"/>
      <c r="G7" s="56">
        <f t="shared" si="0"/>
        <v>0</v>
      </c>
      <c r="H7" s="54"/>
      <c r="I7" s="30"/>
      <c r="J7" s="28"/>
      <c r="K7" s="60">
        <f t="shared" si="1"/>
        <v>0</v>
      </c>
      <c r="L7" s="58"/>
      <c r="M7" s="31"/>
      <c r="N7" s="28"/>
      <c r="O7" s="62">
        <f t="shared" si="2"/>
        <v>0</v>
      </c>
      <c r="P7" s="58"/>
      <c r="Q7" s="31"/>
      <c r="R7" s="28"/>
      <c r="S7" s="56">
        <f t="shared" si="20"/>
        <v>0</v>
      </c>
      <c r="T7" s="54"/>
      <c r="U7" s="31"/>
      <c r="V7" s="28"/>
      <c r="W7" s="60">
        <f t="shared" si="21"/>
        <v>0</v>
      </c>
      <c r="X7" s="54"/>
      <c r="Y7" s="31"/>
      <c r="Z7" s="28"/>
      <c r="AA7" s="62">
        <f t="shared" si="22"/>
        <v>0</v>
      </c>
      <c r="AB7" s="54"/>
      <c r="AC7" s="31"/>
      <c r="AD7" s="28"/>
      <c r="AE7" s="56">
        <f t="shared" si="23"/>
        <v>0</v>
      </c>
      <c r="AF7" s="54"/>
      <c r="AG7" s="31"/>
      <c r="AH7" s="28"/>
      <c r="AI7" s="65">
        <f t="shared" si="3"/>
        <v>0</v>
      </c>
      <c r="AJ7" s="54"/>
      <c r="AK7" s="31"/>
      <c r="AL7" s="28"/>
      <c r="AM7" s="62">
        <f t="shared" si="24"/>
        <v>0</v>
      </c>
      <c r="AN7" s="54"/>
      <c r="AO7" s="30"/>
      <c r="AP7" s="28"/>
      <c r="AQ7" s="56">
        <f t="shared" si="27"/>
        <v>0</v>
      </c>
      <c r="AR7" s="54"/>
      <c r="AS7" s="31"/>
      <c r="AT7" s="28"/>
      <c r="AU7" s="60">
        <f t="shared" si="28"/>
        <v>0</v>
      </c>
      <c r="AV7" s="54"/>
      <c r="AW7" s="28"/>
      <c r="AX7" s="28"/>
      <c r="AY7" s="62">
        <f t="shared" si="6"/>
        <v>0</v>
      </c>
      <c r="AZ7" s="54"/>
      <c r="BA7" s="31"/>
      <c r="BB7" s="28"/>
      <c r="BC7" s="56">
        <f t="shared" si="29"/>
        <v>0</v>
      </c>
      <c r="BD7" s="54"/>
      <c r="BE7" s="31"/>
      <c r="BF7" s="28"/>
      <c r="BG7" s="60">
        <f t="shared" si="8"/>
        <v>0</v>
      </c>
      <c r="BH7" s="54"/>
      <c r="BI7" s="31"/>
      <c r="BJ7" s="28"/>
      <c r="BK7" s="62">
        <f t="shared" si="30"/>
        <v>0</v>
      </c>
      <c r="BL7" s="54"/>
      <c r="BM7" s="28"/>
      <c r="BN7" s="28"/>
      <c r="BO7" s="56">
        <f t="shared" si="10"/>
        <v>0</v>
      </c>
      <c r="BP7" s="54"/>
      <c r="BQ7" s="31"/>
      <c r="BR7" s="28"/>
      <c r="BS7" s="60"/>
      <c r="BT7" s="67"/>
      <c r="BU7" s="31"/>
      <c r="BV7" s="28"/>
      <c r="BW7" s="62"/>
      <c r="BX7" s="54"/>
      <c r="BY7" s="31"/>
      <c r="BZ7" s="28"/>
      <c r="CA7" s="56">
        <f t="shared" ref="CA7:CA28" si="31">BZ7*BY7</f>
        <v>0</v>
      </c>
      <c r="CB7" s="54">
        <v>10</v>
      </c>
      <c r="CC7" s="31">
        <v>54.5</v>
      </c>
      <c r="CD7" s="28">
        <v>260</v>
      </c>
      <c r="CE7" s="60">
        <f t="shared" si="11"/>
        <v>2600</v>
      </c>
      <c r="CF7" s="54">
        <v>2</v>
      </c>
      <c r="CG7" s="31">
        <v>46.48</v>
      </c>
      <c r="CH7" s="28">
        <v>66</v>
      </c>
      <c r="CI7" s="62">
        <f t="shared" si="12"/>
        <v>3067.68</v>
      </c>
      <c r="CJ7" s="54"/>
      <c r="CK7" s="28"/>
      <c r="CL7" s="28"/>
      <c r="CM7" s="56">
        <f t="shared" si="13"/>
        <v>0</v>
      </c>
      <c r="CN7" s="54"/>
      <c r="CO7" s="28"/>
      <c r="CP7" s="28"/>
      <c r="CQ7" s="60">
        <f t="shared" ref="CQ7:CQ28" si="32">CP7*CO7</f>
        <v>0</v>
      </c>
      <c r="CR7" s="138"/>
      <c r="CS7" s="141"/>
      <c r="CT7" s="134"/>
      <c r="CU7" s="145">
        <f t="shared" si="25"/>
        <v>0</v>
      </c>
      <c r="CV7" s="137"/>
      <c r="CW7" s="140"/>
      <c r="CX7" s="133"/>
      <c r="CY7" s="147">
        <f t="shared" si="15"/>
        <v>0</v>
      </c>
      <c r="CZ7" s="137"/>
      <c r="DA7" s="140"/>
      <c r="DB7" s="133"/>
      <c r="DC7" s="149">
        <f t="shared" si="16"/>
        <v>0</v>
      </c>
      <c r="DD7" s="133"/>
      <c r="DE7" s="133"/>
      <c r="DF7" s="133"/>
      <c r="DG7" s="147">
        <f t="shared" si="17"/>
        <v>0</v>
      </c>
      <c r="DH7" s="137"/>
      <c r="DI7" s="140"/>
      <c r="DJ7" s="133"/>
      <c r="DK7" s="149">
        <f t="shared" si="18"/>
        <v>0</v>
      </c>
      <c r="DL7" s="163"/>
      <c r="DM7" s="156"/>
      <c r="DN7" s="28"/>
      <c r="DO7" s="72">
        <f t="shared" si="19"/>
        <v>0</v>
      </c>
      <c r="DP7" s="74"/>
      <c r="DQ7" s="98">
        <f t="shared" si="26"/>
        <v>5667.68</v>
      </c>
      <c r="DR7" t="s">
        <v>60</v>
      </c>
    </row>
    <row r="8" spans="1:132" ht="17.25" customHeight="1">
      <c r="A8" s="129">
        <v>6</v>
      </c>
      <c r="B8" s="25">
        <v>40947</v>
      </c>
      <c r="C8" s="153" t="s">
        <v>64</v>
      </c>
      <c r="D8" s="151"/>
      <c r="E8" s="31"/>
      <c r="F8" s="28"/>
      <c r="G8" s="56">
        <f t="shared" si="0"/>
        <v>0</v>
      </c>
      <c r="H8" s="54"/>
      <c r="I8" s="30"/>
      <c r="J8" s="28"/>
      <c r="K8" s="60">
        <f t="shared" si="1"/>
        <v>0</v>
      </c>
      <c r="L8" s="58"/>
      <c r="M8" s="31"/>
      <c r="N8" s="28"/>
      <c r="O8" s="62">
        <f t="shared" si="2"/>
        <v>0</v>
      </c>
      <c r="P8" s="58"/>
      <c r="Q8" s="31"/>
      <c r="R8" s="28"/>
      <c r="S8" s="56">
        <f t="shared" si="20"/>
        <v>0</v>
      </c>
      <c r="T8" s="54"/>
      <c r="U8" s="31"/>
      <c r="V8" s="28"/>
      <c r="W8" s="60">
        <f t="shared" si="21"/>
        <v>0</v>
      </c>
      <c r="X8" s="54"/>
      <c r="Y8" s="31"/>
      <c r="Z8" s="28"/>
      <c r="AA8" s="62">
        <f t="shared" si="22"/>
        <v>0</v>
      </c>
      <c r="AB8" s="54"/>
      <c r="AC8" s="31"/>
      <c r="AD8" s="28"/>
      <c r="AE8" s="56">
        <f t="shared" si="23"/>
        <v>0</v>
      </c>
      <c r="AF8" s="54"/>
      <c r="AG8" s="31"/>
      <c r="AH8" s="28"/>
      <c r="AI8" s="65">
        <f t="shared" si="3"/>
        <v>0</v>
      </c>
      <c r="AJ8" s="54">
        <v>12</v>
      </c>
      <c r="AK8" s="31">
        <v>79.28</v>
      </c>
      <c r="AL8" s="28">
        <v>46</v>
      </c>
      <c r="AM8" s="62">
        <f t="shared" si="24"/>
        <v>3646.88</v>
      </c>
      <c r="AN8" s="54"/>
      <c r="AO8" s="30"/>
      <c r="AP8" s="28"/>
      <c r="AQ8" s="56">
        <f t="shared" si="27"/>
        <v>0</v>
      </c>
      <c r="AR8" s="54"/>
      <c r="AS8" s="31"/>
      <c r="AT8" s="28"/>
      <c r="AU8" s="60">
        <f t="shared" si="28"/>
        <v>0</v>
      </c>
      <c r="AV8" s="54"/>
      <c r="AW8" s="28"/>
      <c r="AX8" s="28"/>
      <c r="AY8" s="62">
        <f t="shared" si="6"/>
        <v>0</v>
      </c>
      <c r="AZ8" s="54"/>
      <c r="BA8" s="31"/>
      <c r="BB8" s="28"/>
      <c r="BC8" s="56">
        <f t="shared" si="29"/>
        <v>0</v>
      </c>
      <c r="BD8" s="54"/>
      <c r="BE8" s="31"/>
      <c r="BF8" s="28"/>
      <c r="BG8" s="60">
        <f t="shared" si="8"/>
        <v>0</v>
      </c>
      <c r="BH8" s="54"/>
      <c r="BI8" s="31"/>
      <c r="BJ8" s="28"/>
      <c r="BK8" s="62">
        <f t="shared" si="30"/>
        <v>0</v>
      </c>
      <c r="BL8" s="54"/>
      <c r="BM8" s="28"/>
      <c r="BN8" s="28"/>
      <c r="BO8" s="56">
        <f t="shared" si="10"/>
        <v>0</v>
      </c>
      <c r="BP8" s="54"/>
      <c r="BQ8" s="31"/>
      <c r="BR8" s="28"/>
      <c r="BS8" s="60"/>
      <c r="BT8" s="67"/>
      <c r="BU8" s="31"/>
      <c r="BV8" s="28"/>
      <c r="BW8" s="62"/>
      <c r="BX8" s="54"/>
      <c r="BY8" s="31"/>
      <c r="BZ8" s="28"/>
      <c r="CA8" s="56">
        <f t="shared" si="31"/>
        <v>0</v>
      </c>
      <c r="CB8" s="54"/>
      <c r="CC8" s="31"/>
      <c r="CD8" s="28"/>
      <c r="CE8" s="60">
        <f t="shared" si="11"/>
        <v>0</v>
      </c>
      <c r="CF8" s="54"/>
      <c r="CG8" s="31"/>
      <c r="CH8" s="28"/>
      <c r="CI8" s="62">
        <f t="shared" si="12"/>
        <v>0</v>
      </c>
      <c r="CJ8" s="54"/>
      <c r="CK8" s="28"/>
      <c r="CL8" s="28"/>
      <c r="CM8" s="56">
        <f t="shared" si="13"/>
        <v>0</v>
      </c>
      <c r="CN8" s="54"/>
      <c r="CO8" s="28"/>
      <c r="CP8" s="28"/>
      <c r="CQ8" s="60">
        <f t="shared" si="32"/>
        <v>0</v>
      </c>
      <c r="CR8" s="138"/>
      <c r="CS8" s="141"/>
      <c r="CT8" s="134"/>
      <c r="CU8" s="145">
        <f t="shared" si="25"/>
        <v>0</v>
      </c>
      <c r="CV8" s="137">
        <v>10</v>
      </c>
      <c r="CW8" s="140">
        <v>65.599999999999994</v>
      </c>
      <c r="CX8" s="133">
        <v>38</v>
      </c>
      <c r="CY8" s="147">
        <f>CX8*CW8</f>
        <v>2492.7999999999997</v>
      </c>
      <c r="CZ8" s="137"/>
      <c r="DA8" s="140"/>
      <c r="DB8" s="133"/>
      <c r="DC8" s="149">
        <f t="shared" si="16"/>
        <v>0</v>
      </c>
      <c r="DD8" s="133"/>
      <c r="DE8" s="133"/>
      <c r="DF8" s="133"/>
      <c r="DG8" s="147">
        <f t="shared" si="17"/>
        <v>0</v>
      </c>
      <c r="DH8" s="137"/>
      <c r="DI8" s="140"/>
      <c r="DJ8" s="133"/>
      <c r="DK8" s="149">
        <f t="shared" si="18"/>
        <v>0</v>
      </c>
      <c r="DL8" s="163">
        <v>10</v>
      </c>
      <c r="DM8" s="157">
        <v>106.2</v>
      </c>
      <c r="DN8" s="28">
        <v>28</v>
      </c>
      <c r="DO8" s="72">
        <f t="shared" si="19"/>
        <v>2973.6</v>
      </c>
      <c r="DP8" s="74"/>
      <c r="DQ8" s="98">
        <f t="shared" si="26"/>
        <v>9113.2799999999988</v>
      </c>
      <c r="DR8" t="s">
        <v>60</v>
      </c>
    </row>
    <row r="9" spans="1:132" ht="17.25" customHeight="1">
      <c r="A9" s="129">
        <v>7</v>
      </c>
      <c r="B9" s="25">
        <v>40948</v>
      </c>
      <c r="C9" s="153" t="s">
        <v>66</v>
      </c>
      <c r="D9" s="69"/>
      <c r="E9" s="31"/>
      <c r="F9" s="28"/>
      <c r="G9" s="56">
        <f t="shared" si="0"/>
        <v>0</v>
      </c>
      <c r="H9" s="54"/>
      <c r="I9" s="30"/>
      <c r="J9" s="28"/>
      <c r="K9" s="60">
        <f t="shared" si="1"/>
        <v>0</v>
      </c>
      <c r="L9" s="58"/>
      <c r="M9" s="31"/>
      <c r="N9" s="28"/>
      <c r="O9" s="62">
        <f t="shared" si="2"/>
        <v>0</v>
      </c>
      <c r="P9" s="58">
        <v>1</v>
      </c>
      <c r="Q9" s="31">
        <v>43.6</v>
      </c>
      <c r="R9" s="28">
        <v>24</v>
      </c>
      <c r="S9" s="56">
        <f t="shared" si="20"/>
        <v>1046.4000000000001</v>
      </c>
      <c r="T9" s="54"/>
      <c r="U9" s="31"/>
      <c r="V9" s="28"/>
      <c r="W9" s="60">
        <f t="shared" si="21"/>
        <v>0</v>
      </c>
      <c r="X9" s="54"/>
      <c r="Y9" s="31"/>
      <c r="Z9" s="28"/>
      <c r="AA9" s="62">
        <f t="shared" si="22"/>
        <v>0</v>
      </c>
      <c r="AB9" s="54">
        <v>4</v>
      </c>
      <c r="AC9" s="31">
        <v>3154.2</v>
      </c>
      <c r="AD9" s="28">
        <v>26</v>
      </c>
      <c r="AE9" s="56">
        <f t="shared" si="23"/>
        <v>82009.2</v>
      </c>
      <c r="AF9" s="54"/>
      <c r="AG9" s="31"/>
      <c r="AH9" s="28"/>
      <c r="AI9" s="65">
        <f t="shared" si="3"/>
        <v>0</v>
      </c>
      <c r="AJ9" s="54"/>
      <c r="AK9" s="31"/>
      <c r="AL9" s="28"/>
      <c r="AM9" s="62">
        <f t="shared" si="24"/>
        <v>0</v>
      </c>
      <c r="AN9" s="54"/>
      <c r="AO9" s="30"/>
      <c r="AP9" s="28"/>
      <c r="AQ9" s="56">
        <f t="shared" si="27"/>
        <v>0</v>
      </c>
      <c r="AR9" s="54"/>
      <c r="AS9" s="31">
        <v>305.8</v>
      </c>
      <c r="AT9" s="28">
        <v>46</v>
      </c>
      <c r="AU9" s="60">
        <f t="shared" si="28"/>
        <v>14066.800000000001</v>
      </c>
      <c r="AV9" s="54"/>
      <c r="AW9" s="28"/>
      <c r="AX9" s="28"/>
      <c r="AY9" s="62">
        <f t="shared" si="6"/>
        <v>0</v>
      </c>
      <c r="AZ9" s="54">
        <v>2</v>
      </c>
      <c r="BA9" s="31">
        <v>118.8</v>
      </c>
      <c r="BB9" s="28">
        <v>42</v>
      </c>
      <c r="BC9" s="56">
        <f t="shared" si="29"/>
        <v>4989.5999999999995</v>
      </c>
      <c r="BD9" s="54"/>
      <c r="BE9" s="31"/>
      <c r="BF9" s="28"/>
      <c r="BG9" s="60">
        <f t="shared" si="8"/>
        <v>0</v>
      </c>
      <c r="BH9" s="54"/>
      <c r="BI9" s="31"/>
      <c r="BJ9" s="28"/>
      <c r="BK9" s="62">
        <f t="shared" si="30"/>
        <v>0</v>
      </c>
      <c r="BL9" s="54"/>
      <c r="BM9" s="28"/>
      <c r="BN9" s="28"/>
      <c r="BO9" s="56">
        <f t="shared" si="10"/>
        <v>0</v>
      </c>
      <c r="BP9" s="54"/>
      <c r="BQ9" s="31"/>
      <c r="BR9" s="28"/>
      <c r="BS9" s="60"/>
      <c r="BT9" s="67"/>
      <c r="BU9" s="31"/>
      <c r="BV9" s="28"/>
      <c r="BW9" s="62">
        <f>BV9*BU9</f>
        <v>0</v>
      </c>
      <c r="BX9" s="54"/>
      <c r="BY9" s="31"/>
      <c r="BZ9" s="28"/>
      <c r="CA9" s="56">
        <f t="shared" si="31"/>
        <v>0</v>
      </c>
      <c r="CB9" s="54"/>
      <c r="CC9" s="31"/>
      <c r="CD9" s="28"/>
      <c r="CE9" s="60">
        <f t="shared" si="11"/>
        <v>0</v>
      </c>
      <c r="CF9" s="54"/>
      <c r="CG9" s="31"/>
      <c r="CH9" s="28"/>
      <c r="CI9" s="62">
        <f t="shared" si="12"/>
        <v>0</v>
      </c>
      <c r="CJ9" s="54"/>
      <c r="CK9" s="28"/>
      <c r="CL9" s="28"/>
      <c r="CM9" s="56">
        <f t="shared" si="13"/>
        <v>0</v>
      </c>
      <c r="CN9" s="54"/>
      <c r="CO9" s="28"/>
      <c r="CP9" s="28"/>
      <c r="CQ9" s="60">
        <f t="shared" si="32"/>
        <v>0</v>
      </c>
      <c r="CR9" s="138"/>
      <c r="CS9" s="141"/>
      <c r="CT9" s="134"/>
      <c r="CU9" s="145">
        <f t="shared" si="25"/>
        <v>0</v>
      </c>
      <c r="CV9" s="137"/>
      <c r="CW9" s="140"/>
      <c r="CX9" s="133"/>
      <c r="CY9" s="147">
        <f t="shared" ref="CY9:CY28" si="33">CX9*CW9</f>
        <v>0</v>
      </c>
      <c r="CZ9" s="137">
        <v>3</v>
      </c>
      <c r="DA9" s="140">
        <v>17.7</v>
      </c>
      <c r="DB9" s="133">
        <v>20</v>
      </c>
      <c r="DC9" s="149">
        <f>DB9*DA9</f>
        <v>354</v>
      </c>
      <c r="DD9" s="133"/>
      <c r="DE9" s="133"/>
      <c r="DF9" s="133"/>
      <c r="DG9" s="147">
        <f t="shared" si="17"/>
        <v>0</v>
      </c>
      <c r="DH9" s="137"/>
      <c r="DI9" s="140"/>
      <c r="DJ9" s="133"/>
      <c r="DK9" s="149">
        <f t="shared" si="18"/>
        <v>0</v>
      </c>
      <c r="DL9" s="163"/>
      <c r="DM9" s="156"/>
      <c r="DN9" s="28"/>
      <c r="DO9" s="72">
        <f>DN9*DM9</f>
        <v>0</v>
      </c>
      <c r="DP9" s="74"/>
      <c r="DQ9" s="98">
        <f t="shared" si="26"/>
        <v>102466</v>
      </c>
      <c r="DR9" t="s">
        <v>60</v>
      </c>
    </row>
    <row r="10" spans="1:132" ht="17.25" customHeight="1">
      <c r="A10" s="129">
        <v>8</v>
      </c>
      <c r="B10" s="25">
        <v>40949</v>
      </c>
      <c r="C10" s="153" t="s">
        <v>69</v>
      </c>
      <c r="D10" s="69"/>
      <c r="E10" s="31"/>
      <c r="F10" s="28"/>
      <c r="G10" s="56">
        <f t="shared" si="0"/>
        <v>0</v>
      </c>
      <c r="H10" s="54"/>
      <c r="I10" s="30"/>
      <c r="J10" s="28"/>
      <c r="K10" s="60">
        <f t="shared" si="1"/>
        <v>0</v>
      </c>
      <c r="L10" s="58"/>
      <c r="M10" s="31"/>
      <c r="N10" s="28"/>
      <c r="O10" s="62">
        <f t="shared" si="2"/>
        <v>0</v>
      </c>
      <c r="P10" s="58"/>
      <c r="Q10" s="31"/>
      <c r="R10" s="28"/>
      <c r="S10" s="56">
        <f t="shared" si="20"/>
        <v>0</v>
      </c>
      <c r="T10" s="54"/>
      <c r="U10" s="31"/>
      <c r="V10" s="28"/>
      <c r="W10" s="60">
        <f t="shared" si="21"/>
        <v>0</v>
      </c>
      <c r="X10" s="54"/>
      <c r="Y10" s="33"/>
      <c r="Z10" s="28"/>
      <c r="AA10" s="62">
        <f t="shared" si="22"/>
        <v>0</v>
      </c>
      <c r="AB10" s="54"/>
      <c r="AC10" s="31"/>
      <c r="AD10" s="28"/>
      <c r="AE10" s="56">
        <f t="shared" si="23"/>
        <v>0</v>
      </c>
      <c r="AF10" s="54"/>
      <c r="AG10" s="31"/>
      <c r="AH10" s="28"/>
      <c r="AI10" s="65">
        <f t="shared" si="3"/>
        <v>0</v>
      </c>
      <c r="AJ10" s="54"/>
      <c r="AK10" s="31"/>
      <c r="AL10" s="28"/>
      <c r="AM10" s="62">
        <f t="shared" si="24"/>
        <v>0</v>
      </c>
      <c r="AN10" s="54"/>
      <c r="AO10" s="30"/>
      <c r="AP10" s="28"/>
      <c r="AQ10" s="56">
        <f t="shared" si="27"/>
        <v>0</v>
      </c>
      <c r="AR10" s="54"/>
      <c r="AS10" s="31"/>
      <c r="AT10" s="28"/>
      <c r="AU10" s="60">
        <f t="shared" si="28"/>
        <v>0</v>
      </c>
      <c r="AV10" s="54"/>
      <c r="AW10" s="28"/>
      <c r="AX10" s="28"/>
      <c r="AY10" s="62">
        <f t="shared" si="6"/>
        <v>0</v>
      </c>
      <c r="AZ10" s="54">
        <v>25</v>
      </c>
      <c r="BA10" s="31">
        <v>1361.6</v>
      </c>
      <c r="BB10" s="28">
        <v>39</v>
      </c>
      <c r="BC10" s="56">
        <f t="shared" si="29"/>
        <v>53102.399999999994</v>
      </c>
      <c r="BD10" s="54"/>
      <c r="BE10" s="31"/>
      <c r="BF10" s="28"/>
      <c r="BG10" s="60">
        <f>BF10*BE10</f>
        <v>0</v>
      </c>
      <c r="BH10" s="54"/>
      <c r="BI10" s="31"/>
      <c r="BJ10" s="28"/>
      <c r="BK10" s="62">
        <f t="shared" si="30"/>
        <v>0</v>
      </c>
      <c r="BL10" s="54"/>
      <c r="BM10" s="28"/>
      <c r="BN10" s="28"/>
      <c r="BO10" s="56">
        <f t="shared" si="10"/>
        <v>0</v>
      </c>
      <c r="BP10" s="54"/>
      <c r="BQ10" s="31"/>
      <c r="BR10" s="28"/>
      <c r="BS10" s="60"/>
      <c r="BT10" s="67"/>
      <c r="BU10" s="31"/>
      <c r="BV10" s="28"/>
      <c r="BW10" s="62">
        <f t="shared" ref="BW10:BW27" si="34">BV10*BU10</f>
        <v>0</v>
      </c>
      <c r="BX10" s="54"/>
      <c r="BY10" s="31"/>
      <c r="BZ10" s="28"/>
      <c r="CA10" s="56">
        <f t="shared" si="31"/>
        <v>0</v>
      </c>
      <c r="CB10" s="54"/>
      <c r="CC10" s="31"/>
      <c r="CD10" s="28"/>
      <c r="CE10" s="60">
        <f t="shared" si="11"/>
        <v>0</v>
      </c>
      <c r="CF10" s="54"/>
      <c r="CG10" s="31"/>
      <c r="CH10" s="28"/>
      <c r="CI10" s="62">
        <f t="shared" si="12"/>
        <v>0</v>
      </c>
      <c r="CJ10" s="54"/>
      <c r="CK10" s="28"/>
      <c r="CL10" s="28"/>
      <c r="CM10" s="56">
        <f t="shared" si="13"/>
        <v>0</v>
      </c>
      <c r="CN10" s="54"/>
      <c r="CO10" s="28"/>
      <c r="CP10" s="28"/>
      <c r="CQ10" s="60">
        <f t="shared" si="32"/>
        <v>0</v>
      </c>
      <c r="CR10" s="138"/>
      <c r="CS10" s="141"/>
      <c r="CT10" s="134"/>
      <c r="CU10" s="145">
        <f t="shared" si="25"/>
        <v>0</v>
      </c>
      <c r="CV10" s="137"/>
      <c r="CW10" s="140"/>
      <c r="CX10" s="133"/>
      <c r="CY10" s="147">
        <f t="shared" si="33"/>
        <v>0</v>
      </c>
      <c r="CZ10" s="137"/>
      <c r="DA10" s="140"/>
      <c r="DB10" s="133"/>
      <c r="DC10" s="149">
        <f t="shared" ref="DC10:DC28" si="35">DB10*DA10</f>
        <v>0</v>
      </c>
      <c r="DD10" s="133"/>
      <c r="DE10" s="133"/>
      <c r="DF10" s="133"/>
      <c r="DG10" s="147">
        <f t="shared" si="17"/>
        <v>0</v>
      </c>
      <c r="DH10" s="137"/>
      <c r="DI10" s="140"/>
      <c r="DJ10" s="133"/>
      <c r="DK10" s="149">
        <f t="shared" si="18"/>
        <v>0</v>
      </c>
      <c r="DL10" s="163"/>
      <c r="DM10" s="156"/>
      <c r="DN10" s="28"/>
      <c r="DO10" s="72">
        <f t="shared" ref="DO10:DO28" si="36">DN10*DM10</f>
        <v>0</v>
      </c>
      <c r="DP10" s="74"/>
      <c r="DQ10" s="98">
        <f t="shared" si="26"/>
        <v>53102.399999999994</v>
      </c>
      <c r="DR10" t="s">
        <v>60</v>
      </c>
    </row>
    <row r="11" spans="1:132" ht="17.25" customHeight="1">
      <c r="A11" s="129">
        <v>9</v>
      </c>
      <c r="B11" s="25">
        <v>40947</v>
      </c>
      <c r="C11" s="153" t="s">
        <v>70</v>
      </c>
      <c r="D11" s="69">
        <v>10</v>
      </c>
      <c r="E11" s="31">
        <v>148.9</v>
      </c>
      <c r="F11" s="28">
        <v>34</v>
      </c>
      <c r="G11" s="56">
        <f t="shared" si="0"/>
        <v>5062.6000000000004</v>
      </c>
      <c r="H11" s="54">
        <v>5</v>
      </c>
      <c r="I11" s="30">
        <v>152.30000000000001</v>
      </c>
      <c r="J11" s="28">
        <v>66</v>
      </c>
      <c r="K11" s="60">
        <f t="shared" si="1"/>
        <v>10051.800000000001</v>
      </c>
      <c r="L11" s="58"/>
      <c r="M11" s="31"/>
      <c r="N11" s="28"/>
      <c r="O11" s="62">
        <f t="shared" si="2"/>
        <v>0</v>
      </c>
      <c r="P11" s="58">
        <v>3</v>
      </c>
      <c r="Q11" s="31">
        <v>81.66</v>
      </c>
      <c r="R11" s="28">
        <v>22</v>
      </c>
      <c r="S11" s="56">
        <f t="shared" si="20"/>
        <v>1796.52</v>
      </c>
      <c r="T11" s="54"/>
      <c r="U11" s="31"/>
      <c r="V11" s="28"/>
      <c r="W11" s="60">
        <f t="shared" si="21"/>
        <v>0</v>
      </c>
      <c r="X11" s="54"/>
      <c r="Y11" s="31"/>
      <c r="Z11" s="28"/>
      <c r="AA11" s="62">
        <f t="shared" si="22"/>
        <v>0</v>
      </c>
      <c r="AB11" s="54"/>
      <c r="AC11" s="31"/>
      <c r="AD11" s="28"/>
      <c r="AE11" s="56">
        <f t="shared" si="23"/>
        <v>0</v>
      </c>
      <c r="AF11" s="54"/>
      <c r="AG11" s="31"/>
      <c r="AH11" s="28"/>
      <c r="AI11" s="65">
        <f t="shared" si="3"/>
        <v>0</v>
      </c>
      <c r="AJ11" s="54"/>
      <c r="AK11" s="31"/>
      <c r="AL11" s="28"/>
      <c r="AM11" s="62">
        <f t="shared" si="24"/>
        <v>0</v>
      </c>
      <c r="AN11" s="54"/>
      <c r="AO11" s="30"/>
      <c r="AP11" s="28"/>
      <c r="AQ11" s="56">
        <f t="shared" si="27"/>
        <v>0</v>
      </c>
      <c r="AR11" s="54"/>
      <c r="AS11" s="31"/>
      <c r="AT11" s="28"/>
      <c r="AU11" s="60">
        <f t="shared" si="28"/>
        <v>0</v>
      </c>
      <c r="AV11" s="54"/>
      <c r="AW11" s="28"/>
      <c r="AX11" s="28"/>
      <c r="AY11" s="62">
        <f t="shared" si="6"/>
        <v>0</v>
      </c>
      <c r="AZ11" s="54"/>
      <c r="BA11" s="31"/>
      <c r="BB11" s="28"/>
      <c r="BC11" s="56">
        <f t="shared" si="29"/>
        <v>0</v>
      </c>
      <c r="BD11" s="54">
        <v>10</v>
      </c>
      <c r="BE11" s="31">
        <v>272.2</v>
      </c>
      <c r="BF11" s="28">
        <v>26.5</v>
      </c>
      <c r="BG11" s="60">
        <f t="shared" ref="BG11:BG28" si="37">BF11*BE11</f>
        <v>7213.2999999999993</v>
      </c>
      <c r="BH11" s="54"/>
      <c r="BI11" s="31"/>
      <c r="BJ11" s="28"/>
      <c r="BK11" s="62">
        <f t="shared" si="30"/>
        <v>0</v>
      </c>
      <c r="BL11" s="54"/>
      <c r="BM11" s="28"/>
      <c r="BN11" s="28"/>
      <c r="BO11" s="56">
        <f t="shared" si="10"/>
        <v>0</v>
      </c>
      <c r="BP11" s="54"/>
      <c r="BQ11" s="31"/>
      <c r="BR11" s="28"/>
      <c r="BS11" s="60"/>
      <c r="BT11" s="67"/>
      <c r="BU11" s="31"/>
      <c r="BV11" s="28"/>
      <c r="BW11" s="62">
        <f t="shared" si="34"/>
        <v>0</v>
      </c>
      <c r="BX11" s="54"/>
      <c r="BY11" s="31"/>
      <c r="BZ11" s="28"/>
      <c r="CA11" s="56">
        <f t="shared" si="31"/>
        <v>0</v>
      </c>
      <c r="CB11" s="54"/>
      <c r="CC11" s="31"/>
      <c r="CD11" s="28"/>
      <c r="CE11" s="60">
        <f t="shared" si="11"/>
        <v>0</v>
      </c>
      <c r="CF11" s="54"/>
      <c r="CG11" s="31"/>
      <c r="CH11" s="28"/>
      <c r="CI11" s="62">
        <f t="shared" si="12"/>
        <v>0</v>
      </c>
      <c r="CJ11" s="54"/>
      <c r="CK11" s="28"/>
      <c r="CL11" s="28"/>
      <c r="CM11" s="56">
        <f t="shared" si="13"/>
        <v>0</v>
      </c>
      <c r="CN11" s="54"/>
      <c r="CO11" s="28"/>
      <c r="CP11" s="28"/>
      <c r="CQ11" s="60">
        <f t="shared" si="32"/>
        <v>0</v>
      </c>
      <c r="CR11" s="138"/>
      <c r="CS11" s="141"/>
      <c r="CT11" s="134"/>
      <c r="CU11" s="145">
        <f t="shared" si="25"/>
        <v>0</v>
      </c>
      <c r="CV11" s="137"/>
      <c r="CW11" s="140"/>
      <c r="CX11" s="133"/>
      <c r="CY11" s="147">
        <f t="shared" si="33"/>
        <v>0</v>
      </c>
      <c r="CZ11" s="137"/>
      <c r="DA11" s="140"/>
      <c r="DB11" s="133"/>
      <c r="DC11" s="149">
        <f t="shared" si="35"/>
        <v>0</v>
      </c>
      <c r="DD11" s="133"/>
      <c r="DE11" s="133"/>
      <c r="DF11" s="133"/>
      <c r="DG11" s="147">
        <f t="shared" si="17"/>
        <v>0</v>
      </c>
      <c r="DH11" s="137"/>
      <c r="DI11" s="140"/>
      <c r="DJ11" s="133"/>
      <c r="DK11" s="149">
        <f t="shared" si="18"/>
        <v>0</v>
      </c>
      <c r="DL11" s="163"/>
      <c r="DM11" s="156"/>
      <c r="DN11" s="28"/>
      <c r="DO11" s="72">
        <f t="shared" si="36"/>
        <v>0</v>
      </c>
      <c r="DP11" s="74"/>
      <c r="DQ11" s="98">
        <f t="shared" si="26"/>
        <v>24124.22</v>
      </c>
      <c r="DR11" t="s">
        <v>60</v>
      </c>
    </row>
    <row r="12" spans="1:132" ht="17.25" customHeight="1">
      <c r="A12" s="129">
        <v>10</v>
      </c>
      <c r="B12" s="25">
        <v>40948</v>
      </c>
      <c r="C12" s="153" t="s">
        <v>71</v>
      </c>
      <c r="D12" s="69"/>
      <c r="E12" s="31"/>
      <c r="F12" s="28"/>
      <c r="G12" s="56">
        <f t="shared" si="0"/>
        <v>0</v>
      </c>
      <c r="H12" s="54"/>
      <c r="I12" s="30"/>
      <c r="J12" s="28"/>
      <c r="K12" s="60">
        <f t="shared" si="1"/>
        <v>0</v>
      </c>
      <c r="L12" s="58"/>
      <c r="M12" s="31"/>
      <c r="N12" s="28"/>
      <c r="O12" s="62">
        <f t="shared" si="2"/>
        <v>0</v>
      </c>
      <c r="P12" s="58"/>
      <c r="Q12" s="31"/>
      <c r="R12" s="28"/>
      <c r="S12" s="56">
        <f t="shared" si="20"/>
        <v>0</v>
      </c>
      <c r="T12" s="54"/>
      <c r="U12" s="31"/>
      <c r="V12" s="28"/>
      <c r="W12" s="60">
        <f t="shared" si="21"/>
        <v>0</v>
      </c>
      <c r="X12" s="54"/>
      <c r="Y12" s="31"/>
      <c r="Z12" s="28"/>
      <c r="AA12" s="62">
        <f t="shared" si="22"/>
        <v>0</v>
      </c>
      <c r="AB12" s="54">
        <v>2</v>
      </c>
      <c r="AC12" s="31">
        <v>1512.02</v>
      </c>
      <c r="AD12" s="28">
        <v>26</v>
      </c>
      <c r="AE12" s="56">
        <f t="shared" si="23"/>
        <v>39312.519999999997</v>
      </c>
      <c r="AF12" s="54"/>
      <c r="AG12" s="31"/>
      <c r="AH12" s="28"/>
      <c r="AI12" s="65">
        <f t="shared" si="3"/>
        <v>0</v>
      </c>
      <c r="AJ12" s="54"/>
      <c r="AK12" s="31"/>
      <c r="AL12" s="28"/>
      <c r="AM12" s="62">
        <f t="shared" si="24"/>
        <v>0</v>
      </c>
      <c r="AN12" s="54"/>
      <c r="AO12" s="30"/>
      <c r="AP12" s="28"/>
      <c r="AQ12" s="56">
        <f t="shared" si="27"/>
        <v>0</v>
      </c>
      <c r="AR12" s="54"/>
      <c r="AS12" s="31"/>
      <c r="AT12" s="28"/>
      <c r="AU12" s="60">
        <f t="shared" si="28"/>
        <v>0</v>
      </c>
      <c r="AV12" s="54"/>
      <c r="AW12" s="28"/>
      <c r="AX12" s="28"/>
      <c r="AY12" s="62">
        <f t="shared" si="6"/>
        <v>0</v>
      </c>
      <c r="AZ12" s="54"/>
      <c r="BA12" s="31"/>
      <c r="BB12" s="28"/>
      <c r="BC12" s="56">
        <f t="shared" si="29"/>
        <v>0</v>
      </c>
      <c r="BD12" s="54"/>
      <c r="BE12" s="31"/>
      <c r="BF12" s="28"/>
      <c r="BG12" s="60">
        <f t="shared" si="37"/>
        <v>0</v>
      </c>
      <c r="BH12" s="54"/>
      <c r="BI12" s="31"/>
      <c r="BJ12" s="28"/>
      <c r="BK12" s="62">
        <f t="shared" si="30"/>
        <v>0</v>
      </c>
      <c r="BL12" s="54"/>
      <c r="BM12" s="28"/>
      <c r="BN12" s="28"/>
      <c r="BO12" s="56">
        <f t="shared" ref="BO12:BO28" si="38">BN12*BM12</f>
        <v>0</v>
      </c>
      <c r="BP12" s="54"/>
      <c r="BQ12" s="31"/>
      <c r="BR12" s="28"/>
      <c r="BS12" s="60"/>
      <c r="BT12" s="67"/>
      <c r="BU12" s="31"/>
      <c r="BV12" s="28"/>
      <c r="BW12" s="62">
        <f t="shared" si="34"/>
        <v>0</v>
      </c>
      <c r="BX12" s="54"/>
      <c r="BY12" s="31"/>
      <c r="BZ12" s="28"/>
      <c r="CA12" s="56">
        <f t="shared" si="31"/>
        <v>0</v>
      </c>
      <c r="CB12" s="54"/>
      <c r="CC12" s="31"/>
      <c r="CD12" s="28"/>
      <c r="CE12" s="60">
        <f t="shared" si="11"/>
        <v>0</v>
      </c>
      <c r="CF12" s="54"/>
      <c r="CG12" s="31"/>
      <c r="CH12" s="28"/>
      <c r="CI12" s="62">
        <f t="shared" si="12"/>
        <v>0</v>
      </c>
      <c r="CJ12" s="54"/>
      <c r="CK12" s="28"/>
      <c r="CL12" s="28"/>
      <c r="CM12" s="56">
        <f t="shared" si="13"/>
        <v>0</v>
      </c>
      <c r="CN12" s="54"/>
      <c r="CO12" s="28"/>
      <c r="CP12" s="28"/>
      <c r="CQ12" s="60">
        <f t="shared" si="32"/>
        <v>0</v>
      </c>
      <c r="CR12" s="138"/>
      <c r="CS12" s="141"/>
      <c r="CT12" s="134"/>
      <c r="CU12" s="145">
        <f t="shared" si="25"/>
        <v>0</v>
      </c>
      <c r="CV12" s="137"/>
      <c r="CW12" s="140"/>
      <c r="CX12" s="133"/>
      <c r="CY12" s="147">
        <f t="shared" si="33"/>
        <v>0</v>
      </c>
      <c r="CZ12" s="137"/>
      <c r="DA12" s="140"/>
      <c r="DB12" s="133"/>
      <c r="DC12" s="149">
        <f t="shared" si="35"/>
        <v>0</v>
      </c>
      <c r="DD12" s="133"/>
      <c r="DE12" s="133"/>
      <c r="DF12" s="133"/>
      <c r="DG12" s="147">
        <f t="shared" si="17"/>
        <v>0</v>
      </c>
      <c r="DH12" s="137"/>
      <c r="DI12" s="140"/>
      <c r="DJ12" s="133"/>
      <c r="DK12" s="149">
        <f t="shared" si="18"/>
        <v>0</v>
      </c>
      <c r="DL12" s="163"/>
      <c r="DM12" s="156"/>
      <c r="DN12" s="28"/>
      <c r="DO12" s="72">
        <f t="shared" si="36"/>
        <v>0</v>
      </c>
      <c r="DP12" s="74"/>
      <c r="DQ12" s="98">
        <f t="shared" si="26"/>
        <v>39312.519999999997</v>
      </c>
      <c r="DR12" t="s">
        <v>60</v>
      </c>
    </row>
    <row r="13" spans="1:132" ht="17.25" customHeight="1">
      <c r="A13" s="129">
        <v>11</v>
      </c>
      <c r="B13" s="25">
        <v>40950</v>
      </c>
      <c r="C13" s="153" t="s">
        <v>72</v>
      </c>
      <c r="D13" s="69"/>
      <c r="E13" s="31"/>
      <c r="F13" s="28"/>
      <c r="G13" s="56">
        <f t="shared" si="0"/>
        <v>0</v>
      </c>
      <c r="H13" s="54"/>
      <c r="I13" s="30"/>
      <c r="J13" s="28"/>
      <c r="K13" s="60">
        <f t="shared" si="1"/>
        <v>0</v>
      </c>
      <c r="L13" s="58"/>
      <c r="M13" s="31"/>
      <c r="N13" s="28"/>
      <c r="O13" s="62">
        <f t="shared" si="2"/>
        <v>0</v>
      </c>
      <c r="P13" s="58"/>
      <c r="Q13" s="31"/>
      <c r="R13" s="28"/>
      <c r="S13" s="56">
        <f t="shared" si="20"/>
        <v>0</v>
      </c>
      <c r="T13" s="54">
        <v>1</v>
      </c>
      <c r="U13" s="31">
        <v>957.07</v>
      </c>
      <c r="V13" s="28">
        <v>26</v>
      </c>
      <c r="W13" s="60">
        <f t="shared" si="21"/>
        <v>24883.82</v>
      </c>
      <c r="X13" s="54">
        <v>2</v>
      </c>
      <c r="Y13" s="31">
        <v>1854.2</v>
      </c>
      <c r="Z13" s="28">
        <v>26</v>
      </c>
      <c r="AA13" s="62">
        <f t="shared" si="22"/>
        <v>48209.200000000004</v>
      </c>
      <c r="AB13" s="54"/>
      <c r="AC13" s="31"/>
      <c r="AD13" s="28"/>
      <c r="AE13" s="56">
        <f t="shared" si="23"/>
        <v>0</v>
      </c>
      <c r="AF13" s="54"/>
      <c r="AG13" s="31"/>
      <c r="AH13" s="28"/>
      <c r="AI13" s="65">
        <f t="shared" si="3"/>
        <v>0</v>
      </c>
      <c r="AJ13" s="54"/>
      <c r="AK13" s="31"/>
      <c r="AL13" s="28"/>
      <c r="AM13" s="62">
        <f t="shared" si="24"/>
        <v>0</v>
      </c>
      <c r="AN13" s="54"/>
      <c r="AO13" s="30"/>
      <c r="AP13" s="28"/>
      <c r="AQ13" s="56">
        <f t="shared" si="27"/>
        <v>0</v>
      </c>
      <c r="AR13" s="54"/>
      <c r="AS13" s="31"/>
      <c r="AT13" s="28"/>
      <c r="AU13" s="60">
        <f t="shared" si="28"/>
        <v>0</v>
      </c>
      <c r="AV13" s="54"/>
      <c r="AW13" s="28"/>
      <c r="AX13" s="28"/>
      <c r="AY13" s="62">
        <f t="shared" si="6"/>
        <v>0</v>
      </c>
      <c r="AZ13" s="54"/>
      <c r="BA13" s="31"/>
      <c r="BB13" s="28"/>
      <c r="BC13" s="56">
        <f t="shared" si="29"/>
        <v>0</v>
      </c>
      <c r="BD13" s="54"/>
      <c r="BE13" s="31"/>
      <c r="BF13" s="28"/>
      <c r="BG13" s="60">
        <f t="shared" si="37"/>
        <v>0</v>
      </c>
      <c r="BH13" s="54"/>
      <c r="BI13" s="31"/>
      <c r="BJ13" s="28"/>
      <c r="BK13" s="62">
        <f t="shared" si="30"/>
        <v>0</v>
      </c>
      <c r="BL13" s="54"/>
      <c r="BM13" s="28"/>
      <c r="BN13" s="28"/>
      <c r="BO13" s="56">
        <f t="shared" si="38"/>
        <v>0</v>
      </c>
      <c r="BP13" s="54"/>
      <c r="BQ13" s="31"/>
      <c r="BR13" s="28"/>
      <c r="BS13" s="60"/>
      <c r="BT13" s="67"/>
      <c r="BU13" s="31"/>
      <c r="BV13" s="28"/>
      <c r="BW13" s="62">
        <f t="shared" si="34"/>
        <v>0</v>
      </c>
      <c r="BX13" s="54"/>
      <c r="BY13" s="31"/>
      <c r="BZ13" s="28"/>
      <c r="CA13" s="56">
        <f t="shared" si="31"/>
        <v>0</v>
      </c>
      <c r="CB13" s="54"/>
      <c r="CC13" s="31"/>
      <c r="CD13" s="28"/>
      <c r="CE13" s="60">
        <f>CD13*CB13</f>
        <v>0</v>
      </c>
      <c r="CF13" s="54"/>
      <c r="CG13" s="31"/>
      <c r="CH13" s="28"/>
      <c r="CI13" s="62">
        <f t="shared" si="12"/>
        <v>0</v>
      </c>
      <c r="CJ13" s="54"/>
      <c r="CK13" s="28"/>
      <c r="CL13" s="28"/>
      <c r="CM13" s="56">
        <f t="shared" si="13"/>
        <v>0</v>
      </c>
      <c r="CN13" s="54"/>
      <c r="CO13" s="28"/>
      <c r="CP13" s="28"/>
      <c r="CQ13" s="60">
        <f t="shared" si="32"/>
        <v>0</v>
      </c>
      <c r="CR13" s="138"/>
      <c r="CS13" s="141"/>
      <c r="CT13" s="134"/>
      <c r="CU13" s="145">
        <f t="shared" si="25"/>
        <v>0</v>
      </c>
      <c r="CV13" s="137"/>
      <c r="CW13" s="140"/>
      <c r="CX13" s="133"/>
      <c r="CY13" s="147">
        <f t="shared" si="33"/>
        <v>0</v>
      </c>
      <c r="CZ13" s="137"/>
      <c r="DA13" s="140"/>
      <c r="DB13" s="133"/>
      <c r="DC13" s="149">
        <f t="shared" si="35"/>
        <v>0</v>
      </c>
      <c r="DD13" s="133"/>
      <c r="DE13" s="133"/>
      <c r="DF13" s="133"/>
      <c r="DG13" s="147">
        <f t="shared" si="17"/>
        <v>0</v>
      </c>
      <c r="DH13" s="137"/>
      <c r="DI13" s="140"/>
      <c r="DJ13" s="133"/>
      <c r="DK13" s="149">
        <f t="shared" si="18"/>
        <v>0</v>
      </c>
      <c r="DL13" s="163"/>
      <c r="DM13" s="156"/>
      <c r="DN13" s="28"/>
      <c r="DO13" s="72">
        <f t="shared" si="36"/>
        <v>0</v>
      </c>
      <c r="DP13" s="74"/>
      <c r="DQ13" s="98">
        <f t="shared" si="26"/>
        <v>73093.02</v>
      </c>
      <c r="DR13" t="s">
        <v>60</v>
      </c>
    </row>
    <row r="14" spans="1:132" ht="17.25" customHeight="1">
      <c r="A14" s="129">
        <v>12</v>
      </c>
      <c r="B14" s="25">
        <v>40950</v>
      </c>
      <c r="C14" s="153" t="s">
        <v>73</v>
      </c>
      <c r="D14" s="69"/>
      <c r="E14" s="31"/>
      <c r="F14" s="28"/>
      <c r="G14" s="56">
        <f t="shared" si="0"/>
        <v>0</v>
      </c>
      <c r="H14" s="54"/>
      <c r="I14" s="30"/>
      <c r="J14" s="28"/>
      <c r="K14" s="60">
        <f t="shared" si="1"/>
        <v>0</v>
      </c>
      <c r="L14" s="58"/>
      <c r="M14" s="31"/>
      <c r="N14" s="28"/>
      <c r="O14" s="62">
        <f t="shared" si="2"/>
        <v>0</v>
      </c>
      <c r="P14" s="58"/>
      <c r="Q14" s="31"/>
      <c r="R14" s="28"/>
      <c r="S14" s="56">
        <f t="shared" si="20"/>
        <v>0</v>
      </c>
      <c r="T14" s="54"/>
      <c r="U14" s="31"/>
      <c r="V14" s="28"/>
      <c r="W14" s="60">
        <f t="shared" si="21"/>
        <v>0</v>
      </c>
      <c r="X14" s="54">
        <v>1</v>
      </c>
      <c r="Y14" s="31">
        <v>911.7</v>
      </c>
      <c r="Z14" s="28">
        <v>26</v>
      </c>
      <c r="AA14" s="62">
        <f t="shared" si="22"/>
        <v>23704.2</v>
      </c>
      <c r="AB14" s="54"/>
      <c r="AC14" s="31"/>
      <c r="AD14" s="28"/>
      <c r="AE14" s="56">
        <f t="shared" si="23"/>
        <v>0</v>
      </c>
      <c r="AF14" s="54"/>
      <c r="AG14" s="31"/>
      <c r="AH14" s="28"/>
      <c r="AI14" s="65">
        <f t="shared" si="3"/>
        <v>0</v>
      </c>
      <c r="AJ14" s="54"/>
      <c r="AK14" s="31"/>
      <c r="AL14" s="28"/>
      <c r="AM14" s="62">
        <f t="shared" si="24"/>
        <v>0</v>
      </c>
      <c r="AN14" s="54"/>
      <c r="AO14" s="30"/>
      <c r="AP14" s="28"/>
      <c r="AQ14" s="56">
        <f t="shared" si="27"/>
        <v>0</v>
      </c>
      <c r="AR14" s="54"/>
      <c r="AS14" s="31"/>
      <c r="AT14" s="28"/>
      <c r="AU14" s="60">
        <f t="shared" si="28"/>
        <v>0</v>
      </c>
      <c r="AV14" s="54"/>
      <c r="AW14" s="28"/>
      <c r="AX14" s="28"/>
      <c r="AY14" s="62">
        <f t="shared" si="6"/>
        <v>0</v>
      </c>
      <c r="AZ14" s="54"/>
      <c r="BA14" s="31"/>
      <c r="BB14" s="28"/>
      <c r="BC14" s="56">
        <f t="shared" si="29"/>
        <v>0</v>
      </c>
      <c r="BD14" s="54">
        <v>5</v>
      </c>
      <c r="BE14" s="31">
        <v>136.1</v>
      </c>
      <c r="BF14" s="28">
        <v>26.5</v>
      </c>
      <c r="BG14" s="60">
        <f t="shared" si="37"/>
        <v>3606.6499999999996</v>
      </c>
      <c r="BH14" s="54"/>
      <c r="BI14" s="31"/>
      <c r="BJ14" s="28"/>
      <c r="BK14" s="62">
        <f t="shared" si="30"/>
        <v>0</v>
      </c>
      <c r="BL14" s="54"/>
      <c r="BM14" s="28"/>
      <c r="BN14" s="28"/>
      <c r="BO14" s="56">
        <f t="shared" si="38"/>
        <v>0</v>
      </c>
      <c r="BP14" s="54"/>
      <c r="BQ14" s="31"/>
      <c r="BR14" s="28"/>
      <c r="BS14" s="60"/>
      <c r="BT14" s="67"/>
      <c r="BU14" s="31"/>
      <c r="BV14" s="28"/>
      <c r="BW14" s="62">
        <f t="shared" si="34"/>
        <v>0</v>
      </c>
      <c r="BX14" s="54"/>
      <c r="BY14" s="31"/>
      <c r="BZ14" s="28"/>
      <c r="CA14" s="56">
        <f t="shared" si="31"/>
        <v>0</v>
      </c>
      <c r="CB14" s="54"/>
      <c r="CC14" s="31"/>
      <c r="CD14" s="28"/>
      <c r="CE14" s="60">
        <f t="shared" ref="CE14:CE28" si="39">CD14*CB14</f>
        <v>0</v>
      </c>
      <c r="CF14" s="54"/>
      <c r="CG14" s="31"/>
      <c r="CH14" s="28"/>
      <c r="CI14" s="62">
        <f t="shared" si="12"/>
        <v>0</v>
      </c>
      <c r="CJ14" s="54"/>
      <c r="CK14" s="28"/>
      <c r="CL14" s="28"/>
      <c r="CM14" s="56">
        <f t="shared" si="13"/>
        <v>0</v>
      </c>
      <c r="CN14" s="54"/>
      <c r="CO14" s="28"/>
      <c r="CP14" s="28"/>
      <c r="CQ14" s="60">
        <f t="shared" si="32"/>
        <v>0</v>
      </c>
      <c r="CR14" s="138"/>
      <c r="CS14" s="141"/>
      <c r="CT14" s="134"/>
      <c r="CU14" s="145">
        <f t="shared" si="25"/>
        <v>0</v>
      </c>
      <c r="CV14" s="137"/>
      <c r="CW14" s="140"/>
      <c r="CX14" s="133"/>
      <c r="CY14" s="147">
        <f t="shared" si="33"/>
        <v>0</v>
      </c>
      <c r="CZ14" s="137"/>
      <c r="DA14" s="140"/>
      <c r="DB14" s="133"/>
      <c r="DC14" s="149">
        <f t="shared" si="35"/>
        <v>0</v>
      </c>
      <c r="DD14" s="133"/>
      <c r="DE14" s="133">
        <v>93.6</v>
      </c>
      <c r="DF14" s="133">
        <v>37</v>
      </c>
      <c r="DG14" s="147">
        <f>DF14*DE14</f>
        <v>3463.2</v>
      </c>
      <c r="DH14" s="137"/>
      <c r="DI14" s="140"/>
      <c r="DJ14" s="133"/>
      <c r="DK14" s="149">
        <f t="shared" si="18"/>
        <v>0</v>
      </c>
      <c r="DL14" s="163"/>
      <c r="DM14" s="156"/>
      <c r="DN14" s="28"/>
      <c r="DO14" s="72">
        <f t="shared" si="36"/>
        <v>0</v>
      </c>
      <c r="DP14" s="74"/>
      <c r="DQ14" s="98">
        <f t="shared" si="26"/>
        <v>30774.05</v>
      </c>
      <c r="DR14" t="s">
        <v>60</v>
      </c>
    </row>
    <row r="15" spans="1:132" ht="17.25" customHeight="1">
      <c r="A15" s="129">
        <v>13</v>
      </c>
      <c r="B15" s="25">
        <v>40951</v>
      </c>
      <c r="C15" s="153" t="s">
        <v>75</v>
      </c>
      <c r="D15" s="69"/>
      <c r="E15" s="31"/>
      <c r="F15" s="28"/>
      <c r="G15" s="56">
        <f t="shared" si="0"/>
        <v>0</v>
      </c>
      <c r="H15" s="54"/>
      <c r="I15" s="30"/>
      <c r="J15" s="28"/>
      <c r="K15" s="60">
        <f t="shared" si="1"/>
        <v>0</v>
      </c>
      <c r="L15" s="58"/>
      <c r="M15" s="31"/>
      <c r="N15" s="28"/>
      <c r="O15" s="62">
        <f t="shared" si="2"/>
        <v>0</v>
      </c>
      <c r="P15" s="58"/>
      <c r="Q15" s="31"/>
      <c r="R15" s="28"/>
      <c r="S15" s="56">
        <f t="shared" si="20"/>
        <v>0</v>
      </c>
      <c r="T15" s="54"/>
      <c r="U15" s="31"/>
      <c r="V15" s="28"/>
      <c r="W15" s="60">
        <f t="shared" si="21"/>
        <v>0</v>
      </c>
      <c r="X15" s="54">
        <v>2</v>
      </c>
      <c r="Y15" s="31">
        <v>1825.3</v>
      </c>
      <c r="Z15" s="28">
        <v>26</v>
      </c>
      <c r="AA15" s="62">
        <f t="shared" si="22"/>
        <v>47457.799999999996</v>
      </c>
      <c r="AB15" s="54"/>
      <c r="AC15" s="31"/>
      <c r="AD15" s="28"/>
      <c r="AE15" s="56">
        <f t="shared" si="23"/>
        <v>0</v>
      </c>
      <c r="AF15" s="54"/>
      <c r="AG15" s="31"/>
      <c r="AH15" s="28"/>
      <c r="AI15" s="65">
        <f t="shared" si="3"/>
        <v>0</v>
      </c>
      <c r="AJ15" s="54"/>
      <c r="AK15" s="31"/>
      <c r="AL15" s="28"/>
      <c r="AM15" s="62">
        <f t="shared" si="24"/>
        <v>0</v>
      </c>
      <c r="AN15" s="54"/>
      <c r="AO15" s="30"/>
      <c r="AP15" s="28"/>
      <c r="AQ15" s="56">
        <f t="shared" si="27"/>
        <v>0</v>
      </c>
      <c r="AR15" s="54"/>
      <c r="AS15" s="31"/>
      <c r="AT15" s="28"/>
      <c r="AU15" s="60">
        <f t="shared" si="28"/>
        <v>0</v>
      </c>
      <c r="AV15" s="54"/>
      <c r="AW15" s="28"/>
      <c r="AX15" s="28"/>
      <c r="AY15" s="62">
        <f t="shared" si="6"/>
        <v>0</v>
      </c>
      <c r="AZ15" s="54"/>
      <c r="BA15" s="31"/>
      <c r="BB15" s="28"/>
      <c r="BC15" s="56">
        <f t="shared" si="29"/>
        <v>0</v>
      </c>
      <c r="BD15" s="54">
        <v>5</v>
      </c>
      <c r="BE15" s="31">
        <v>136.1</v>
      </c>
      <c r="BF15" s="28">
        <v>26.5</v>
      </c>
      <c r="BG15" s="60">
        <f t="shared" si="37"/>
        <v>3606.6499999999996</v>
      </c>
      <c r="BH15" s="54"/>
      <c r="BI15" s="31"/>
      <c r="BJ15" s="28"/>
      <c r="BK15" s="62">
        <f t="shared" si="30"/>
        <v>0</v>
      </c>
      <c r="BL15" s="54"/>
      <c r="BM15" s="28"/>
      <c r="BN15" s="28"/>
      <c r="BO15" s="56">
        <f t="shared" si="38"/>
        <v>0</v>
      </c>
      <c r="BP15" s="54"/>
      <c r="BQ15" s="31"/>
      <c r="BR15" s="28"/>
      <c r="BS15" s="60"/>
      <c r="BT15" s="67"/>
      <c r="BU15" s="31"/>
      <c r="BV15" s="28"/>
      <c r="BW15" s="62">
        <f t="shared" si="34"/>
        <v>0</v>
      </c>
      <c r="BX15" s="54"/>
      <c r="BY15" s="31"/>
      <c r="BZ15" s="28"/>
      <c r="CA15" s="56">
        <f t="shared" si="31"/>
        <v>0</v>
      </c>
      <c r="CB15" s="54"/>
      <c r="CC15" s="31"/>
      <c r="CD15" s="28"/>
      <c r="CE15" s="60">
        <f t="shared" si="39"/>
        <v>0</v>
      </c>
      <c r="CF15" s="54"/>
      <c r="CG15" s="31"/>
      <c r="CH15" s="28"/>
      <c r="CI15" s="62">
        <f t="shared" si="12"/>
        <v>0</v>
      </c>
      <c r="CJ15" s="54"/>
      <c r="CK15" s="28"/>
      <c r="CL15" s="28"/>
      <c r="CM15" s="56">
        <f>CL15*CK15</f>
        <v>0</v>
      </c>
      <c r="CN15" s="54"/>
      <c r="CO15" s="28"/>
      <c r="CP15" s="28"/>
      <c r="CQ15" s="60">
        <f t="shared" si="32"/>
        <v>0</v>
      </c>
      <c r="CR15" s="138"/>
      <c r="CS15" s="141"/>
      <c r="CT15" s="134"/>
      <c r="CU15" s="145">
        <f t="shared" si="25"/>
        <v>0</v>
      </c>
      <c r="CV15" s="137"/>
      <c r="CW15" s="140"/>
      <c r="CX15" s="133"/>
      <c r="CY15" s="147">
        <f t="shared" si="33"/>
        <v>0</v>
      </c>
      <c r="CZ15" s="137"/>
      <c r="DA15" s="140"/>
      <c r="DB15" s="133"/>
      <c r="DC15" s="149">
        <f t="shared" si="35"/>
        <v>0</v>
      </c>
      <c r="DD15" s="133"/>
      <c r="DE15" s="133"/>
      <c r="DF15" s="133"/>
      <c r="DG15" s="147">
        <f t="shared" ref="DG15:DG28" si="40">DF15*DE15</f>
        <v>0</v>
      </c>
      <c r="DH15" s="137"/>
      <c r="DI15" s="140"/>
      <c r="DJ15" s="133"/>
      <c r="DK15" s="149">
        <f t="shared" si="18"/>
        <v>0</v>
      </c>
      <c r="DL15" s="163"/>
      <c r="DM15" s="156"/>
      <c r="DN15" s="28"/>
      <c r="DO15" s="72">
        <f t="shared" si="36"/>
        <v>0</v>
      </c>
      <c r="DP15" s="74"/>
      <c r="DQ15" s="98">
        <f t="shared" si="26"/>
        <v>51064.45</v>
      </c>
      <c r="DR15" t="s">
        <v>60</v>
      </c>
    </row>
    <row r="16" spans="1:132" ht="17.25" customHeight="1">
      <c r="A16" s="129">
        <v>14</v>
      </c>
      <c r="B16" s="25">
        <v>40952</v>
      </c>
      <c r="C16" s="153" t="s">
        <v>76</v>
      </c>
      <c r="D16" s="69">
        <v>5</v>
      </c>
      <c r="E16" s="31">
        <v>86.8</v>
      </c>
      <c r="F16" s="28">
        <v>34</v>
      </c>
      <c r="G16" s="56">
        <f t="shared" si="0"/>
        <v>2951.2</v>
      </c>
      <c r="H16" s="54">
        <v>4</v>
      </c>
      <c r="I16" s="30">
        <v>109</v>
      </c>
      <c r="J16" s="28">
        <v>66</v>
      </c>
      <c r="K16" s="60">
        <f t="shared" si="1"/>
        <v>7194</v>
      </c>
      <c r="L16" s="58"/>
      <c r="M16" s="31"/>
      <c r="N16" s="28"/>
      <c r="O16" s="62">
        <f t="shared" si="2"/>
        <v>0</v>
      </c>
      <c r="P16" s="58">
        <v>4</v>
      </c>
      <c r="Q16" s="31">
        <v>108.88</v>
      </c>
      <c r="R16" s="28">
        <v>22</v>
      </c>
      <c r="S16" s="56">
        <f t="shared" si="20"/>
        <v>2395.3599999999997</v>
      </c>
      <c r="T16" s="54"/>
      <c r="U16" s="31"/>
      <c r="V16" s="28"/>
      <c r="W16" s="60">
        <f t="shared" si="21"/>
        <v>0</v>
      </c>
      <c r="X16" s="54">
        <v>2</v>
      </c>
      <c r="Y16" s="31">
        <v>1843.4</v>
      </c>
      <c r="Z16" s="28">
        <v>26</v>
      </c>
      <c r="AA16" s="62">
        <f t="shared" si="22"/>
        <v>47928.4</v>
      </c>
      <c r="AB16" s="54"/>
      <c r="AC16" s="31"/>
      <c r="AD16" s="28"/>
      <c r="AE16" s="56">
        <f t="shared" si="23"/>
        <v>0</v>
      </c>
      <c r="AF16" s="54"/>
      <c r="AG16" s="31"/>
      <c r="AH16" s="28"/>
      <c r="AI16" s="65">
        <f t="shared" si="3"/>
        <v>0</v>
      </c>
      <c r="AJ16" s="54"/>
      <c r="AK16" s="31"/>
      <c r="AL16" s="28"/>
      <c r="AM16" s="62">
        <f t="shared" si="24"/>
        <v>0</v>
      </c>
      <c r="AN16" s="54"/>
      <c r="AO16" s="30"/>
      <c r="AP16" s="28"/>
      <c r="AQ16" s="56">
        <f t="shared" si="27"/>
        <v>0</v>
      </c>
      <c r="AR16" s="54"/>
      <c r="AS16" s="31"/>
      <c r="AT16" s="28"/>
      <c r="AU16" s="60">
        <f t="shared" si="28"/>
        <v>0</v>
      </c>
      <c r="AV16" s="54"/>
      <c r="AW16" s="28"/>
      <c r="AX16" s="28"/>
      <c r="AY16" s="62">
        <f t="shared" si="6"/>
        <v>0</v>
      </c>
      <c r="AZ16" s="54"/>
      <c r="BA16" s="31"/>
      <c r="BB16" s="28"/>
      <c r="BC16" s="56">
        <f t="shared" si="29"/>
        <v>0</v>
      </c>
      <c r="BD16" s="54">
        <v>4</v>
      </c>
      <c r="BE16" s="31">
        <v>108.88</v>
      </c>
      <c r="BF16" s="28">
        <v>26.5</v>
      </c>
      <c r="BG16" s="60">
        <f t="shared" si="37"/>
        <v>2885.3199999999997</v>
      </c>
      <c r="BH16" s="54"/>
      <c r="BI16" s="31"/>
      <c r="BJ16" s="28"/>
      <c r="BK16" s="62">
        <f t="shared" si="30"/>
        <v>0</v>
      </c>
      <c r="BL16" s="54"/>
      <c r="BM16" s="28"/>
      <c r="BN16" s="28"/>
      <c r="BO16" s="56">
        <f t="shared" si="38"/>
        <v>0</v>
      </c>
      <c r="BP16" s="54"/>
      <c r="BQ16" s="31"/>
      <c r="BR16" s="28"/>
      <c r="BS16" s="60"/>
      <c r="BT16" s="67"/>
      <c r="BU16" s="31"/>
      <c r="BV16" s="28"/>
      <c r="BW16" s="62">
        <f t="shared" si="34"/>
        <v>0</v>
      </c>
      <c r="BX16" s="54"/>
      <c r="BY16" s="31"/>
      <c r="BZ16" s="28"/>
      <c r="CA16" s="56">
        <f t="shared" si="31"/>
        <v>0</v>
      </c>
      <c r="CB16" s="54"/>
      <c r="CC16" s="31"/>
      <c r="CD16" s="28"/>
      <c r="CE16" s="60">
        <f t="shared" si="39"/>
        <v>0</v>
      </c>
      <c r="CF16" s="54">
        <v>2</v>
      </c>
      <c r="CG16" s="31">
        <v>43.2</v>
      </c>
      <c r="CH16" s="28">
        <v>66</v>
      </c>
      <c r="CI16" s="62">
        <f t="shared" si="12"/>
        <v>2851.2000000000003</v>
      </c>
      <c r="CJ16" s="54"/>
      <c r="CK16" s="28">
        <v>31.58</v>
      </c>
      <c r="CL16" s="28">
        <v>26</v>
      </c>
      <c r="CM16" s="56">
        <f t="shared" ref="CM16:CM28" si="41">CL16*CK16</f>
        <v>821.07999999999993</v>
      </c>
      <c r="CN16" s="54"/>
      <c r="CO16" s="28"/>
      <c r="CP16" s="28"/>
      <c r="CQ16" s="60">
        <f t="shared" si="32"/>
        <v>0</v>
      </c>
      <c r="CR16" s="138"/>
      <c r="CS16" s="141"/>
      <c r="CT16" s="134"/>
      <c r="CU16" s="145">
        <f t="shared" si="25"/>
        <v>0</v>
      </c>
      <c r="CV16" s="137"/>
      <c r="CW16" s="140"/>
      <c r="CX16" s="133"/>
      <c r="CY16" s="147">
        <f t="shared" si="33"/>
        <v>0</v>
      </c>
      <c r="CZ16" s="137">
        <v>15</v>
      </c>
      <c r="DA16" s="140">
        <v>80.400000000000006</v>
      </c>
      <c r="DB16" s="133">
        <v>20</v>
      </c>
      <c r="DC16" s="149">
        <f t="shared" si="35"/>
        <v>1608</v>
      </c>
      <c r="DD16" s="133"/>
      <c r="DE16" s="133"/>
      <c r="DF16" s="133"/>
      <c r="DG16" s="147">
        <f t="shared" si="40"/>
        <v>0</v>
      </c>
      <c r="DH16" s="137"/>
      <c r="DI16" s="140"/>
      <c r="DJ16" s="133"/>
      <c r="DK16" s="149">
        <f t="shared" si="18"/>
        <v>0</v>
      </c>
      <c r="DL16" s="163"/>
      <c r="DM16" s="156"/>
      <c r="DN16" s="28"/>
      <c r="DO16" s="72">
        <f t="shared" si="36"/>
        <v>0</v>
      </c>
      <c r="DP16" s="74"/>
      <c r="DQ16" s="98">
        <f t="shared" si="26"/>
        <v>68634.559999999998</v>
      </c>
      <c r="DR16" t="s">
        <v>60</v>
      </c>
    </row>
    <row r="17" spans="1:122" ht="15.75">
      <c r="A17" s="129">
        <v>15</v>
      </c>
      <c r="B17" s="25">
        <v>40954</v>
      </c>
      <c r="C17" s="153" t="s">
        <v>78</v>
      </c>
      <c r="D17" s="69">
        <v>10</v>
      </c>
      <c r="E17" s="31">
        <v>156.1</v>
      </c>
      <c r="F17" s="28">
        <v>34</v>
      </c>
      <c r="G17" s="56">
        <f t="shared" si="0"/>
        <v>5307.4</v>
      </c>
      <c r="H17" s="54"/>
      <c r="I17" s="30"/>
      <c r="J17" s="28"/>
      <c r="K17" s="60">
        <f t="shared" si="1"/>
        <v>0</v>
      </c>
      <c r="L17" s="58"/>
      <c r="M17" s="31"/>
      <c r="N17" s="28"/>
      <c r="O17" s="62">
        <f t="shared" si="2"/>
        <v>0</v>
      </c>
      <c r="P17" s="58"/>
      <c r="Q17" s="31"/>
      <c r="R17" s="28"/>
      <c r="S17" s="56">
        <f t="shared" si="20"/>
        <v>0</v>
      </c>
      <c r="T17" s="54"/>
      <c r="U17" s="31"/>
      <c r="V17" s="28"/>
      <c r="W17" s="60">
        <f t="shared" si="21"/>
        <v>0</v>
      </c>
      <c r="X17" s="54"/>
      <c r="Y17" s="31"/>
      <c r="Z17" s="28"/>
      <c r="AA17" s="62">
        <f t="shared" si="22"/>
        <v>0</v>
      </c>
      <c r="AB17" s="54">
        <v>2</v>
      </c>
      <c r="AC17" s="31">
        <v>1595.47</v>
      </c>
      <c r="AD17" s="28">
        <v>26</v>
      </c>
      <c r="AE17" s="56">
        <f t="shared" si="23"/>
        <v>41482.22</v>
      </c>
      <c r="AF17" s="54"/>
      <c r="AG17" s="31"/>
      <c r="AH17" s="28"/>
      <c r="AI17" s="65">
        <f t="shared" si="3"/>
        <v>0</v>
      </c>
      <c r="AJ17" s="54"/>
      <c r="AK17" s="31"/>
      <c r="AL17" s="28"/>
      <c r="AM17" s="62">
        <f t="shared" si="24"/>
        <v>0</v>
      </c>
      <c r="AN17" s="54"/>
      <c r="AO17" s="30"/>
      <c r="AP17" s="28"/>
      <c r="AQ17" s="56">
        <f t="shared" si="27"/>
        <v>0</v>
      </c>
      <c r="AR17" s="54"/>
      <c r="AS17" s="31"/>
      <c r="AT17" s="28"/>
      <c r="AU17" s="60">
        <f t="shared" si="28"/>
        <v>0</v>
      </c>
      <c r="AV17" s="54"/>
      <c r="AW17" s="31"/>
      <c r="AX17" s="28"/>
      <c r="AY17" s="62">
        <f>AX17*AW17</f>
        <v>0</v>
      </c>
      <c r="AZ17" s="54"/>
      <c r="BA17" s="31"/>
      <c r="BB17" s="28"/>
      <c r="BC17" s="56">
        <f t="shared" si="29"/>
        <v>0</v>
      </c>
      <c r="BD17" s="54"/>
      <c r="BE17" s="31"/>
      <c r="BF17" s="28"/>
      <c r="BG17" s="60">
        <f t="shared" si="37"/>
        <v>0</v>
      </c>
      <c r="BH17" s="54"/>
      <c r="BI17" s="31"/>
      <c r="BJ17" s="28"/>
      <c r="BK17" s="62">
        <f t="shared" si="30"/>
        <v>0</v>
      </c>
      <c r="BL17" s="54"/>
      <c r="BM17" s="28"/>
      <c r="BN17" s="28"/>
      <c r="BO17" s="56">
        <f t="shared" si="38"/>
        <v>0</v>
      </c>
      <c r="BP17" s="54"/>
      <c r="BQ17" s="31"/>
      <c r="BR17" s="28"/>
      <c r="BS17" s="60"/>
      <c r="BT17" s="67"/>
      <c r="BU17" s="31"/>
      <c r="BV17" s="28"/>
      <c r="BW17" s="62">
        <f t="shared" si="34"/>
        <v>0</v>
      </c>
      <c r="BX17" s="54"/>
      <c r="BY17" s="31"/>
      <c r="BZ17" s="28"/>
      <c r="CA17" s="56">
        <f t="shared" si="31"/>
        <v>0</v>
      </c>
      <c r="CB17" s="54"/>
      <c r="CC17" s="31"/>
      <c r="CD17" s="28"/>
      <c r="CE17" s="60">
        <f t="shared" si="39"/>
        <v>0</v>
      </c>
      <c r="CF17" s="54"/>
      <c r="CG17" s="31"/>
      <c r="CH17" s="28"/>
      <c r="CI17" s="62">
        <f t="shared" si="12"/>
        <v>0</v>
      </c>
      <c r="CJ17" s="54"/>
      <c r="CK17" s="28"/>
      <c r="CL17" s="28"/>
      <c r="CM17" s="56">
        <f t="shared" si="41"/>
        <v>0</v>
      </c>
      <c r="CN17" s="54"/>
      <c r="CO17" s="28"/>
      <c r="CP17" s="28"/>
      <c r="CQ17" s="60">
        <f t="shared" si="32"/>
        <v>0</v>
      </c>
      <c r="CR17" s="138"/>
      <c r="CS17" s="141"/>
      <c r="CT17" s="134"/>
      <c r="CU17" s="145">
        <f t="shared" si="25"/>
        <v>0</v>
      </c>
      <c r="CV17" s="137"/>
      <c r="CW17" s="140"/>
      <c r="CX17" s="133"/>
      <c r="CY17" s="147">
        <f t="shared" si="33"/>
        <v>0</v>
      </c>
      <c r="CZ17" s="137"/>
      <c r="DA17" s="140"/>
      <c r="DB17" s="133"/>
      <c r="DC17" s="149">
        <f t="shared" si="35"/>
        <v>0</v>
      </c>
      <c r="DD17" s="133"/>
      <c r="DE17" s="133"/>
      <c r="DF17" s="133"/>
      <c r="DG17" s="147">
        <f t="shared" si="40"/>
        <v>0</v>
      </c>
      <c r="DH17" s="137"/>
      <c r="DI17" s="140"/>
      <c r="DJ17" s="133"/>
      <c r="DK17" s="149">
        <f t="shared" si="18"/>
        <v>0</v>
      </c>
      <c r="DL17" s="163"/>
      <c r="DM17" s="156"/>
      <c r="DN17" s="28"/>
      <c r="DO17" s="72">
        <f t="shared" si="36"/>
        <v>0</v>
      </c>
      <c r="DP17" s="74"/>
      <c r="DQ17" s="98">
        <f t="shared" si="26"/>
        <v>46789.62</v>
      </c>
      <c r="DR17" t="s">
        <v>60</v>
      </c>
    </row>
    <row r="18" spans="1:122" ht="15.75">
      <c r="A18" s="129">
        <v>16</v>
      </c>
      <c r="B18" s="25">
        <v>40965</v>
      </c>
      <c r="C18" s="153" t="s">
        <v>79</v>
      </c>
      <c r="D18" s="69"/>
      <c r="E18" s="31"/>
      <c r="F18" s="28"/>
      <c r="G18" s="56">
        <f t="shared" si="0"/>
        <v>0</v>
      </c>
      <c r="H18" s="54"/>
      <c r="I18" s="30"/>
      <c r="J18" s="28"/>
      <c r="K18" s="60">
        <f t="shared" si="1"/>
        <v>0</v>
      </c>
      <c r="L18" s="58"/>
      <c r="M18" s="31"/>
      <c r="N18" s="28"/>
      <c r="O18" s="62">
        <f t="shared" si="2"/>
        <v>0</v>
      </c>
      <c r="P18" s="58"/>
      <c r="Q18" s="31"/>
      <c r="R18" s="28"/>
      <c r="S18" s="56">
        <f t="shared" si="20"/>
        <v>0</v>
      </c>
      <c r="T18" s="54"/>
      <c r="U18" s="31"/>
      <c r="V18" s="28"/>
      <c r="W18" s="60">
        <f t="shared" si="21"/>
        <v>0</v>
      </c>
      <c r="X18" s="54"/>
      <c r="Y18" s="31"/>
      <c r="Z18" s="28"/>
      <c r="AA18" s="62">
        <f t="shared" si="22"/>
        <v>0</v>
      </c>
      <c r="AB18" s="54"/>
      <c r="AC18" s="31"/>
      <c r="AD18" s="28"/>
      <c r="AE18" s="56">
        <f t="shared" si="23"/>
        <v>0</v>
      </c>
      <c r="AF18" s="54"/>
      <c r="AG18" s="31"/>
      <c r="AH18" s="28"/>
      <c r="AI18" s="65">
        <f t="shared" si="3"/>
        <v>0</v>
      </c>
      <c r="AJ18" s="54"/>
      <c r="AK18" s="31"/>
      <c r="AL18" s="28"/>
      <c r="AM18" s="62">
        <f t="shared" si="24"/>
        <v>0</v>
      </c>
      <c r="AN18" s="54"/>
      <c r="AO18" s="30">
        <v>41.22</v>
      </c>
      <c r="AP18" s="28">
        <v>22</v>
      </c>
      <c r="AQ18" s="56">
        <f t="shared" si="27"/>
        <v>906.83999999999992</v>
      </c>
      <c r="AR18" s="54"/>
      <c r="AS18" s="31"/>
      <c r="AT18" s="28"/>
      <c r="AU18" s="60">
        <f t="shared" si="28"/>
        <v>0</v>
      </c>
      <c r="AV18" s="54"/>
      <c r="AW18" s="31"/>
      <c r="AX18" s="28"/>
      <c r="AY18" s="62">
        <f t="shared" ref="AY18:AY28" si="42">AX18*AW18</f>
        <v>0</v>
      </c>
      <c r="AZ18" s="54"/>
      <c r="BA18" s="31"/>
      <c r="BB18" s="28"/>
      <c r="BC18" s="56">
        <f t="shared" si="29"/>
        <v>0</v>
      </c>
      <c r="BD18" s="54"/>
      <c r="BE18" s="31"/>
      <c r="BF18" s="28"/>
      <c r="BG18" s="60">
        <f t="shared" si="37"/>
        <v>0</v>
      </c>
      <c r="BH18" s="54"/>
      <c r="BI18" s="31"/>
      <c r="BJ18" s="28"/>
      <c r="BK18" s="62">
        <f t="shared" si="30"/>
        <v>0</v>
      </c>
      <c r="BL18" s="54"/>
      <c r="BM18" s="28"/>
      <c r="BN18" s="28"/>
      <c r="BO18" s="56">
        <f t="shared" si="38"/>
        <v>0</v>
      </c>
      <c r="BP18" s="54"/>
      <c r="BQ18" s="31"/>
      <c r="BR18" s="28"/>
      <c r="BS18" s="60"/>
      <c r="BT18" s="67"/>
      <c r="BU18" s="31"/>
      <c r="BV18" s="28"/>
      <c r="BW18" s="62">
        <f t="shared" si="34"/>
        <v>0</v>
      </c>
      <c r="BX18" s="54"/>
      <c r="BY18" s="31"/>
      <c r="BZ18" s="28"/>
      <c r="CA18" s="56">
        <f t="shared" si="31"/>
        <v>0</v>
      </c>
      <c r="CB18" s="54"/>
      <c r="CC18" s="31"/>
      <c r="CD18" s="28"/>
      <c r="CE18" s="60">
        <f t="shared" si="39"/>
        <v>0</v>
      </c>
      <c r="CF18" s="54"/>
      <c r="CG18" s="31"/>
      <c r="CH18" s="28"/>
      <c r="CI18" s="62">
        <f t="shared" si="12"/>
        <v>0</v>
      </c>
      <c r="CJ18" s="54"/>
      <c r="CK18" s="28"/>
      <c r="CL18" s="28"/>
      <c r="CM18" s="56">
        <f t="shared" si="41"/>
        <v>0</v>
      </c>
      <c r="CN18" s="54"/>
      <c r="CO18" s="28"/>
      <c r="CP18" s="28"/>
      <c r="CQ18" s="60">
        <f t="shared" si="32"/>
        <v>0</v>
      </c>
      <c r="CR18" s="138"/>
      <c r="CS18" s="141"/>
      <c r="CT18" s="134"/>
      <c r="CU18" s="145">
        <f t="shared" si="25"/>
        <v>0</v>
      </c>
      <c r="CV18" s="137"/>
      <c r="CW18" s="140"/>
      <c r="CX18" s="133"/>
      <c r="CY18" s="147">
        <f t="shared" si="33"/>
        <v>0</v>
      </c>
      <c r="CZ18" s="137"/>
      <c r="DA18" s="140"/>
      <c r="DB18" s="133"/>
      <c r="DC18" s="149">
        <f t="shared" si="35"/>
        <v>0</v>
      </c>
      <c r="DD18" s="133"/>
      <c r="DE18" s="133"/>
      <c r="DF18" s="133"/>
      <c r="DG18" s="147">
        <f t="shared" si="40"/>
        <v>0</v>
      </c>
      <c r="DH18" s="137"/>
      <c r="DI18" s="140"/>
      <c r="DJ18" s="133"/>
      <c r="DK18" s="149">
        <f t="shared" si="18"/>
        <v>0</v>
      </c>
      <c r="DL18" s="163"/>
      <c r="DM18" s="156"/>
      <c r="DN18" s="28"/>
      <c r="DO18" s="72">
        <f t="shared" si="36"/>
        <v>0</v>
      </c>
      <c r="DP18" s="74"/>
      <c r="DQ18" s="98">
        <f t="shared" si="26"/>
        <v>906.83999999999992</v>
      </c>
      <c r="DR18" t="s">
        <v>60</v>
      </c>
    </row>
    <row r="19" spans="1:122" ht="15.75">
      <c r="A19" s="129">
        <v>17</v>
      </c>
      <c r="B19" s="25">
        <v>40956</v>
      </c>
      <c r="C19" s="153" t="s">
        <v>80</v>
      </c>
      <c r="D19" s="69"/>
      <c r="E19" s="31"/>
      <c r="F19" s="28"/>
      <c r="G19" s="56">
        <f t="shared" si="0"/>
        <v>0</v>
      </c>
      <c r="H19" s="54"/>
      <c r="I19" s="30"/>
      <c r="J19" s="28"/>
      <c r="K19" s="60">
        <f t="shared" si="1"/>
        <v>0</v>
      </c>
      <c r="L19" s="58"/>
      <c r="M19" s="31"/>
      <c r="N19" s="28"/>
      <c r="O19" s="62">
        <f t="shared" si="2"/>
        <v>0</v>
      </c>
      <c r="P19" s="58"/>
      <c r="Q19" s="31"/>
      <c r="R19" s="28"/>
      <c r="S19" s="56">
        <f t="shared" si="20"/>
        <v>0</v>
      </c>
      <c r="T19" s="54"/>
      <c r="U19" s="31"/>
      <c r="V19" s="28"/>
      <c r="W19" s="60">
        <f t="shared" si="21"/>
        <v>0</v>
      </c>
      <c r="X19" s="54"/>
      <c r="Y19" s="31"/>
      <c r="Z19" s="28"/>
      <c r="AA19" s="62">
        <f t="shared" si="22"/>
        <v>0</v>
      </c>
      <c r="AB19" s="54">
        <v>4</v>
      </c>
      <c r="AC19" s="31">
        <v>3124.25</v>
      </c>
      <c r="AD19" s="28">
        <v>26</v>
      </c>
      <c r="AE19" s="56">
        <f t="shared" si="23"/>
        <v>81230.5</v>
      </c>
      <c r="AF19" s="54"/>
      <c r="AG19" s="31"/>
      <c r="AH19" s="28"/>
      <c r="AI19" s="65">
        <f t="shared" si="3"/>
        <v>0</v>
      </c>
      <c r="AJ19" s="54"/>
      <c r="AK19" s="31"/>
      <c r="AL19" s="28"/>
      <c r="AM19" s="62">
        <f t="shared" si="24"/>
        <v>0</v>
      </c>
      <c r="AN19" s="54"/>
      <c r="AO19" s="30"/>
      <c r="AP19" s="28"/>
      <c r="AQ19" s="56">
        <f t="shared" si="27"/>
        <v>0</v>
      </c>
      <c r="AR19" s="54"/>
      <c r="AS19" s="31"/>
      <c r="AT19" s="28"/>
      <c r="AU19" s="60">
        <f t="shared" si="28"/>
        <v>0</v>
      </c>
      <c r="AV19" s="54"/>
      <c r="AW19" s="31"/>
      <c r="AX19" s="28"/>
      <c r="AY19" s="62">
        <f t="shared" si="42"/>
        <v>0</v>
      </c>
      <c r="AZ19" s="54"/>
      <c r="BA19" s="31"/>
      <c r="BB19" s="28"/>
      <c r="BC19" s="56">
        <f t="shared" si="29"/>
        <v>0</v>
      </c>
      <c r="BD19" s="54">
        <v>10</v>
      </c>
      <c r="BE19" s="31">
        <v>272.2</v>
      </c>
      <c r="BF19" s="28">
        <v>26.5</v>
      </c>
      <c r="BG19" s="60">
        <f t="shared" si="37"/>
        <v>7213.2999999999993</v>
      </c>
      <c r="BH19" s="54"/>
      <c r="BI19" s="31"/>
      <c r="BJ19" s="28"/>
      <c r="BK19" s="62">
        <f t="shared" si="30"/>
        <v>0</v>
      </c>
      <c r="BL19" s="54"/>
      <c r="BM19" s="28"/>
      <c r="BN19" s="28"/>
      <c r="BO19" s="56">
        <f t="shared" si="38"/>
        <v>0</v>
      </c>
      <c r="BP19" s="54"/>
      <c r="BQ19" s="31"/>
      <c r="BR19" s="28"/>
      <c r="BS19" s="60"/>
      <c r="BT19" s="67"/>
      <c r="BU19" s="31"/>
      <c r="BV19" s="28"/>
      <c r="BW19" s="62">
        <f t="shared" si="34"/>
        <v>0</v>
      </c>
      <c r="BX19" s="54"/>
      <c r="BY19" s="31"/>
      <c r="BZ19" s="28"/>
      <c r="CA19" s="56">
        <f t="shared" si="31"/>
        <v>0</v>
      </c>
      <c r="CB19" s="54">
        <v>10</v>
      </c>
      <c r="CC19" s="31">
        <v>54.5</v>
      </c>
      <c r="CD19" s="28">
        <v>260</v>
      </c>
      <c r="CE19" s="60">
        <f t="shared" si="39"/>
        <v>2600</v>
      </c>
      <c r="CF19" s="54"/>
      <c r="CG19" s="31"/>
      <c r="CH19" s="28"/>
      <c r="CI19" s="62">
        <f t="shared" si="12"/>
        <v>0</v>
      </c>
      <c r="CJ19" s="54"/>
      <c r="CK19" s="28"/>
      <c r="CL19" s="28"/>
      <c r="CM19" s="56">
        <f t="shared" si="41"/>
        <v>0</v>
      </c>
      <c r="CN19" s="54"/>
      <c r="CO19" s="28"/>
      <c r="CP19" s="28"/>
      <c r="CQ19" s="60">
        <f t="shared" si="32"/>
        <v>0</v>
      </c>
      <c r="CR19" s="138"/>
      <c r="CS19" s="141"/>
      <c r="CT19" s="134"/>
      <c r="CU19" s="145">
        <f t="shared" si="25"/>
        <v>0</v>
      </c>
      <c r="CV19" s="137"/>
      <c r="CW19" s="140"/>
      <c r="CX19" s="133"/>
      <c r="CY19" s="147">
        <f t="shared" si="33"/>
        <v>0</v>
      </c>
      <c r="CZ19" s="137"/>
      <c r="DA19" s="140"/>
      <c r="DB19" s="133"/>
      <c r="DC19" s="149">
        <f t="shared" si="35"/>
        <v>0</v>
      </c>
      <c r="DD19" s="133"/>
      <c r="DE19" s="133"/>
      <c r="DF19" s="133"/>
      <c r="DG19" s="147">
        <f t="shared" si="40"/>
        <v>0</v>
      </c>
      <c r="DH19" s="137"/>
      <c r="DI19" s="140"/>
      <c r="DJ19" s="133"/>
      <c r="DK19" s="149">
        <f t="shared" si="18"/>
        <v>0</v>
      </c>
      <c r="DL19" s="163"/>
      <c r="DM19" s="156"/>
      <c r="DN19" s="28"/>
      <c r="DO19" s="72">
        <f t="shared" si="36"/>
        <v>0</v>
      </c>
      <c r="DP19" s="74"/>
      <c r="DQ19" s="98">
        <f t="shared" si="26"/>
        <v>91043.8</v>
      </c>
      <c r="DR19" t="s">
        <v>60</v>
      </c>
    </row>
    <row r="20" spans="1:122" ht="15.75">
      <c r="A20" s="129">
        <v>18</v>
      </c>
      <c r="B20" s="25">
        <v>40952</v>
      </c>
      <c r="C20" s="153" t="s">
        <v>81</v>
      </c>
      <c r="D20" s="69"/>
      <c r="E20" s="31"/>
      <c r="F20" s="28"/>
      <c r="G20" s="56">
        <f t="shared" si="0"/>
        <v>0</v>
      </c>
      <c r="H20" s="54"/>
      <c r="I20" s="30"/>
      <c r="J20" s="28"/>
      <c r="K20" s="60">
        <f t="shared" si="1"/>
        <v>0</v>
      </c>
      <c r="L20" s="58"/>
      <c r="M20" s="31"/>
      <c r="N20" s="28"/>
      <c r="O20" s="62">
        <f t="shared" si="2"/>
        <v>0</v>
      </c>
      <c r="P20" s="58">
        <v>4</v>
      </c>
      <c r="Q20" s="31">
        <v>108.88</v>
      </c>
      <c r="R20" s="28">
        <v>22</v>
      </c>
      <c r="S20" s="56">
        <f t="shared" si="20"/>
        <v>2395.3599999999997</v>
      </c>
      <c r="T20" s="54"/>
      <c r="U20" s="31"/>
      <c r="V20" s="28"/>
      <c r="W20" s="60">
        <f t="shared" si="21"/>
        <v>0</v>
      </c>
      <c r="X20" s="54"/>
      <c r="Y20" s="31"/>
      <c r="Z20" s="28"/>
      <c r="AA20" s="62">
        <f t="shared" si="22"/>
        <v>0</v>
      </c>
      <c r="AB20" s="54"/>
      <c r="AC20" s="31"/>
      <c r="AD20" s="28"/>
      <c r="AE20" s="56">
        <f t="shared" si="23"/>
        <v>0</v>
      </c>
      <c r="AF20" s="54">
        <v>2</v>
      </c>
      <c r="AG20" s="31">
        <v>1804</v>
      </c>
      <c r="AH20" s="28">
        <v>25.8</v>
      </c>
      <c r="AI20" s="65">
        <f t="shared" si="3"/>
        <v>46543.200000000004</v>
      </c>
      <c r="AJ20" s="54"/>
      <c r="AK20" s="31"/>
      <c r="AL20" s="28"/>
      <c r="AM20" s="62">
        <f t="shared" si="24"/>
        <v>0</v>
      </c>
      <c r="AN20" s="54"/>
      <c r="AO20" s="30"/>
      <c r="AP20" s="28"/>
      <c r="AQ20" s="56">
        <f t="shared" si="27"/>
        <v>0</v>
      </c>
      <c r="AR20" s="54"/>
      <c r="AS20" s="31"/>
      <c r="AT20" s="28"/>
      <c r="AU20" s="60">
        <f t="shared" si="28"/>
        <v>0</v>
      </c>
      <c r="AV20" s="54"/>
      <c r="AW20" s="31"/>
      <c r="AX20" s="28"/>
      <c r="AY20" s="62">
        <f t="shared" si="42"/>
        <v>0</v>
      </c>
      <c r="AZ20" s="54"/>
      <c r="BA20" s="31"/>
      <c r="BB20" s="28"/>
      <c r="BC20" s="56">
        <f t="shared" si="29"/>
        <v>0</v>
      </c>
      <c r="BD20" s="54"/>
      <c r="BE20" s="31"/>
      <c r="BF20" s="28"/>
      <c r="BG20" s="60">
        <f t="shared" si="37"/>
        <v>0</v>
      </c>
      <c r="BH20" s="54"/>
      <c r="BI20" s="31"/>
      <c r="BJ20" s="28"/>
      <c r="BK20" s="62">
        <f t="shared" si="30"/>
        <v>0</v>
      </c>
      <c r="BL20" s="54"/>
      <c r="BM20" s="28"/>
      <c r="BN20" s="28"/>
      <c r="BO20" s="56">
        <f t="shared" si="38"/>
        <v>0</v>
      </c>
      <c r="BP20" s="54"/>
      <c r="BQ20" s="31"/>
      <c r="BR20" s="28"/>
      <c r="BS20" s="60"/>
      <c r="BT20" s="67"/>
      <c r="BU20" s="31"/>
      <c r="BV20" s="28"/>
      <c r="BW20" s="62">
        <f t="shared" si="34"/>
        <v>0</v>
      </c>
      <c r="BX20" s="54"/>
      <c r="BY20" s="31"/>
      <c r="BZ20" s="28"/>
      <c r="CA20" s="56">
        <f t="shared" si="31"/>
        <v>0</v>
      </c>
      <c r="CB20" s="54"/>
      <c r="CC20" s="31"/>
      <c r="CD20" s="28"/>
      <c r="CE20" s="60">
        <f t="shared" si="39"/>
        <v>0</v>
      </c>
      <c r="CF20" s="54"/>
      <c r="CG20" s="31"/>
      <c r="CH20" s="28"/>
      <c r="CI20" s="62">
        <f t="shared" si="12"/>
        <v>0</v>
      </c>
      <c r="CJ20" s="54"/>
      <c r="CK20" s="28"/>
      <c r="CL20" s="28"/>
      <c r="CM20" s="56">
        <f t="shared" si="41"/>
        <v>0</v>
      </c>
      <c r="CN20" s="54"/>
      <c r="CO20" s="28"/>
      <c r="CP20" s="28"/>
      <c r="CQ20" s="60">
        <f t="shared" si="32"/>
        <v>0</v>
      </c>
      <c r="CR20" s="138"/>
      <c r="CS20" s="141"/>
      <c r="CT20" s="134"/>
      <c r="CU20" s="145">
        <f t="shared" si="25"/>
        <v>0</v>
      </c>
      <c r="CV20" s="137"/>
      <c r="CW20" s="140"/>
      <c r="CX20" s="133"/>
      <c r="CY20" s="147">
        <f t="shared" si="33"/>
        <v>0</v>
      </c>
      <c r="CZ20" s="137"/>
      <c r="DA20" s="140"/>
      <c r="DB20" s="133"/>
      <c r="DC20" s="149">
        <f t="shared" si="35"/>
        <v>0</v>
      </c>
      <c r="DD20" s="133"/>
      <c r="DE20" s="133"/>
      <c r="DF20" s="133"/>
      <c r="DG20" s="147">
        <f t="shared" si="40"/>
        <v>0</v>
      </c>
      <c r="DH20" s="137"/>
      <c r="DI20" s="140"/>
      <c r="DJ20" s="133"/>
      <c r="DK20" s="149">
        <f t="shared" si="18"/>
        <v>0</v>
      </c>
      <c r="DL20" s="163"/>
      <c r="DM20" s="156"/>
      <c r="DN20" s="28"/>
      <c r="DO20" s="72">
        <f t="shared" si="36"/>
        <v>0</v>
      </c>
      <c r="DP20" s="74"/>
      <c r="DQ20" s="98">
        <f t="shared" si="26"/>
        <v>48938.560000000005</v>
      </c>
      <c r="DR20" t="s">
        <v>60</v>
      </c>
    </row>
    <row r="21" spans="1:122" ht="15.75">
      <c r="A21" s="129">
        <v>19</v>
      </c>
      <c r="B21" s="25">
        <v>40959</v>
      </c>
      <c r="C21" s="153" t="s">
        <v>83</v>
      </c>
      <c r="D21" s="69">
        <v>10</v>
      </c>
      <c r="E21" s="31">
        <v>172.7</v>
      </c>
      <c r="F21" s="28">
        <v>34</v>
      </c>
      <c r="G21" s="56">
        <f t="shared" si="0"/>
        <v>5871.7999999999993</v>
      </c>
      <c r="H21" s="54"/>
      <c r="I21" s="30"/>
      <c r="J21" s="28"/>
      <c r="K21" s="60">
        <f t="shared" si="1"/>
        <v>0</v>
      </c>
      <c r="L21" s="58"/>
      <c r="M21" s="31"/>
      <c r="N21" s="28"/>
      <c r="O21" s="62">
        <f t="shared" si="2"/>
        <v>0</v>
      </c>
      <c r="P21" s="58"/>
      <c r="Q21" s="31"/>
      <c r="R21" s="28"/>
      <c r="S21" s="56">
        <f t="shared" si="20"/>
        <v>0</v>
      </c>
      <c r="T21" s="54"/>
      <c r="U21" s="31"/>
      <c r="V21" s="28"/>
      <c r="W21" s="60">
        <f t="shared" si="21"/>
        <v>0</v>
      </c>
      <c r="X21" s="54"/>
      <c r="Y21" s="31"/>
      <c r="Z21" s="28"/>
      <c r="AA21" s="62">
        <f t="shared" si="22"/>
        <v>0</v>
      </c>
      <c r="AB21" s="54"/>
      <c r="AC21" s="31"/>
      <c r="AD21" s="28"/>
      <c r="AE21" s="56">
        <f t="shared" si="23"/>
        <v>0</v>
      </c>
      <c r="AF21" s="54"/>
      <c r="AG21" s="31"/>
      <c r="AH21" s="28"/>
      <c r="AI21" s="65">
        <f>AH21*AG21</f>
        <v>0</v>
      </c>
      <c r="AJ21" s="54"/>
      <c r="AK21" s="31"/>
      <c r="AL21" s="28"/>
      <c r="AM21" s="62">
        <f t="shared" si="24"/>
        <v>0</v>
      </c>
      <c r="AN21" s="54"/>
      <c r="AO21" s="30"/>
      <c r="AP21" s="28"/>
      <c r="AQ21" s="56">
        <f t="shared" si="27"/>
        <v>0</v>
      </c>
      <c r="AR21" s="54"/>
      <c r="AS21" s="31"/>
      <c r="AT21" s="28"/>
      <c r="AU21" s="60">
        <f t="shared" si="28"/>
        <v>0</v>
      </c>
      <c r="AV21" s="54"/>
      <c r="AW21" s="31"/>
      <c r="AX21" s="28"/>
      <c r="AY21" s="62">
        <f t="shared" si="42"/>
        <v>0</v>
      </c>
      <c r="AZ21" s="54"/>
      <c r="BA21" s="31"/>
      <c r="BB21" s="28"/>
      <c r="BC21" s="56">
        <f t="shared" si="29"/>
        <v>0</v>
      </c>
      <c r="BD21" s="54"/>
      <c r="BE21" s="31"/>
      <c r="BF21" s="28"/>
      <c r="BG21" s="60">
        <f t="shared" si="37"/>
        <v>0</v>
      </c>
      <c r="BH21" s="54"/>
      <c r="BI21" s="31"/>
      <c r="BJ21" s="28"/>
      <c r="BK21" s="62">
        <f t="shared" si="30"/>
        <v>0</v>
      </c>
      <c r="BL21" s="54"/>
      <c r="BM21" s="28"/>
      <c r="BN21" s="28"/>
      <c r="BO21" s="56">
        <f t="shared" si="38"/>
        <v>0</v>
      </c>
      <c r="BP21" s="54"/>
      <c r="BQ21" s="31"/>
      <c r="BR21" s="28"/>
      <c r="BS21" s="60"/>
      <c r="BT21" s="67"/>
      <c r="BU21" s="31"/>
      <c r="BV21" s="28"/>
      <c r="BW21" s="62">
        <f t="shared" si="34"/>
        <v>0</v>
      </c>
      <c r="BX21" s="54"/>
      <c r="BY21" s="31"/>
      <c r="BZ21" s="28"/>
      <c r="CA21" s="56">
        <f t="shared" si="31"/>
        <v>0</v>
      </c>
      <c r="CB21" s="54"/>
      <c r="CC21" s="31"/>
      <c r="CD21" s="28"/>
      <c r="CE21" s="60">
        <f t="shared" si="39"/>
        <v>0</v>
      </c>
      <c r="CF21" s="54"/>
      <c r="CG21" s="31"/>
      <c r="CH21" s="28"/>
      <c r="CI21" s="62">
        <f>CH21*CG21</f>
        <v>0</v>
      </c>
      <c r="CJ21" s="54"/>
      <c r="CK21" s="28"/>
      <c r="CL21" s="28"/>
      <c r="CM21" s="56">
        <f t="shared" si="41"/>
        <v>0</v>
      </c>
      <c r="CN21" s="54"/>
      <c r="CO21" s="28"/>
      <c r="CP21" s="28"/>
      <c r="CQ21" s="60">
        <f t="shared" si="32"/>
        <v>0</v>
      </c>
      <c r="CR21" s="138"/>
      <c r="CS21" s="141"/>
      <c r="CT21" s="134"/>
      <c r="CU21" s="145">
        <f t="shared" si="25"/>
        <v>0</v>
      </c>
      <c r="CV21" s="137"/>
      <c r="CW21" s="140"/>
      <c r="CX21" s="133"/>
      <c r="CY21" s="147">
        <f t="shared" si="33"/>
        <v>0</v>
      </c>
      <c r="CZ21" s="137"/>
      <c r="DA21" s="140"/>
      <c r="DB21" s="133"/>
      <c r="DC21" s="149">
        <f t="shared" si="35"/>
        <v>0</v>
      </c>
      <c r="DD21" s="133"/>
      <c r="DE21" s="133"/>
      <c r="DF21" s="133"/>
      <c r="DG21" s="147">
        <f t="shared" si="40"/>
        <v>0</v>
      </c>
      <c r="DH21" s="137"/>
      <c r="DI21" s="140"/>
      <c r="DJ21" s="133"/>
      <c r="DK21" s="149">
        <f t="shared" si="18"/>
        <v>0</v>
      </c>
      <c r="DL21" s="163"/>
      <c r="DM21" s="156"/>
      <c r="DN21" s="28"/>
      <c r="DO21" s="72">
        <f t="shared" si="36"/>
        <v>0</v>
      </c>
      <c r="DP21" s="74"/>
      <c r="DQ21" s="98">
        <f t="shared" si="26"/>
        <v>5871.7999999999993</v>
      </c>
      <c r="DR21" t="s">
        <v>60</v>
      </c>
    </row>
    <row r="22" spans="1:122" ht="15.75">
      <c r="A22" s="129">
        <v>20</v>
      </c>
      <c r="B22" s="25">
        <v>40961</v>
      </c>
      <c r="C22" s="153" t="s">
        <v>84</v>
      </c>
      <c r="D22" s="69">
        <v>5</v>
      </c>
      <c r="E22" s="31">
        <v>82.3</v>
      </c>
      <c r="F22" s="28">
        <v>34</v>
      </c>
      <c r="G22" s="56">
        <f t="shared" si="0"/>
        <v>2798.2</v>
      </c>
      <c r="H22" s="54"/>
      <c r="I22" s="30"/>
      <c r="J22" s="28"/>
      <c r="K22" s="60">
        <f t="shared" si="1"/>
        <v>0</v>
      </c>
      <c r="L22" s="58"/>
      <c r="M22" s="31"/>
      <c r="N22" s="28"/>
      <c r="O22" s="62">
        <f t="shared" si="2"/>
        <v>0</v>
      </c>
      <c r="P22" s="58"/>
      <c r="Q22" s="31"/>
      <c r="R22" s="28"/>
      <c r="S22" s="56">
        <f t="shared" si="20"/>
        <v>0</v>
      </c>
      <c r="T22" s="54"/>
      <c r="U22" s="31"/>
      <c r="V22" s="28"/>
      <c r="W22" s="60">
        <f t="shared" si="21"/>
        <v>0</v>
      </c>
      <c r="X22" s="54"/>
      <c r="Y22" s="31"/>
      <c r="Z22" s="28"/>
      <c r="AA22" s="62">
        <f t="shared" si="22"/>
        <v>0</v>
      </c>
      <c r="AB22" s="54">
        <v>3</v>
      </c>
      <c r="AC22" s="31">
        <v>2313.38</v>
      </c>
      <c r="AD22" s="28">
        <v>26</v>
      </c>
      <c r="AE22" s="56">
        <f t="shared" si="23"/>
        <v>60147.880000000005</v>
      </c>
      <c r="AF22" s="54"/>
      <c r="AG22" s="31"/>
      <c r="AH22" s="28"/>
      <c r="AI22" s="65">
        <f t="shared" ref="AI22:AI28" si="43">AH22*AG22</f>
        <v>0</v>
      </c>
      <c r="AJ22" s="54"/>
      <c r="AK22" s="31"/>
      <c r="AL22" s="28"/>
      <c r="AM22" s="62">
        <f t="shared" si="24"/>
        <v>0</v>
      </c>
      <c r="AN22" s="54"/>
      <c r="AO22" s="30"/>
      <c r="AP22" s="28"/>
      <c r="AQ22" s="56">
        <f t="shared" si="27"/>
        <v>0</v>
      </c>
      <c r="AR22" s="54"/>
      <c r="AS22" s="31"/>
      <c r="AT22" s="28"/>
      <c r="AU22" s="60">
        <f t="shared" si="28"/>
        <v>0</v>
      </c>
      <c r="AV22" s="54"/>
      <c r="AW22" s="31"/>
      <c r="AX22" s="28"/>
      <c r="AY22" s="62">
        <f t="shared" si="42"/>
        <v>0</v>
      </c>
      <c r="AZ22" s="54">
        <v>7</v>
      </c>
      <c r="BA22" s="31">
        <v>421.6</v>
      </c>
      <c r="BB22" s="28">
        <v>39</v>
      </c>
      <c r="BC22" s="56">
        <f t="shared" si="29"/>
        <v>16442.400000000001</v>
      </c>
      <c r="BD22" s="54"/>
      <c r="BE22" s="31"/>
      <c r="BF22" s="28"/>
      <c r="BG22" s="60">
        <f t="shared" si="37"/>
        <v>0</v>
      </c>
      <c r="BH22" s="54"/>
      <c r="BI22" s="31"/>
      <c r="BJ22" s="28"/>
      <c r="BK22" s="62">
        <f t="shared" si="30"/>
        <v>0</v>
      </c>
      <c r="BL22" s="54"/>
      <c r="BM22" s="28"/>
      <c r="BN22" s="28"/>
      <c r="BO22" s="56">
        <f t="shared" si="38"/>
        <v>0</v>
      </c>
      <c r="BP22" s="54"/>
      <c r="BQ22" s="31"/>
      <c r="BR22" s="28"/>
      <c r="BS22" s="60"/>
      <c r="BT22" s="67"/>
      <c r="BU22" s="31"/>
      <c r="BV22" s="28"/>
      <c r="BW22" s="62">
        <f t="shared" si="34"/>
        <v>0</v>
      </c>
      <c r="BX22" s="54"/>
      <c r="BY22" s="31"/>
      <c r="BZ22" s="28"/>
      <c r="CA22" s="56">
        <f t="shared" si="31"/>
        <v>0</v>
      </c>
      <c r="CB22" s="54"/>
      <c r="CC22" s="31"/>
      <c r="CD22" s="28"/>
      <c r="CE22" s="60">
        <f t="shared" si="39"/>
        <v>0</v>
      </c>
      <c r="CF22" s="54">
        <v>2</v>
      </c>
      <c r="CG22" s="31">
        <v>44.34</v>
      </c>
      <c r="CH22" s="28">
        <v>74</v>
      </c>
      <c r="CI22" s="62">
        <f t="shared" ref="CI22:CI28" si="44">CH22*CG22</f>
        <v>3281.1600000000003</v>
      </c>
      <c r="CJ22" s="54"/>
      <c r="CK22" s="28"/>
      <c r="CL22" s="28"/>
      <c r="CM22" s="56">
        <f t="shared" si="41"/>
        <v>0</v>
      </c>
      <c r="CN22" s="54"/>
      <c r="CO22" s="28"/>
      <c r="CP22" s="28"/>
      <c r="CQ22" s="60">
        <f t="shared" si="32"/>
        <v>0</v>
      </c>
      <c r="CR22" s="138"/>
      <c r="CS22" s="141"/>
      <c r="CT22" s="134"/>
      <c r="CU22" s="145">
        <f t="shared" si="25"/>
        <v>0</v>
      </c>
      <c r="CV22" s="137"/>
      <c r="CW22" s="140"/>
      <c r="CX22" s="133"/>
      <c r="CY22" s="147">
        <f t="shared" si="33"/>
        <v>0</v>
      </c>
      <c r="CZ22" s="137"/>
      <c r="DA22" s="140"/>
      <c r="DB22" s="133"/>
      <c r="DC22" s="149">
        <f t="shared" si="35"/>
        <v>0</v>
      </c>
      <c r="DD22" s="133"/>
      <c r="DE22" s="133"/>
      <c r="DF22" s="133"/>
      <c r="DG22" s="147">
        <f t="shared" si="40"/>
        <v>0</v>
      </c>
      <c r="DH22" s="137">
        <v>2</v>
      </c>
      <c r="DI22" s="140">
        <v>10</v>
      </c>
      <c r="DJ22" s="133">
        <v>50</v>
      </c>
      <c r="DK22" s="149">
        <f>DJ22*DI22</f>
        <v>500</v>
      </c>
      <c r="DL22" s="163"/>
      <c r="DM22" s="156"/>
      <c r="DN22" s="28"/>
      <c r="DO22" s="72">
        <f t="shared" si="36"/>
        <v>0</v>
      </c>
      <c r="DP22" s="74"/>
      <c r="DQ22" s="98">
        <f t="shared" si="26"/>
        <v>83169.64</v>
      </c>
      <c r="DR22" t="s">
        <v>60</v>
      </c>
    </row>
    <row r="23" spans="1:122" ht="15.75">
      <c r="A23" s="129">
        <v>21</v>
      </c>
      <c r="B23" s="25">
        <v>40962</v>
      </c>
      <c r="C23" s="153" t="s">
        <v>85</v>
      </c>
      <c r="D23" s="69"/>
      <c r="E23" s="31"/>
      <c r="F23" s="28"/>
      <c r="G23" s="56">
        <f t="shared" si="0"/>
        <v>0</v>
      </c>
      <c r="H23" s="54"/>
      <c r="I23" s="30"/>
      <c r="J23" s="28"/>
      <c r="K23" s="60">
        <f t="shared" si="1"/>
        <v>0</v>
      </c>
      <c r="L23" s="58"/>
      <c r="M23" s="31"/>
      <c r="N23" s="28"/>
      <c r="O23" s="62">
        <f t="shared" si="2"/>
        <v>0</v>
      </c>
      <c r="P23" s="58">
        <v>3</v>
      </c>
      <c r="Q23" s="31">
        <v>81.66</v>
      </c>
      <c r="R23" s="28">
        <v>22</v>
      </c>
      <c r="S23" s="56">
        <f t="shared" si="20"/>
        <v>1796.52</v>
      </c>
      <c r="T23" s="54"/>
      <c r="U23" s="31"/>
      <c r="V23" s="28"/>
      <c r="W23" s="60">
        <f t="shared" si="21"/>
        <v>0</v>
      </c>
      <c r="X23" s="54"/>
      <c r="Y23" s="31"/>
      <c r="Z23" s="28"/>
      <c r="AA23" s="62">
        <f t="shared" si="22"/>
        <v>0</v>
      </c>
      <c r="AB23" s="54"/>
      <c r="AC23" s="31"/>
      <c r="AD23" s="28"/>
      <c r="AE23" s="56">
        <f t="shared" si="23"/>
        <v>0</v>
      </c>
      <c r="AF23" s="54"/>
      <c r="AG23" s="31"/>
      <c r="AH23" s="28"/>
      <c r="AI23" s="65">
        <f t="shared" si="43"/>
        <v>0</v>
      </c>
      <c r="AJ23" s="54"/>
      <c r="AK23" s="31"/>
      <c r="AL23" s="28"/>
      <c r="AM23" s="62">
        <f t="shared" si="24"/>
        <v>0</v>
      </c>
      <c r="AN23" s="54"/>
      <c r="AO23" s="30">
        <v>43.32</v>
      </c>
      <c r="AP23" s="28">
        <v>22</v>
      </c>
      <c r="AQ23" s="56">
        <f t="shared" si="27"/>
        <v>953.04</v>
      </c>
      <c r="AR23" s="54"/>
      <c r="AS23" s="31"/>
      <c r="AT23" s="28"/>
      <c r="AU23" s="60">
        <f t="shared" si="28"/>
        <v>0</v>
      </c>
      <c r="AV23" s="54"/>
      <c r="AW23" s="31"/>
      <c r="AX23" s="28"/>
      <c r="AY23" s="62">
        <f t="shared" si="42"/>
        <v>0</v>
      </c>
      <c r="AZ23" s="54"/>
      <c r="BA23" s="31"/>
      <c r="BB23" s="28"/>
      <c r="BC23" s="56">
        <f t="shared" si="29"/>
        <v>0</v>
      </c>
      <c r="BD23" s="54">
        <v>10</v>
      </c>
      <c r="BE23" s="31">
        <v>272.2</v>
      </c>
      <c r="BF23" s="28">
        <v>26.5</v>
      </c>
      <c r="BG23" s="60">
        <f t="shared" si="37"/>
        <v>7213.2999999999993</v>
      </c>
      <c r="BH23" s="54"/>
      <c r="BI23" s="31"/>
      <c r="BJ23" s="28"/>
      <c r="BK23" s="62">
        <f t="shared" si="30"/>
        <v>0</v>
      </c>
      <c r="BL23" s="54"/>
      <c r="BM23" s="28"/>
      <c r="BN23" s="28"/>
      <c r="BO23" s="56">
        <f t="shared" si="38"/>
        <v>0</v>
      </c>
      <c r="BP23" s="54"/>
      <c r="BQ23" s="31"/>
      <c r="BR23" s="28"/>
      <c r="BS23" s="60">
        <f t="shared" ref="BS23:BS28" si="45">BR23*BQ23</f>
        <v>0</v>
      </c>
      <c r="BT23" s="67"/>
      <c r="BU23" s="31"/>
      <c r="BV23" s="28"/>
      <c r="BW23" s="62">
        <f t="shared" si="34"/>
        <v>0</v>
      </c>
      <c r="BX23" s="54"/>
      <c r="BY23" s="31"/>
      <c r="BZ23" s="28"/>
      <c r="CA23" s="56">
        <f t="shared" si="31"/>
        <v>0</v>
      </c>
      <c r="CB23" s="54"/>
      <c r="CC23" s="31"/>
      <c r="CD23" s="28"/>
      <c r="CE23" s="60">
        <f t="shared" si="39"/>
        <v>0</v>
      </c>
      <c r="CF23" s="54">
        <v>1</v>
      </c>
      <c r="CG23" s="31">
        <v>22.32</v>
      </c>
      <c r="CH23" s="28">
        <v>66</v>
      </c>
      <c r="CI23" s="62">
        <f t="shared" si="44"/>
        <v>1473.1200000000001</v>
      </c>
      <c r="CJ23" s="54"/>
      <c r="CK23" s="28"/>
      <c r="CL23" s="28"/>
      <c r="CM23" s="56">
        <f t="shared" si="41"/>
        <v>0</v>
      </c>
      <c r="CN23" s="54"/>
      <c r="CO23" s="28"/>
      <c r="CP23" s="28"/>
      <c r="CQ23" s="60">
        <f t="shared" si="32"/>
        <v>0</v>
      </c>
      <c r="CR23" s="138"/>
      <c r="CS23" s="141"/>
      <c r="CT23" s="134"/>
      <c r="CU23" s="145">
        <f t="shared" si="25"/>
        <v>0</v>
      </c>
      <c r="CV23" s="137"/>
      <c r="CW23" s="140"/>
      <c r="CX23" s="133"/>
      <c r="CY23" s="147">
        <f t="shared" si="33"/>
        <v>0</v>
      </c>
      <c r="CZ23" s="137"/>
      <c r="DA23" s="140"/>
      <c r="DB23" s="133"/>
      <c r="DC23" s="149">
        <f t="shared" si="35"/>
        <v>0</v>
      </c>
      <c r="DD23" s="133"/>
      <c r="DE23" s="133"/>
      <c r="DF23" s="133"/>
      <c r="DG23" s="147">
        <f t="shared" si="40"/>
        <v>0</v>
      </c>
      <c r="DH23" s="137"/>
      <c r="DI23" s="140"/>
      <c r="DJ23" s="133"/>
      <c r="DK23" s="149">
        <f t="shared" ref="DK23:DK28" si="46">DJ23*DI23</f>
        <v>0</v>
      </c>
      <c r="DL23" s="163"/>
      <c r="DM23" s="156"/>
      <c r="DN23" s="28"/>
      <c r="DO23" s="72">
        <f t="shared" si="36"/>
        <v>0</v>
      </c>
      <c r="DP23" s="74"/>
      <c r="DQ23" s="98">
        <f t="shared" si="26"/>
        <v>11435.98</v>
      </c>
      <c r="DR23" t="s">
        <v>60</v>
      </c>
    </row>
    <row r="24" spans="1:122" ht="15.75">
      <c r="A24" s="129">
        <v>22</v>
      </c>
      <c r="B24" s="25">
        <v>40963</v>
      </c>
      <c r="C24" s="153" t="s">
        <v>86</v>
      </c>
      <c r="D24" s="69"/>
      <c r="E24" s="31"/>
      <c r="F24" s="28"/>
      <c r="G24" s="56">
        <f t="shared" si="0"/>
        <v>0</v>
      </c>
      <c r="H24" s="54"/>
      <c r="I24" s="30"/>
      <c r="J24" s="28"/>
      <c r="K24" s="60">
        <f t="shared" si="1"/>
        <v>0</v>
      </c>
      <c r="L24" s="58"/>
      <c r="M24" s="31">
        <v>164.8</v>
      </c>
      <c r="N24" s="28">
        <v>18</v>
      </c>
      <c r="O24" s="62">
        <f t="shared" si="2"/>
        <v>2966.4</v>
      </c>
      <c r="P24" s="58"/>
      <c r="Q24" s="31"/>
      <c r="R24" s="28"/>
      <c r="S24" s="56">
        <f t="shared" si="20"/>
        <v>0</v>
      </c>
      <c r="T24" s="54">
        <v>3</v>
      </c>
      <c r="U24" s="31">
        <v>2950.15</v>
      </c>
      <c r="V24" s="28">
        <v>26</v>
      </c>
      <c r="W24" s="60">
        <f t="shared" si="21"/>
        <v>76703.900000000009</v>
      </c>
      <c r="X24" s="54"/>
      <c r="Y24" s="31"/>
      <c r="Z24" s="28"/>
      <c r="AA24" s="62">
        <f t="shared" si="22"/>
        <v>0</v>
      </c>
      <c r="AB24" s="54"/>
      <c r="AC24" s="31"/>
      <c r="AD24" s="28"/>
      <c r="AE24" s="56">
        <f t="shared" si="23"/>
        <v>0</v>
      </c>
      <c r="AF24" s="54"/>
      <c r="AG24" s="31"/>
      <c r="AH24" s="28"/>
      <c r="AI24" s="65">
        <f t="shared" si="43"/>
        <v>0</v>
      </c>
      <c r="AJ24" s="54"/>
      <c r="AK24" s="31"/>
      <c r="AL24" s="28"/>
      <c r="AM24" s="62">
        <f t="shared" si="24"/>
        <v>0</v>
      </c>
      <c r="AN24" s="54"/>
      <c r="AO24" s="30"/>
      <c r="AP24" s="28"/>
      <c r="AQ24" s="56">
        <f t="shared" si="27"/>
        <v>0</v>
      </c>
      <c r="AR24" s="54"/>
      <c r="AS24" s="31"/>
      <c r="AT24" s="28"/>
      <c r="AU24" s="60">
        <f t="shared" si="28"/>
        <v>0</v>
      </c>
      <c r="AV24" s="54"/>
      <c r="AW24" s="31"/>
      <c r="AX24" s="28"/>
      <c r="AY24" s="62">
        <f t="shared" si="42"/>
        <v>0</v>
      </c>
      <c r="AZ24" s="54">
        <v>5</v>
      </c>
      <c r="BA24" s="31">
        <v>263</v>
      </c>
      <c r="BB24" s="28">
        <v>39</v>
      </c>
      <c r="BC24" s="56">
        <f t="shared" si="29"/>
        <v>10257</v>
      </c>
      <c r="BD24" s="54"/>
      <c r="BE24" s="31"/>
      <c r="BF24" s="28"/>
      <c r="BG24" s="60">
        <f t="shared" si="37"/>
        <v>0</v>
      </c>
      <c r="BH24" s="54"/>
      <c r="BI24" s="31"/>
      <c r="BJ24" s="28"/>
      <c r="BK24" s="62">
        <f t="shared" si="30"/>
        <v>0</v>
      </c>
      <c r="BL24" s="54"/>
      <c r="BM24" s="28"/>
      <c r="BN24" s="28"/>
      <c r="BO24" s="56">
        <f t="shared" si="38"/>
        <v>0</v>
      </c>
      <c r="BP24" s="54"/>
      <c r="BQ24" s="31">
        <v>0</v>
      </c>
      <c r="BR24" s="28"/>
      <c r="BS24" s="60">
        <f t="shared" si="45"/>
        <v>0</v>
      </c>
      <c r="BT24" s="67"/>
      <c r="BU24" s="31"/>
      <c r="BV24" s="28"/>
      <c r="BW24" s="62">
        <f t="shared" si="34"/>
        <v>0</v>
      </c>
      <c r="BX24" s="54"/>
      <c r="BY24" s="31"/>
      <c r="BZ24" s="28"/>
      <c r="CA24" s="56">
        <f t="shared" si="31"/>
        <v>0</v>
      </c>
      <c r="CB24" s="54"/>
      <c r="CC24" s="31"/>
      <c r="CD24" s="28"/>
      <c r="CE24" s="60">
        <f t="shared" si="39"/>
        <v>0</v>
      </c>
      <c r="CF24" s="54"/>
      <c r="CG24" s="31"/>
      <c r="CH24" s="28"/>
      <c r="CI24" s="62">
        <f t="shared" si="44"/>
        <v>0</v>
      </c>
      <c r="CJ24" s="54"/>
      <c r="CK24" s="28"/>
      <c r="CL24" s="28"/>
      <c r="CM24" s="56">
        <f t="shared" si="41"/>
        <v>0</v>
      </c>
      <c r="CN24" s="54"/>
      <c r="CO24" s="28"/>
      <c r="CP24" s="28"/>
      <c r="CQ24" s="60">
        <f t="shared" si="32"/>
        <v>0</v>
      </c>
      <c r="CR24" s="138"/>
      <c r="CS24" s="141"/>
      <c r="CT24" s="134"/>
      <c r="CU24" s="145">
        <f t="shared" si="25"/>
        <v>0</v>
      </c>
      <c r="CV24" s="137"/>
      <c r="CW24" s="140"/>
      <c r="CX24" s="133"/>
      <c r="CY24" s="147">
        <f t="shared" si="33"/>
        <v>0</v>
      </c>
      <c r="CZ24" s="137"/>
      <c r="DA24" s="140"/>
      <c r="DB24" s="133"/>
      <c r="DC24" s="149">
        <f t="shared" si="35"/>
        <v>0</v>
      </c>
      <c r="DD24" s="133"/>
      <c r="DE24" s="133"/>
      <c r="DF24" s="133"/>
      <c r="DG24" s="147">
        <f t="shared" si="40"/>
        <v>0</v>
      </c>
      <c r="DH24" s="137"/>
      <c r="DI24" s="140"/>
      <c r="DJ24" s="133"/>
      <c r="DK24" s="149">
        <f t="shared" si="46"/>
        <v>0</v>
      </c>
      <c r="DL24" s="163"/>
      <c r="DM24" s="156"/>
      <c r="DN24" s="28"/>
      <c r="DO24" s="72">
        <f t="shared" si="36"/>
        <v>0</v>
      </c>
      <c r="DP24" s="74"/>
      <c r="DQ24" s="98">
        <f t="shared" si="26"/>
        <v>89927.3</v>
      </c>
      <c r="DR24" t="s">
        <v>60</v>
      </c>
    </row>
    <row r="25" spans="1:122" ht="15.75">
      <c r="A25" s="129">
        <v>23</v>
      </c>
      <c r="B25" s="25">
        <v>40963</v>
      </c>
      <c r="C25" s="153" t="s">
        <v>87</v>
      </c>
      <c r="D25" s="69"/>
      <c r="E25" s="31"/>
      <c r="F25" s="28"/>
      <c r="G25" s="56">
        <f t="shared" si="0"/>
        <v>0</v>
      </c>
      <c r="H25" s="54"/>
      <c r="I25" s="30"/>
      <c r="J25" s="28"/>
      <c r="K25" s="60">
        <f t="shared" si="1"/>
        <v>0</v>
      </c>
      <c r="L25" s="58"/>
      <c r="M25" s="31"/>
      <c r="N25" s="28"/>
      <c r="O25" s="62">
        <f t="shared" si="2"/>
        <v>0</v>
      </c>
      <c r="P25" s="58"/>
      <c r="Q25" s="31"/>
      <c r="R25" s="28"/>
      <c r="S25" s="56">
        <f t="shared" si="20"/>
        <v>0</v>
      </c>
      <c r="T25" s="54"/>
      <c r="U25" s="31"/>
      <c r="V25" s="28"/>
      <c r="W25" s="60">
        <f t="shared" si="21"/>
        <v>0</v>
      </c>
      <c r="X25" s="54"/>
      <c r="Y25" s="31"/>
      <c r="Z25" s="28"/>
      <c r="AA25" s="62">
        <f t="shared" si="22"/>
        <v>0</v>
      </c>
      <c r="AB25" s="54">
        <v>1</v>
      </c>
      <c r="AC25" s="31">
        <v>798.64</v>
      </c>
      <c r="AD25" s="28">
        <v>26</v>
      </c>
      <c r="AE25" s="56">
        <f t="shared" si="23"/>
        <v>20764.64</v>
      </c>
      <c r="AF25" s="54"/>
      <c r="AG25" s="31"/>
      <c r="AH25" s="28"/>
      <c r="AI25" s="65">
        <f t="shared" si="43"/>
        <v>0</v>
      </c>
      <c r="AJ25" s="54"/>
      <c r="AK25" s="31"/>
      <c r="AL25" s="28"/>
      <c r="AM25" s="62">
        <f t="shared" si="24"/>
        <v>0</v>
      </c>
      <c r="AN25" s="54"/>
      <c r="AO25" s="30"/>
      <c r="AP25" s="28"/>
      <c r="AQ25" s="56">
        <f t="shared" si="27"/>
        <v>0</v>
      </c>
      <c r="AR25" s="54"/>
      <c r="AS25" s="31"/>
      <c r="AT25" s="28"/>
      <c r="AU25" s="60">
        <f t="shared" si="28"/>
        <v>0</v>
      </c>
      <c r="AV25" s="54"/>
      <c r="AW25" s="31"/>
      <c r="AX25" s="28"/>
      <c r="AY25" s="62">
        <f t="shared" si="42"/>
        <v>0</v>
      </c>
      <c r="AZ25" s="54"/>
      <c r="BA25" s="31"/>
      <c r="BB25" s="28"/>
      <c r="BC25" s="56">
        <f t="shared" si="29"/>
        <v>0</v>
      </c>
      <c r="BD25" s="54"/>
      <c r="BE25" s="31"/>
      <c r="BF25" s="28"/>
      <c r="BG25" s="60">
        <f t="shared" si="37"/>
        <v>0</v>
      </c>
      <c r="BH25" s="54"/>
      <c r="BI25" s="31"/>
      <c r="BJ25" s="28"/>
      <c r="BK25" s="62">
        <f t="shared" si="30"/>
        <v>0</v>
      </c>
      <c r="BL25" s="54"/>
      <c r="BM25" s="28"/>
      <c r="BN25" s="28"/>
      <c r="BO25" s="56">
        <f t="shared" si="38"/>
        <v>0</v>
      </c>
      <c r="BP25" s="54"/>
      <c r="BQ25" s="31">
        <v>0</v>
      </c>
      <c r="BR25" s="28"/>
      <c r="BS25" s="60">
        <f t="shared" si="45"/>
        <v>0</v>
      </c>
      <c r="BT25" s="67"/>
      <c r="BU25" s="31"/>
      <c r="BV25" s="28"/>
      <c r="BW25" s="62">
        <f t="shared" si="34"/>
        <v>0</v>
      </c>
      <c r="BX25" s="54"/>
      <c r="BY25" s="31"/>
      <c r="BZ25" s="28"/>
      <c r="CA25" s="56">
        <f t="shared" si="31"/>
        <v>0</v>
      </c>
      <c r="CB25" s="54"/>
      <c r="CC25" s="31"/>
      <c r="CD25" s="28"/>
      <c r="CE25" s="60">
        <f t="shared" si="39"/>
        <v>0</v>
      </c>
      <c r="CF25" s="54"/>
      <c r="CG25" s="31"/>
      <c r="CH25" s="28"/>
      <c r="CI25" s="62">
        <f t="shared" si="44"/>
        <v>0</v>
      </c>
      <c r="CJ25" s="54"/>
      <c r="CK25" s="28"/>
      <c r="CL25" s="28"/>
      <c r="CM25" s="56">
        <f t="shared" si="41"/>
        <v>0</v>
      </c>
      <c r="CN25" s="54"/>
      <c r="CO25" s="28"/>
      <c r="CP25" s="28"/>
      <c r="CQ25" s="60">
        <f t="shared" si="32"/>
        <v>0</v>
      </c>
      <c r="CR25" s="138"/>
      <c r="CS25" s="141"/>
      <c r="CT25" s="134"/>
      <c r="CU25" s="145">
        <f t="shared" si="25"/>
        <v>0</v>
      </c>
      <c r="CV25" s="137"/>
      <c r="CW25" s="140"/>
      <c r="CX25" s="133"/>
      <c r="CY25" s="147">
        <f t="shared" si="33"/>
        <v>0</v>
      </c>
      <c r="CZ25" s="137"/>
      <c r="DA25" s="140"/>
      <c r="DB25" s="133"/>
      <c r="DC25" s="149">
        <f t="shared" si="35"/>
        <v>0</v>
      </c>
      <c r="DD25" s="133"/>
      <c r="DE25" s="133"/>
      <c r="DF25" s="133"/>
      <c r="DG25" s="147">
        <f t="shared" si="40"/>
        <v>0</v>
      </c>
      <c r="DH25" s="137"/>
      <c r="DI25" s="140"/>
      <c r="DJ25" s="133"/>
      <c r="DK25" s="149">
        <f t="shared" si="46"/>
        <v>0</v>
      </c>
      <c r="DL25" s="163"/>
      <c r="DM25" s="156"/>
      <c r="DN25" s="28"/>
      <c r="DO25" s="72">
        <f t="shared" si="36"/>
        <v>0</v>
      </c>
      <c r="DP25" s="74"/>
      <c r="DQ25" s="98">
        <f t="shared" si="26"/>
        <v>20764.64</v>
      </c>
      <c r="DR25" t="s">
        <v>60</v>
      </c>
    </row>
    <row r="26" spans="1:122" ht="15.75">
      <c r="A26" s="129">
        <v>24</v>
      </c>
      <c r="B26" s="25">
        <v>40966</v>
      </c>
      <c r="C26" s="153" t="s">
        <v>88</v>
      </c>
      <c r="D26" s="69">
        <v>10</v>
      </c>
      <c r="E26" s="31">
        <v>156.69999999999999</v>
      </c>
      <c r="F26" s="28">
        <v>34</v>
      </c>
      <c r="G26" s="56">
        <f t="shared" si="0"/>
        <v>5327.7999999999993</v>
      </c>
      <c r="H26" s="54">
        <v>5</v>
      </c>
      <c r="I26" s="30">
        <v>138.69999999999999</v>
      </c>
      <c r="J26" s="28">
        <v>66</v>
      </c>
      <c r="K26" s="60">
        <f t="shared" si="1"/>
        <v>9154.1999999999989</v>
      </c>
      <c r="L26" s="58"/>
      <c r="M26" s="31"/>
      <c r="N26" s="28"/>
      <c r="O26" s="62">
        <f t="shared" si="2"/>
        <v>0</v>
      </c>
      <c r="P26" s="58">
        <v>3</v>
      </c>
      <c r="Q26" s="31">
        <v>81.66</v>
      </c>
      <c r="R26" s="28">
        <v>22</v>
      </c>
      <c r="S26" s="56">
        <f t="shared" si="20"/>
        <v>1796.52</v>
      </c>
      <c r="T26" s="54"/>
      <c r="U26" s="31"/>
      <c r="V26" s="28"/>
      <c r="W26" s="60">
        <f t="shared" si="21"/>
        <v>0</v>
      </c>
      <c r="X26" s="54"/>
      <c r="Y26" s="31"/>
      <c r="Z26" s="28"/>
      <c r="AA26" s="62">
        <f t="shared" si="22"/>
        <v>0</v>
      </c>
      <c r="AB26" s="54"/>
      <c r="AC26" s="31"/>
      <c r="AD26" s="28"/>
      <c r="AE26" s="56">
        <f t="shared" si="23"/>
        <v>0</v>
      </c>
      <c r="AF26" s="54"/>
      <c r="AG26" s="31"/>
      <c r="AH26" s="28"/>
      <c r="AI26" s="65">
        <f t="shared" si="43"/>
        <v>0</v>
      </c>
      <c r="AJ26" s="54"/>
      <c r="AK26" s="31"/>
      <c r="AL26" s="28"/>
      <c r="AM26" s="62">
        <f t="shared" si="24"/>
        <v>0</v>
      </c>
      <c r="AN26" s="54"/>
      <c r="AO26" s="30"/>
      <c r="AP26" s="28"/>
      <c r="AQ26" s="56">
        <f t="shared" si="27"/>
        <v>0</v>
      </c>
      <c r="AR26" s="54"/>
      <c r="AS26" s="31"/>
      <c r="AT26" s="28"/>
      <c r="AU26" s="60">
        <f t="shared" si="28"/>
        <v>0</v>
      </c>
      <c r="AV26" s="54"/>
      <c r="AW26" s="31"/>
      <c r="AX26" s="28"/>
      <c r="AY26" s="62">
        <f t="shared" si="42"/>
        <v>0</v>
      </c>
      <c r="AZ26" s="54">
        <v>5</v>
      </c>
      <c r="BA26" s="31">
        <v>275</v>
      </c>
      <c r="BB26" s="28">
        <v>39</v>
      </c>
      <c r="BC26" s="56">
        <f t="shared" si="29"/>
        <v>10725</v>
      </c>
      <c r="BD26" s="54"/>
      <c r="BE26" s="31"/>
      <c r="BF26" s="28"/>
      <c r="BG26" s="60">
        <f t="shared" si="37"/>
        <v>0</v>
      </c>
      <c r="BH26" s="54"/>
      <c r="BI26" s="31"/>
      <c r="BJ26" s="28"/>
      <c r="BK26" s="62">
        <f t="shared" si="30"/>
        <v>0</v>
      </c>
      <c r="BL26" s="54"/>
      <c r="BM26" s="28"/>
      <c r="BN26" s="28"/>
      <c r="BO26" s="56">
        <f t="shared" si="38"/>
        <v>0</v>
      </c>
      <c r="BP26" s="54"/>
      <c r="BQ26" s="31">
        <v>0</v>
      </c>
      <c r="BR26" s="28"/>
      <c r="BS26" s="60">
        <f t="shared" si="45"/>
        <v>0</v>
      </c>
      <c r="BT26" s="67"/>
      <c r="BU26" s="31"/>
      <c r="BV26" s="28"/>
      <c r="BW26" s="62">
        <f t="shared" si="34"/>
        <v>0</v>
      </c>
      <c r="BX26" s="54"/>
      <c r="BY26" s="31"/>
      <c r="BZ26" s="28"/>
      <c r="CA26" s="56">
        <f t="shared" si="31"/>
        <v>0</v>
      </c>
      <c r="CB26" s="54"/>
      <c r="CC26" s="31"/>
      <c r="CD26" s="28"/>
      <c r="CE26" s="60">
        <f t="shared" si="39"/>
        <v>0</v>
      </c>
      <c r="CF26" s="54"/>
      <c r="CG26" s="31"/>
      <c r="CH26" s="28"/>
      <c r="CI26" s="62">
        <f t="shared" si="44"/>
        <v>0</v>
      </c>
      <c r="CJ26" s="54"/>
      <c r="CK26" s="28"/>
      <c r="CL26" s="28"/>
      <c r="CM26" s="56">
        <f t="shared" si="41"/>
        <v>0</v>
      </c>
      <c r="CN26" s="54"/>
      <c r="CO26" s="28"/>
      <c r="CP26" s="28"/>
      <c r="CQ26" s="60">
        <f t="shared" si="32"/>
        <v>0</v>
      </c>
      <c r="CR26" s="138"/>
      <c r="CS26" s="141"/>
      <c r="CT26" s="134"/>
      <c r="CU26" s="145">
        <f t="shared" si="25"/>
        <v>0</v>
      </c>
      <c r="CV26" s="137"/>
      <c r="CW26" s="140"/>
      <c r="CX26" s="133"/>
      <c r="CY26" s="147">
        <f t="shared" si="33"/>
        <v>0</v>
      </c>
      <c r="CZ26" s="137"/>
      <c r="DA26" s="140"/>
      <c r="DB26" s="133"/>
      <c r="DC26" s="149">
        <f t="shared" si="35"/>
        <v>0</v>
      </c>
      <c r="DD26" s="133"/>
      <c r="DE26" s="133"/>
      <c r="DF26" s="133"/>
      <c r="DG26" s="147">
        <f t="shared" si="40"/>
        <v>0</v>
      </c>
      <c r="DH26" s="137">
        <v>3</v>
      </c>
      <c r="DI26" s="140">
        <v>15</v>
      </c>
      <c r="DJ26" s="133">
        <v>50</v>
      </c>
      <c r="DK26" s="149">
        <f t="shared" si="46"/>
        <v>750</v>
      </c>
      <c r="DL26" s="163"/>
      <c r="DM26" s="156"/>
      <c r="DN26" s="28"/>
      <c r="DO26" s="72">
        <f t="shared" si="36"/>
        <v>0</v>
      </c>
      <c r="DP26" s="74"/>
      <c r="DQ26" s="98">
        <f t="shared" si="26"/>
        <v>27753.52</v>
      </c>
      <c r="DR26" t="s">
        <v>60</v>
      </c>
    </row>
    <row r="27" spans="1:122" ht="15.75">
      <c r="A27" s="129">
        <v>25</v>
      </c>
      <c r="B27" s="25">
        <v>40968</v>
      </c>
      <c r="C27" s="153" t="s">
        <v>90</v>
      </c>
      <c r="D27" s="69"/>
      <c r="E27" s="31"/>
      <c r="F27" s="28"/>
      <c r="G27" s="56">
        <f t="shared" si="0"/>
        <v>0</v>
      </c>
      <c r="H27" s="54"/>
      <c r="I27" s="30"/>
      <c r="J27" s="28"/>
      <c r="K27" s="60">
        <f t="shared" si="1"/>
        <v>0</v>
      </c>
      <c r="L27" s="58"/>
      <c r="M27" s="31"/>
      <c r="N27" s="28"/>
      <c r="O27" s="62">
        <f t="shared" si="2"/>
        <v>0</v>
      </c>
      <c r="P27" s="58"/>
      <c r="Q27" s="31"/>
      <c r="R27" s="28"/>
      <c r="S27" s="56">
        <f t="shared" si="20"/>
        <v>0</v>
      </c>
      <c r="T27" s="54"/>
      <c r="U27" s="31"/>
      <c r="V27" s="28"/>
      <c r="W27" s="60">
        <f t="shared" si="21"/>
        <v>0</v>
      </c>
      <c r="X27" s="54"/>
      <c r="Y27" s="31"/>
      <c r="Z27" s="28"/>
      <c r="AA27" s="62">
        <f t="shared" si="22"/>
        <v>0</v>
      </c>
      <c r="AB27" s="54">
        <v>1</v>
      </c>
      <c r="AC27" s="31">
        <v>822.68</v>
      </c>
      <c r="AD27" s="28">
        <v>26</v>
      </c>
      <c r="AE27" s="56">
        <f t="shared" si="23"/>
        <v>21389.68</v>
      </c>
      <c r="AF27" s="54"/>
      <c r="AG27" s="31">
        <v>0</v>
      </c>
      <c r="AH27" s="28"/>
      <c r="AI27" s="65">
        <f t="shared" si="43"/>
        <v>0</v>
      </c>
      <c r="AJ27" s="54"/>
      <c r="AK27" s="31"/>
      <c r="AL27" s="28"/>
      <c r="AM27" s="62">
        <f t="shared" si="24"/>
        <v>0</v>
      </c>
      <c r="AN27" s="54"/>
      <c r="AO27" s="30"/>
      <c r="AP27" s="28"/>
      <c r="AQ27" s="56">
        <f t="shared" si="27"/>
        <v>0</v>
      </c>
      <c r="AR27" s="54"/>
      <c r="AS27" s="31"/>
      <c r="AT27" s="28"/>
      <c r="AU27" s="60">
        <f t="shared" si="28"/>
        <v>0</v>
      </c>
      <c r="AV27" s="54"/>
      <c r="AW27" s="31"/>
      <c r="AX27" s="28"/>
      <c r="AY27" s="62">
        <f t="shared" si="42"/>
        <v>0</v>
      </c>
      <c r="AZ27" s="54"/>
      <c r="BA27" s="31"/>
      <c r="BB27" s="28"/>
      <c r="BC27" s="56">
        <f t="shared" si="29"/>
        <v>0</v>
      </c>
      <c r="BD27" s="54"/>
      <c r="BE27" s="31"/>
      <c r="BF27" s="28"/>
      <c r="BG27" s="60">
        <f t="shared" si="37"/>
        <v>0</v>
      </c>
      <c r="BH27" s="54"/>
      <c r="BI27" s="31"/>
      <c r="BJ27" s="28"/>
      <c r="BK27" s="62">
        <f t="shared" si="30"/>
        <v>0</v>
      </c>
      <c r="BL27" s="54"/>
      <c r="BM27" s="28"/>
      <c r="BN27" s="28"/>
      <c r="BO27" s="56">
        <f t="shared" si="38"/>
        <v>0</v>
      </c>
      <c r="BP27" s="54"/>
      <c r="BQ27" s="31">
        <v>0</v>
      </c>
      <c r="BR27" s="28"/>
      <c r="BS27" s="60">
        <f t="shared" si="45"/>
        <v>0</v>
      </c>
      <c r="BT27" s="67"/>
      <c r="BU27" s="31"/>
      <c r="BV27" s="28"/>
      <c r="BW27" s="62">
        <f t="shared" si="34"/>
        <v>0</v>
      </c>
      <c r="BX27" s="54"/>
      <c r="BY27" s="31"/>
      <c r="BZ27" s="28"/>
      <c r="CA27" s="56">
        <f t="shared" si="31"/>
        <v>0</v>
      </c>
      <c r="CB27" s="54"/>
      <c r="CC27" s="31"/>
      <c r="CD27" s="28"/>
      <c r="CE27" s="60">
        <f t="shared" si="39"/>
        <v>0</v>
      </c>
      <c r="CF27" s="54"/>
      <c r="CG27" s="31"/>
      <c r="CH27" s="28"/>
      <c r="CI27" s="62">
        <f t="shared" si="44"/>
        <v>0</v>
      </c>
      <c r="CJ27" s="54"/>
      <c r="CK27" s="28"/>
      <c r="CL27" s="28"/>
      <c r="CM27" s="56">
        <f t="shared" si="41"/>
        <v>0</v>
      </c>
      <c r="CN27" s="54"/>
      <c r="CO27" s="28"/>
      <c r="CP27" s="28"/>
      <c r="CQ27" s="60">
        <f t="shared" si="32"/>
        <v>0</v>
      </c>
      <c r="CR27" s="138"/>
      <c r="CS27" s="141"/>
      <c r="CT27" s="134"/>
      <c r="CU27" s="145">
        <f t="shared" si="25"/>
        <v>0</v>
      </c>
      <c r="CV27" s="137"/>
      <c r="CW27" s="140"/>
      <c r="CX27" s="133"/>
      <c r="CY27" s="147">
        <f t="shared" si="33"/>
        <v>0</v>
      </c>
      <c r="CZ27" s="137"/>
      <c r="DA27" s="140"/>
      <c r="DB27" s="133"/>
      <c r="DC27" s="149">
        <f t="shared" si="35"/>
        <v>0</v>
      </c>
      <c r="DD27" s="133"/>
      <c r="DE27" s="133"/>
      <c r="DF27" s="133"/>
      <c r="DG27" s="147">
        <f t="shared" si="40"/>
        <v>0</v>
      </c>
      <c r="DH27" s="137"/>
      <c r="DI27" s="140"/>
      <c r="DJ27" s="133"/>
      <c r="DK27" s="149">
        <f t="shared" si="46"/>
        <v>0</v>
      </c>
      <c r="DL27" s="163"/>
      <c r="DM27" s="156"/>
      <c r="DN27" s="28"/>
      <c r="DO27" s="72">
        <f t="shared" si="36"/>
        <v>0</v>
      </c>
      <c r="DP27" s="74"/>
      <c r="DQ27" s="98">
        <f t="shared" si="26"/>
        <v>21389.68</v>
      </c>
      <c r="DR27" t="s">
        <v>60</v>
      </c>
    </row>
    <row r="28" spans="1:122" ht="16.5" thickBot="1">
      <c r="A28" s="130">
        <v>26</v>
      </c>
      <c r="B28" s="119"/>
      <c r="C28" s="154"/>
      <c r="D28" s="70"/>
      <c r="E28" s="53"/>
      <c r="F28" s="50"/>
      <c r="G28" s="57">
        <f t="shared" si="0"/>
        <v>0</v>
      </c>
      <c r="H28" s="55"/>
      <c r="I28" s="52"/>
      <c r="J28" s="50"/>
      <c r="K28" s="61">
        <f t="shared" si="1"/>
        <v>0</v>
      </c>
      <c r="L28" s="59"/>
      <c r="M28" s="53"/>
      <c r="N28" s="50"/>
      <c r="O28" s="63">
        <f t="shared" ref="O28" si="47">N28*L28</f>
        <v>0</v>
      </c>
      <c r="P28" s="59"/>
      <c r="Q28" s="53"/>
      <c r="R28" s="50"/>
      <c r="S28" s="57">
        <f t="shared" si="20"/>
        <v>0</v>
      </c>
      <c r="T28" s="55"/>
      <c r="U28" s="53"/>
      <c r="V28" s="50"/>
      <c r="W28" s="61">
        <f t="shared" si="21"/>
        <v>0</v>
      </c>
      <c r="X28" s="55"/>
      <c r="Y28" s="53"/>
      <c r="Z28" s="50"/>
      <c r="AA28" s="63">
        <f t="shared" si="22"/>
        <v>0</v>
      </c>
      <c r="AB28" s="55"/>
      <c r="AC28" s="53"/>
      <c r="AD28" s="50"/>
      <c r="AE28" s="57">
        <f t="shared" si="23"/>
        <v>0</v>
      </c>
      <c r="AF28" s="55"/>
      <c r="AG28" s="53">
        <v>0</v>
      </c>
      <c r="AH28" s="50"/>
      <c r="AI28" s="66">
        <f t="shared" si="43"/>
        <v>0</v>
      </c>
      <c r="AJ28" s="55"/>
      <c r="AK28" s="53"/>
      <c r="AL28" s="50"/>
      <c r="AM28" s="63">
        <f t="shared" si="24"/>
        <v>0</v>
      </c>
      <c r="AN28" s="55"/>
      <c r="AO28" s="52"/>
      <c r="AP28" s="50"/>
      <c r="AQ28" s="57">
        <f t="shared" si="27"/>
        <v>0</v>
      </c>
      <c r="AR28" s="55"/>
      <c r="AS28" s="53"/>
      <c r="AT28" s="50"/>
      <c r="AU28" s="61">
        <f t="shared" si="28"/>
        <v>0</v>
      </c>
      <c r="AV28" s="55"/>
      <c r="AW28" s="53"/>
      <c r="AX28" s="50"/>
      <c r="AY28" s="63">
        <f t="shared" si="42"/>
        <v>0</v>
      </c>
      <c r="AZ28" s="55"/>
      <c r="BA28" s="53"/>
      <c r="BB28" s="50"/>
      <c r="BC28" s="57">
        <f t="shared" si="29"/>
        <v>0</v>
      </c>
      <c r="BD28" s="55"/>
      <c r="BE28" s="53"/>
      <c r="BF28" s="50"/>
      <c r="BG28" s="61">
        <f t="shared" si="37"/>
        <v>0</v>
      </c>
      <c r="BH28" s="55"/>
      <c r="BI28" s="53"/>
      <c r="BJ28" s="50"/>
      <c r="BK28" s="63">
        <f t="shared" si="30"/>
        <v>0</v>
      </c>
      <c r="BL28" s="55"/>
      <c r="BM28" s="50"/>
      <c r="BN28" s="50"/>
      <c r="BO28" s="57">
        <f t="shared" si="38"/>
        <v>0</v>
      </c>
      <c r="BP28" s="55"/>
      <c r="BQ28" s="53">
        <v>0</v>
      </c>
      <c r="BR28" s="50"/>
      <c r="BS28" s="61">
        <f t="shared" si="45"/>
        <v>0</v>
      </c>
      <c r="BT28" s="68"/>
      <c r="BU28" s="53"/>
      <c r="BV28" s="50"/>
      <c r="BW28" s="63">
        <f>BV28*BU28</f>
        <v>0</v>
      </c>
      <c r="BX28" s="55"/>
      <c r="BY28" s="53"/>
      <c r="BZ28" s="50"/>
      <c r="CA28" s="57">
        <f t="shared" si="31"/>
        <v>0</v>
      </c>
      <c r="CB28" s="55"/>
      <c r="CC28" s="53"/>
      <c r="CD28" s="50"/>
      <c r="CE28" s="61">
        <f t="shared" si="39"/>
        <v>0</v>
      </c>
      <c r="CF28" s="55"/>
      <c r="CG28" s="53"/>
      <c r="CH28" s="50"/>
      <c r="CI28" s="63">
        <f t="shared" si="44"/>
        <v>0</v>
      </c>
      <c r="CJ28" s="55"/>
      <c r="CK28" s="50"/>
      <c r="CL28" s="50"/>
      <c r="CM28" s="50">
        <f t="shared" si="41"/>
        <v>0</v>
      </c>
      <c r="CN28" s="51"/>
      <c r="CO28" s="50"/>
      <c r="CP28" s="50"/>
      <c r="CQ28" s="61">
        <f t="shared" si="32"/>
        <v>0</v>
      </c>
      <c r="CR28" s="139"/>
      <c r="CS28" s="142"/>
      <c r="CT28" s="135"/>
      <c r="CU28" s="146">
        <f t="shared" si="25"/>
        <v>0</v>
      </c>
      <c r="CV28" s="139"/>
      <c r="CW28" s="142"/>
      <c r="CX28" s="135"/>
      <c r="CY28" s="148">
        <f t="shared" si="33"/>
        <v>0</v>
      </c>
      <c r="CZ28" s="139"/>
      <c r="DA28" s="142"/>
      <c r="DB28" s="135"/>
      <c r="DC28" s="150">
        <f t="shared" si="35"/>
        <v>0</v>
      </c>
      <c r="DD28" s="135"/>
      <c r="DE28" s="135"/>
      <c r="DF28" s="135"/>
      <c r="DG28" s="20">
        <f t="shared" si="40"/>
        <v>0</v>
      </c>
      <c r="DH28" s="161"/>
      <c r="DI28" s="162"/>
      <c r="DJ28" s="8"/>
      <c r="DK28" s="23">
        <f t="shared" si="46"/>
        <v>0</v>
      </c>
      <c r="DL28" s="164"/>
      <c r="DM28" s="158"/>
      <c r="DN28" s="50"/>
      <c r="DO28" s="73">
        <f t="shared" si="36"/>
        <v>0</v>
      </c>
      <c r="DP28" s="75"/>
      <c r="DQ28" s="98">
        <f t="shared" si="26"/>
        <v>0</v>
      </c>
    </row>
    <row r="29" spans="1:122" s="109" customFormat="1" ht="22.5" thickTop="1" thickBot="1">
      <c r="A29" s="242" t="s">
        <v>55</v>
      </c>
      <c r="B29" s="243"/>
      <c r="C29" s="244"/>
      <c r="D29" s="110">
        <f>SUM(D3:D28)</f>
        <v>65</v>
      </c>
      <c r="E29" s="111">
        <f>SUM(E3:E28)</f>
        <v>1047.5999999999999</v>
      </c>
      <c r="F29" s="110"/>
      <c r="G29" s="121">
        <f>SUM(G3:G28)</f>
        <v>35618.399999999994</v>
      </c>
      <c r="H29" s="113">
        <f>SUM(H3:H28)</f>
        <v>22</v>
      </c>
      <c r="I29" s="114">
        <f>SUM(I3:I28)</f>
        <v>647.4</v>
      </c>
      <c r="J29" s="112"/>
      <c r="K29" s="122">
        <f>SUM(K3:K28)</f>
        <v>42728.4</v>
      </c>
      <c r="L29" s="110">
        <f>SUM(L3:L28)</f>
        <v>0</v>
      </c>
      <c r="M29" s="111">
        <f>SUM(M3:M28)</f>
        <v>255.8</v>
      </c>
      <c r="N29" s="110"/>
      <c r="O29" s="123">
        <f>SUM(O3:O28)</f>
        <v>4604.3999999999996</v>
      </c>
      <c r="P29" s="110">
        <f>SUM(P3:P28)</f>
        <v>25</v>
      </c>
      <c r="Q29" s="111">
        <f>SUM(Q3:Q28)</f>
        <v>704.09999999999991</v>
      </c>
      <c r="R29" s="110"/>
      <c r="S29" s="121">
        <f>SUM(S3:S28)</f>
        <v>15456.86</v>
      </c>
      <c r="T29" s="113">
        <f>SUM(T3:T28)</f>
        <v>6</v>
      </c>
      <c r="U29" s="111">
        <f>SUM(U3:U28)</f>
        <v>5745.16</v>
      </c>
      <c r="V29" s="110"/>
      <c r="W29" s="122">
        <f>SUM(W3:W28)</f>
        <v>149374.16000000003</v>
      </c>
      <c r="X29" s="113">
        <f>SUM(X3:X28)</f>
        <v>8</v>
      </c>
      <c r="Y29" s="111">
        <f>SUM(Y3:Y28)</f>
        <v>7381.7000000000007</v>
      </c>
      <c r="Z29" s="112"/>
      <c r="AA29" s="123">
        <f>SUM(AA3:AA28)</f>
        <v>191924.19999999998</v>
      </c>
      <c r="AB29" s="113">
        <f>SUM(AB3:AB28)</f>
        <v>21</v>
      </c>
      <c r="AC29" s="111">
        <f>SUM(AC3:AC28)</f>
        <v>16442.189999999999</v>
      </c>
      <c r="AD29" s="110"/>
      <c r="AE29" s="124">
        <f>SUM(AE3:AE28)</f>
        <v>427496.94</v>
      </c>
      <c r="AF29" s="116">
        <f>SUM(AF3:AF28)</f>
        <v>2</v>
      </c>
      <c r="AG29" s="117">
        <f>SUM(AG3:AG28)</f>
        <v>1804</v>
      </c>
      <c r="AH29" s="115"/>
      <c r="AI29" s="125">
        <f>SUM(AI3:AI28)</f>
        <v>46543.200000000004</v>
      </c>
      <c r="AJ29" s="113">
        <f>SUM(AJ3:AJ28)</f>
        <v>17</v>
      </c>
      <c r="AK29" s="111">
        <f>SUM(AK3:AK28)</f>
        <v>291.68</v>
      </c>
      <c r="AL29" s="110"/>
      <c r="AM29" s="123">
        <f>SUM(AM3:AM28)</f>
        <v>13534.48</v>
      </c>
      <c r="AN29" s="113">
        <f>SUM(AN3:AN28)</f>
        <v>0</v>
      </c>
      <c r="AO29" s="111">
        <f>SUM(AO3:AO28)</f>
        <v>171.54</v>
      </c>
      <c r="AP29" s="110"/>
      <c r="AQ29" s="121">
        <f>SUM(AQ3:AQ28)</f>
        <v>3605.38</v>
      </c>
      <c r="AR29" s="113">
        <f>SUM(AR3:AR28)</f>
        <v>0</v>
      </c>
      <c r="AS29" s="111">
        <f>SUM(AS3:AS28)</f>
        <v>393.3</v>
      </c>
      <c r="AT29" s="112"/>
      <c r="AU29" s="122">
        <f>SUM(AU3:AU28)</f>
        <v>18091.800000000003</v>
      </c>
      <c r="AV29" s="113">
        <f>SUM(AV3:AV28)</f>
        <v>4</v>
      </c>
      <c r="AW29" s="111">
        <f>SUM(AW3:AW28)</f>
        <v>70.599999999999994</v>
      </c>
      <c r="AX29" s="112"/>
      <c r="AY29" s="123">
        <f>SUM(AY3:AY28)</f>
        <v>3176.9999999999995</v>
      </c>
      <c r="AZ29" s="118">
        <f>SUM(AZ3:AZ28)</f>
        <v>46</v>
      </c>
      <c r="BA29" s="111">
        <f>SUM(BA3:BA28)</f>
        <v>2568.4</v>
      </c>
      <c r="BB29" s="112"/>
      <c r="BC29" s="121">
        <f>SUM(BC3:BC28)</f>
        <v>100909.2</v>
      </c>
      <c r="BD29" s="113">
        <f>SUM(BD3:BD28)</f>
        <v>59</v>
      </c>
      <c r="BE29" s="111">
        <f>SUM(BE3:BE28)</f>
        <v>1605.98</v>
      </c>
      <c r="BF29" s="110"/>
      <c r="BG29" s="122">
        <f>SUM(BG3:BG28)</f>
        <v>42558.47</v>
      </c>
      <c r="BH29" s="113">
        <f>SUM(BH3:BH28)</f>
        <v>0</v>
      </c>
      <c r="BI29" s="111">
        <f>SUM(BI3:BI28)</f>
        <v>0</v>
      </c>
      <c r="BJ29" s="110"/>
      <c r="BK29" s="123">
        <f>SUM(BK3:BK28)</f>
        <v>0</v>
      </c>
      <c r="BL29" s="113">
        <f>SUM(BL3:BL28)</f>
        <v>0</v>
      </c>
      <c r="BM29" s="112">
        <f>SUM(BM3:BM28)</f>
        <v>0</v>
      </c>
      <c r="BN29" s="112"/>
      <c r="BO29" s="121">
        <f>SUM(BO3:BO28)</f>
        <v>0</v>
      </c>
      <c r="BP29" s="113">
        <f t="shared" ref="BP29:BQ29" si="48">SUM(BP3:BP28)</f>
        <v>0</v>
      </c>
      <c r="BQ29" s="111">
        <f t="shared" si="48"/>
        <v>0</v>
      </c>
      <c r="BR29" s="112"/>
      <c r="BS29" s="122">
        <f>SUM(BS3:BS28)</f>
        <v>0</v>
      </c>
      <c r="BT29" s="113">
        <f t="shared" ref="BT29:BU29" si="49">SUM(BT3:BT28)</f>
        <v>0</v>
      </c>
      <c r="BU29" s="111">
        <f t="shared" si="49"/>
        <v>0</v>
      </c>
      <c r="BV29" s="112"/>
      <c r="BW29" s="123">
        <f>SUM(BW3:BW28)</f>
        <v>0</v>
      </c>
      <c r="BX29" s="113">
        <f>SUM(BX3:BX28)</f>
        <v>0</v>
      </c>
      <c r="BY29" s="111">
        <f>SUM(BY3:BY28)</f>
        <v>0</v>
      </c>
      <c r="BZ29" s="110"/>
      <c r="CA29" s="121">
        <f>SUM(CA3:CA28)</f>
        <v>0</v>
      </c>
      <c r="CB29" s="113">
        <f>SUM(CB3:CB28)</f>
        <v>20</v>
      </c>
      <c r="CC29" s="111">
        <f>SUM(CC3:CC28)</f>
        <v>109</v>
      </c>
      <c r="CD29" s="112"/>
      <c r="CE29" s="122">
        <f>SUM(CE13:CE28)</f>
        <v>2600</v>
      </c>
      <c r="CF29" s="113">
        <f>SUM(CF21:CF28)</f>
        <v>3</v>
      </c>
      <c r="CG29" s="111">
        <f>SUM(CG21:CG28)</f>
        <v>66.66</v>
      </c>
      <c r="CH29" s="112"/>
      <c r="CI29" s="123">
        <f>SUM(CI21:CI28)</f>
        <v>4754.2800000000007</v>
      </c>
      <c r="CJ29" s="118">
        <f t="shared" ref="CJ29" si="50">SUM(CJ15:CJ28)</f>
        <v>0</v>
      </c>
      <c r="CK29" s="112">
        <f>SUM(CK15:CK28)</f>
        <v>31.58</v>
      </c>
      <c r="CL29" s="112"/>
      <c r="CM29" s="121">
        <f>SUM(CM15:CM28)</f>
        <v>821.07999999999993</v>
      </c>
      <c r="CN29" s="113">
        <f t="shared" ref="CN29:DL29" si="51">SUM(CN3:CN28)</f>
        <v>0</v>
      </c>
      <c r="CO29" s="114">
        <f t="shared" si="51"/>
        <v>0</v>
      </c>
      <c r="CP29" s="112"/>
      <c r="CQ29" s="122">
        <f>SUM(CQ3:CQ28)</f>
        <v>0</v>
      </c>
      <c r="CR29" s="118">
        <f t="shared" ref="CR29:CS29" si="52">SUM(CR3:CR28)</f>
        <v>2</v>
      </c>
      <c r="CS29" s="114">
        <f t="shared" si="52"/>
        <v>110.4</v>
      </c>
      <c r="CT29" s="112"/>
      <c r="CU29" s="112">
        <f>SUM(CU3:CU28)</f>
        <v>4636.8</v>
      </c>
      <c r="CV29" s="118">
        <f t="shared" ref="CV29:CW29" si="53">SUM(CV3:CV28)</f>
        <v>10</v>
      </c>
      <c r="CW29" s="114">
        <f t="shared" si="53"/>
        <v>65.599999999999994</v>
      </c>
      <c r="CX29" s="112"/>
      <c r="CY29" s="112">
        <f>SUM(CY3:CY28)</f>
        <v>2492.7999999999997</v>
      </c>
      <c r="CZ29" s="118">
        <f t="shared" ref="CZ29:DA29" si="54">SUM(CZ3:CZ28)</f>
        <v>18</v>
      </c>
      <c r="DA29" s="114">
        <f t="shared" si="54"/>
        <v>98.100000000000009</v>
      </c>
      <c r="DB29" s="112"/>
      <c r="DC29" s="112">
        <f>SUM(DC3:DC28)</f>
        <v>1962</v>
      </c>
      <c r="DD29" s="112"/>
      <c r="DE29" s="114">
        <f t="shared" ref="DE29" si="55">SUM(DE3:DE28)</f>
        <v>93.6</v>
      </c>
      <c r="DF29" s="112"/>
      <c r="DG29" s="112">
        <f>SUM(DG3:DG28)</f>
        <v>3463.2</v>
      </c>
      <c r="DH29" s="118">
        <f t="shared" ref="DH29:DI29" si="56">SUM(DH3:DH28)</f>
        <v>5</v>
      </c>
      <c r="DI29" s="112">
        <f t="shared" si="56"/>
        <v>25</v>
      </c>
      <c r="DJ29" s="112"/>
      <c r="DK29" s="112">
        <f>SUM(DK3:DK28)</f>
        <v>1250</v>
      </c>
      <c r="DL29" s="110">
        <f t="shared" si="51"/>
        <v>22</v>
      </c>
      <c r="DM29" s="111">
        <f>SUM(DM3:DM28)</f>
        <v>247.3</v>
      </c>
      <c r="DN29" s="110"/>
      <c r="DO29" s="126">
        <f>SUM(DO3:DO28)</f>
        <v>6924.4</v>
      </c>
      <c r="DQ29" s="240">
        <f t="shared" ref="DQ29" si="57">SUM(DQ3:DQ28)</f>
        <v>1133046.3299999998</v>
      </c>
    </row>
    <row r="30" spans="1:122" ht="15.75" thickBot="1">
      <c r="B30" s="12"/>
      <c r="AW30" s="6"/>
      <c r="DQ30" s="241"/>
    </row>
  </sheetData>
  <mergeCells count="3">
    <mergeCell ref="B1:AC1"/>
    <mergeCell ref="A29:C29"/>
    <mergeCell ref="DQ29:DQ30"/>
  </mergeCells>
  <pageMargins left="0.70866141732283472" right="0.16" top="0.74803149606299213" bottom="0.74803149606299213" header="0.31496062992125984" footer="0.31496062992125984"/>
  <pageSetup paperSize="5" scale="7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F37"/>
  <sheetViews>
    <sheetView workbookViewId="0">
      <pane xSplit="3" ySplit="2" topLeftCell="DG18" activePane="bottomRight" state="frozen"/>
      <selection pane="topRight" activeCell="D1" sqref="D1"/>
      <selection pane="bottomLeft" activeCell="A3" sqref="A3"/>
      <selection pane="bottomRight" activeCell="DG2" sqref="DG2"/>
    </sheetView>
  </sheetViews>
  <sheetFormatPr baseColWidth="10" defaultRowHeight="15"/>
  <cols>
    <col min="1" max="1" width="4.140625" style="4" customWidth="1"/>
    <col min="2" max="2" width="10" style="5" customWidth="1"/>
    <col min="3" max="3" width="7.5703125" style="5" customWidth="1"/>
    <col min="4" max="4" width="4.140625" customWidth="1"/>
    <col min="5" max="5" width="9.140625" style="6" customWidth="1"/>
    <col min="6" max="6" width="6.5703125" bestFit="1" customWidth="1"/>
    <col min="8" max="8" width="4.140625" style="7" customWidth="1"/>
    <col min="9" max="9" width="7" bestFit="1" customWidth="1"/>
    <col min="10" max="10" width="6.5703125" bestFit="1" customWidth="1"/>
    <col min="12" max="12" width="4.140625" style="5" customWidth="1"/>
    <col min="13" max="13" width="8.5703125" bestFit="1" customWidth="1"/>
    <col min="14" max="14" width="7" customWidth="1"/>
    <col min="16" max="16" width="4" customWidth="1"/>
    <col min="17" max="17" width="8.7109375" customWidth="1"/>
    <col min="18" max="18" width="6.7109375" customWidth="1"/>
    <col min="20" max="20" width="4" customWidth="1"/>
    <col min="21" max="21" width="8.140625" customWidth="1"/>
    <col min="22" max="22" width="6.5703125" customWidth="1"/>
    <col min="24" max="24" width="4.28515625" style="7" customWidth="1"/>
    <col min="25" max="25" width="8.5703125" style="6" bestFit="1" customWidth="1"/>
    <col min="26" max="26" width="6.5703125" bestFit="1" customWidth="1"/>
    <col min="28" max="28" width="4.28515625" style="5" bestFit="1" customWidth="1"/>
    <col min="29" max="29" width="8.5703125" bestFit="1" customWidth="1"/>
    <col min="30" max="30" width="6.5703125" bestFit="1" customWidth="1"/>
    <col min="31" max="31" width="10.140625" bestFit="1" customWidth="1"/>
    <col min="32" max="32" width="4.140625" style="7" customWidth="1"/>
    <col min="33" max="33" width="10.140625" style="6" customWidth="1"/>
    <col min="34" max="34" width="6.140625" bestFit="1" customWidth="1"/>
    <col min="35" max="35" width="10.140625" customWidth="1"/>
    <col min="36" max="36" width="4.140625" style="5" customWidth="1"/>
    <col min="37" max="37" width="10.5703125" customWidth="1"/>
    <col min="38" max="38" width="6.5703125" bestFit="1" customWidth="1"/>
    <col min="40" max="40" width="4" style="5" customWidth="1"/>
    <col min="41" max="41" width="9" customWidth="1"/>
    <col min="42" max="42" width="6.5703125" bestFit="1" customWidth="1"/>
    <col min="44" max="44" width="4" style="7" customWidth="1"/>
    <col min="45" max="45" width="10" style="6" customWidth="1"/>
    <col min="46" max="46" width="6.140625" bestFit="1" customWidth="1"/>
    <col min="48" max="48" width="4.28515625" style="7" customWidth="1"/>
    <col min="50" max="50" width="6.140625" bestFit="1" customWidth="1"/>
    <col min="52" max="52" width="4" style="7" customWidth="1"/>
    <col min="53" max="53" width="11.42578125" style="6"/>
    <col min="54" max="54" width="6.5703125" bestFit="1" customWidth="1"/>
    <col min="56" max="56" width="4.28515625" style="5" customWidth="1"/>
    <col min="57" max="57" width="8.140625" customWidth="1"/>
    <col min="58" max="58" width="6.5703125" bestFit="1" customWidth="1"/>
    <col min="60" max="60" width="4.28515625" style="5" customWidth="1"/>
    <col min="61" max="61" width="8.140625" customWidth="1"/>
    <col min="62" max="62" width="6.140625" bestFit="1" customWidth="1"/>
    <col min="64" max="64" width="5.5703125" style="7" bestFit="1" customWidth="1"/>
    <col min="65" max="65" width="9.42578125" customWidth="1"/>
    <col min="66" max="66" width="6.85546875" customWidth="1"/>
    <col min="67" max="67" width="10.28515625" customWidth="1"/>
    <col min="68" max="68" width="4" style="7" customWidth="1"/>
    <col min="69" max="69" width="10.28515625" style="6" customWidth="1"/>
    <col min="70" max="70" width="8.28515625" customWidth="1"/>
    <col min="71" max="71" width="10.28515625" customWidth="1"/>
    <col min="72" max="72" width="4" style="16" customWidth="1"/>
    <col min="73" max="73" width="7.85546875" style="6" customWidth="1"/>
    <col min="74" max="74" width="7.42578125" bestFit="1" customWidth="1"/>
    <col min="75" max="75" width="9.28515625" customWidth="1"/>
    <col min="76" max="76" width="4.140625" style="7" customWidth="1"/>
    <col min="77" max="77" width="7.42578125" style="6" bestFit="1" customWidth="1"/>
    <col min="78" max="78" width="6.140625" bestFit="1" customWidth="1"/>
    <col min="80" max="80" width="4" style="7" customWidth="1"/>
    <col min="81" max="81" width="8.28515625" style="6" customWidth="1"/>
    <col min="82" max="82" width="7.7109375" customWidth="1"/>
    <col min="84" max="84" width="4.28515625" style="7" customWidth="1"/>
    <col min="85" max="85" width="11.42578125" style="6"/>
    <col min="86" max="86" width="8" customWidth="1"/>
    <col min="88" max="88" width="4.140625" style="7" customWidth="1"/>
    <col min="89" max="89" width="9.28515625" customWidth="1"/>
    <col min="90" max="90" width="6.5703125" bestFit="1" customWidth="1"/>
    <col min="92" max="92" width="4.140625" style="7" customWidth="1"/>
    <col min="93" max="93" width="9" customWidth="1"/>
    <col min="94" max="94" width="6.28515625" customWidth="1"/>
    <col min="95" max="95" width="10.140625" customWidth="1"/>
    <col min="96" max="96" width="4.28515625" style="9" customWidth="1"/>
    <col min="97" max="97" width="10.140625" style="6" customWidth="1"/>
    <col min="98" max="98" width="7.140625" customWidth="1"/>
    <col min="99" max="99" width="10.140625" customWidth="1"/>
    <col min="100" max="100" width="4.28515625" style="9" customWidth="1"/>
    <col min="101" max="101" width="10.140625" style="6" customWidth="1"/>
    <col min="102" max="102" width="6.140625" bestFit="1" customWidth="1"/>
    <col min="103" max="103" width="10.140625" customWidth="1"/>
    <col min="104" max="104" width="4.140625" style="9" customWidth="1"/>
    <col min="105" max="105" width="9" style="6" customWidth="1"/>
    <col min="106" max="106" width="6.5703125" bestFit="1" customWidth="1"/>
    <col min="107" max="107" width="12.28515625" customWidth="1"/>
    <col min="108" max="108" width="4.140625" customWidth="1"/>
    <col min="109" max="109" width="8.7109375" customWidth="1"/>
    <col min="110" max="110" width="6.140625" bestFit="1" customWidth="1"/>
    <col min="111" max="111" width="12.28515625" customWidth="1"/>
    <col min="112" max="112" width="4.7109375" style="9" bestFit="1" customWidth="1"/>
    <col min="113" max="113" width="7.5703125" style="6" customWidth="1"/>
    <col min="114" max="114" width="6.5703125" bestFit="1" customWidth="1"/>
    <col min="115" max="115" width="12.28515625" customWidth="1"/>
    <col min="116" max="116" width="4" style="9" customWidth="1"/>
    <col min="117" max="117" width="10" style="6" customWidth="1"/>
    <col min="118" max="118" width="6.5703125" bestFit="1" customWidth="1"/>
    <col min="119" max="119" width="12.28515625" customWidth="1"/>
    <col min="120" max="120" width="4.140625" customWidth="1"/>
    <col min="121" max="121" width="8.140625" customWidth="1"/>
    <col min="122" max="122" width="7.5703125" bestFit="1" customWidth="1"/>
    <col min="123" max="123" width="11.42578125" style="19"/>
    <col min="124" max="124" width="2.85546875" customWidth="1"/>
    <col min="125" max="125" width="17.85546875" bestFit="1" customWidth="1"/>
  </cols>
  <sheetData>
    <row r="1" spans="1:136" ht="36.75" thickBot="1">
      <c r="A1" s="127"/>
      <c r="B1" s="239" t="s">
        <v>91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1"/>
      <c r="AE1" s="1"/>
      <c r="AF1" s="3"/>
      <c r="AG1" s="17"/>
      <c r="AH1" s="1"/>
      <c r="AI1" s="1"/>
      <c r="AJ1" s="2"/>
      <c r="AK1" s="1"/>
      <c r="AL1" s="1"/>
      <c r="AM1" s="1"/>
      <c r="AN1" s="2"/>
      <c r="AO1" s="1"/>
      <c r="AP1" s="1"/>
      <c r="AQ1" s="1"/>
      <c r="AR1" s="3"/>
      <c r="AS1" s="17"/>
      <c r="AT1" s="1"/>
      <c r="AU1" s="1"/>
      <c r="AV1" s="3"/>
      <c r="AW1" s="1"/>
      <c r="AX1" s="1"/>
      <c r="AY1" s="1"/>
      <c r="AZ1" s="3"/>
      <c r="BA1" s="17"/>
      <c r="BB1" s="1"/>
      <c r="BC1" s="1"/>
      <c r="BD1" s="2"/>
      <c r="BE1" s="1"/>
      <c r="BF1" s="1"/>
      <c r="BG1" s="1"/>
      <c r="BH1" s="2"/>
      <c r="BI1" s="1"/>
      <c r="BJ1" s="1"/>
      <c r="BK1" s="1"/>
      <c r="BL1" s="3"/>
      <c r="BM1" s="1"/>
      <c r="BN1" s="1"/>
      <c r="BO1" s="1"/>
      <c r="BP1" s="3"/>
      <c r="BQ1" s="17"/>
      <c r="BR1" s="1"/>
      <c r="BS1" s="1"/>
      <c r="BT1" s="15"/>
      <c r="BU1" s="17"/>
      <c r="BV1" s="1"/>
      <c r="BW1" s="1"/>
      <c r="BX1" s="3"/>
      <c r="BY1" s="17"/>
      <c r="BZ1" s="1"/>
      <c r="CA1" s="1"/>
      <c r="CB1" s="3"/>
      <c r="CC1" s="17"/>
      <c r="CD1" s="1"/>
      <c r="CE1" s="1"/>
      <c r="CF1" s="3"/>
      <c r="CG1" s="17"/>
      <c r="CH1" s="1"/>
      <c r="CI1" s="1"/>
      <c r="CJ1" s="3"/>
      <c r="CK1" s="1"/>
      <c r="CL1" s="1"/>
      <c r="CM1" s="1"/>
      <c r="CN1" s="3"/>
      <c r="CO1" s="1"/>
      <c r="CP1" s="1"/>
      <c r="CQ1" s="1"/>
      <c r="CR1" s="13"/>
      <c r="CS1" s="17"/>
      <c r="CT1" s="1"/>
      <c r="CU1" s="1"/>
      <c r="CV1" s="13"/>
      <c r="CW1" s="17"/>
      <c r="CX1" s="1"/>
      <c r="CY1" s="1"/>
      <c r="CZ1" s="13"/>
      <c r="DA1" s="17"/>
      <c r="DB1" s="1"/>
      <c r="DC1" s="1"/>
      <c r="DD1" s="1"/>
      <c r="DE1" s="1"/>
      <c r="DF1" s="1"/>
      <c r="DG1" s="1"/>
      <c r="DH1" s="13"/>
      <c r="DI1" s="17"/>
      <c r="DJ1" s="1"/>
      <c r="DK1" s="1"/>
      <c r="DL1" s="13"/>
      <c r="DM1" s="17"/>
      <c r="DN1" s="1"/>
      <c r="DO1" s="1"/>
      <c r="DP1" s="1"/>
      <c r="DQ1" s="1"/>
      <c r="DR1" s="1"/>
      <c r="DS1" s="18"/>
      <c r="DT1" s="1"/>
      <c r="DU1" s="1"/>
    </row>
    <row r="2" spans="1:136" s="4" customFormat="1" ht="39" customHeight="1" thickBot="1">
      <c r="A2" s="34"/>
      <c r="B2" s="34" t="s">
        <v>0</v>
      </c>
      <c r="C2" s="24" t="s">
        <v>1</v>
      </c>
      <c r="D2" s="35" t="s">
        <v>2</v>
      </c>
      <c r="E2" s="143" t="s">
        <v>16</v>
      </c>
      <c r="F2" s="36" t="s">
        <v>3</v>
      </c>
      <c r="G2" s="21" t="s">
        <v>4</v>
      </c>
      <c r="H2" s="37" t="s">
        <v>2</v>
      </c>
      <c r="I2" s="36" t="s">
        <v>6</v>
      </c>
      <c r="J2" s="36" t="s">
        <v>3</v>
      </c>
      <c r="K2" s="22" t="s">
        <v>4</v>
      </c>
      <c r="L2" s="35" t="s">
        <v>2</v>
      </c>
      <c r="M2" s="136" t="s">
        <v>121</v>
      </c>
      <c r="N2" s="36" t="s">
        <v>3</v>
      </c>
      <c r="O2" s="24" t="s">
        <v>4</v>
      </c>
      <c r="P2" s="35" t="s">
        <v>2</v>
      </c>
      <c r="Q2" s="39" t="s">
        <v>5</v>
      </c>
      <c r="R2" s="36" t="s">
        <v>3</v>
      </c>
      <c r="S2" s="21" t="s">
        <v>4</v>
      </c>
      <c r="T2" s="35" t="s">
        <v>2</v>
      </c>
      <c r="U2" s="40" t="s">
        <v>13</v>
      </c>
      <c r="V2" s="36" t="s">
        <v>3</v>
      </c>
      <c r="W2" s="22" t="s">
        <v>4</v>
      </c>
      <c r="X2" s="37" t="s">
        <v>2</v>
      </c>
      <c r="Y2" s="131" t="s">
        <v>14</v>
      </c>
      <c r="Z2" s="36" t="s">
        <v>3</v>
      </c>
      <c r="AA2" s="24" t="s">
        <v>4</v>
      </c>
      <c r="AB2" s="35" t="s">
        <v>2</v>
      </c>
      <c r="AC2" s="41" t="s">
        <v>15</v>
      </c>
      <c r="AD2" s="36" t="s">
        <v>3</v>
      </c>
      <c r="AE2" s="21" t="s">
        <v>4</v>
      </c>
      <c r="AF2" s="37" t="s">
        <v>2</v>
      </c>
      <c r="AG2" s="132" t="s">
        <v>82</v>
      </c>
      <c r="AH2" s="36" t="s">
        <v>3</v>
      </c>
      <c r="AI2" s="64" t="s">
        <v>4</v>
      </c>
      <c r="AJ2" s="35" t="s">
        <v>2</v>
      </c>
      <c r="AK2" s="42" t="s">
        <v>18</v>
      </c>
      <c r="AL2" s="36" t="s">
        <v>3</v>
      </c>
      <c r="AM2" s="24" t="s">
        <v>4</v>
      </c>
      <c r="AN2" s="35" t="s">
        <v>2</v>
      </c>
      <c r="AO2" s="35" t="s">
        <v>20</v>
      </c>
      <c r="AP2" s="36" t="s">
        <v>3</v>
      </c>
      <c r="AQ2" s="21" t="s">
        <v>4</v>
      </c>
      <c r="AR2" s="37" t="s">
        <v>2</v>
      </c>
      <c r="AS2" s="43" t="s">
        <v>21</v>
      </c>
      <c r="AT2" s="36" t="s">
        <v>3</v>
      </c>
      <c r="AU2" s="22" t="s">
        <v>4</v>
      </c>
      <c r="AV2" s="37" t="s">
        <v>2</v>
      </c>
      <c r="AW2" s="35" t="s">
        <v>67</v>
      </c>
      <c r="AX2" s="36" t="s">
        <v>3</v>
      </c>
      <c r="AY2" s="24" t="s">
        <v>4</v>
      </c>
      <c r="AZ2" s="37" t="s">
        <v>2</v>
      </c>
      <c r="BA2" s="45" t="s">
        <v>22</v>
      </c>
      <c r="BB2" s="36" t="s">
        <v>3</v>
      </c>
      <c r="BC2" s="21" t="s">
        <v>4</v>
      </c>
      <c r="BD2" s="35" t="s">
        <v>2</v>
      </c>
      <c r="BE2" s="36" t="s">
        <v>7</v>
      </c>
      <c r="BF2" s="36" t="s">
        <v>3</v>
      </c>
      <c r="BG2" s="22" t="s">
        <v>4</v>
      </c>
      <c r="BH2" s="35" t="s">
        <v>2</v>
      </c>
      <c r="BI2" s="42" t="s">
        <v>35</v>
      </c>
      <c r="BJ2" s="36" t="s">
        <v>3</v>
      </c>
      <c r="BK2" s="24" t="s">
        <v>4</v>
      </c>
      <c r="BL2" s="37" t="s">
        <v>2</v>
      </c>
      <c r="BM2" s="35" t="s">
        <v>50</v>
      </c>
      <c r="BN2" s="36" t="s">
        <v>3</v>
      </c>
      <c r="BO2" s="21" t="s">
        <v>4</v>
      </c>
      <c r="BP2" s="37" t="s">
        <v>2</v>
      </c>
      <c r="BQ2" s="45" t="s">
        <v>51</v>
      </c>
      <c r="BR2" s="36" t="s">
        <v>3</v>
      </c>
      <c r="BS2" s="22" t="s">
        <v>4</v>
      </c>
      <c r="BT2" s="37" t="s">
        <v>2</v>
      </c>
      <c r="BU2" s="43" t="s">
        <v>30</v>
      </c>
      <c r="BV2" s="35" t="s">
        <v>3</v>
      </c>
      <c r="BW2" s="24" t="s">
        <v>4</v>
      </c>
      <c r="BX2" s="37" t="s">
        <v>2</v>
      </c>
      <c r="BY2" s="46" t="s">
        <v>23</v>
      </c>
      <c r="BZ2" s="36" t="s">
        <v>3</v>
      </c>
      <c r="CA2" s="21" t="s">
        <v>4</v>
      </c>
      <c r="CB2" s="37" t="s">
        <v>2</v>
      </c>
      <c r="CC2" s="46" t="s">
        <v>36</v>
      </c>
      <c r="CD2" s="36" t="s">
        <v>3</v>
      </c>
      <c r="CE2" s="22" t="s">
        <v>4</v>
      </c>
      <c r="CF2" s="37" t="s">
        <v>2</v>
      </c>
      <c r="CG2" s="46" t="s">
        <v>77</v>
      </c>
      <c r="CH2" s="36" t="s">
        <v>3</v>
      </c>
      <c r="CI2" s="24" t="s">
        <v>4</v>
      </c>
      <c r="CJ2" s="37" t="s">
        <v>2</v>
      </c>
      <c r="CK2" s="38" t="s">
        <v>39</v>
      </c>
      <c r="CL2" s="36" t="s">
        <v>3</v>
      </c>
      <c r="CM2" s="21" t="s">
        <v>4</v>
      </c>
      <c r="CN2" s="37" t="s">
        <v>2</v>
      </c>
      <c r="CO2" s="38" t="s">
        <v>29</v>
      </c>
      <c r="CP2" s="36" t="s">
        <v>3</v>
      </c>
      <c r="CQ2" s="22" t="s">
        <v>4</v>
      </c>
      <c r="CR2" s="37" t="s">
        <v>2</v>
      </c>
      <c r="CS2" s="46" t="s">
        <v>62</v>
      </c>
      <c r="CT2" s="36" t="s">
        <v>3</v>
      </c>
      <c r="CU2" s="24" t="s">
        <v>4</v>
      </c>
      <c r="CV2" s="37" t="s">
        <v>2</v>
      </c>
      <c r="CW2" s="46" t="s">
        <v>65</v>
      </c>
      <c r="CX2" s="36" t="s">
        <v>3</v>
      </c>
      <c r="CY2" s="21" t="s">
        <v>4</v>
      </c>
      <c r="CZ2" s="37" t="s">
        <v>2</v>
      </c>
      <c r="DA2" s="46" t="s">
        <v>68</v>
      </c>
      <c r="DB2" s="36" t="s">
        <v>3</v>
      </c>
      <c r="DC2" s="22" t="s">
        <v>4</v>
      </c>
      <c r="DD2" s="37" t="s">
        <v>2</v>
      </c>
      <c r="DE2" s="166" t="s">
        <v>74</v>
      </c>
      <c r="DF2" s="36" t="s">
        <v>3</v>
      </c>
      <c r="DG2" s="21" t="s">
        <v>4</v>
      </c>
      <c r="DH2" s="37" t="s">
        <v>2</v>
      </c>
      <c r="DI2" s="46" t="s">
        <v>89</v>
      </c>
      <c r="DJ2" s="36" t="s">
        <v>3</v>
      </c>
      <c r="DK2" s="22" t="s">
        <v>4</v>
      </c>
      <c r="DL2" s="37" t="s">
        <v>2</v>
      </c>
      <c r="DM2" s="46" t="s">
        <v>114</v>
      </c>
      <c r="DN2" s="36" t="s">
        <v>3</v>
      </c>
      <c r="DO2" s="22" t="s">
        <v>4</v>
      </c>
      <c r="DP2" s="165" t="s">
        <v>2</v>
      </c>
      <c r="DQ2" s="36" t="s">
        <v>28</v>
      </c>
      <c r="DR2" s="36" t="s">
        <v>3</v>
      </c>
      <c r="DS2" s="71" t="s">
        <v>4</v>
      </c>
      <c r="DT2" s="47"/>
      <c r="DU2" s="48" t="s">
        <v>8</v>
      </c>
    </row>
    <row r="3" spans="1:136" s="4" customFormat="1" ht="17.25" customHeight="1" thickTop="1">
      <c r="A3" s="128">
        <v>1</v>
      </c>
      <c r="B3" s="94">
        <v>40969</v>
      </c>
      <c r="C3" s="152" t="s">
        <v>92</v>
      </c>
      <c r="D3" s="87">
        <v>10</v>
      </c>
      <c r="E3" s="88">
        <v>166.9</v>
      </c>
      <c r="F3" s="85">
        <v>34</v>
      </c>
      <c r="G3" s="99">
        <f t="shared" ref="G3:G35" si="0">F3*E3</f>
        <v>5674.6</v>
      </c>
      <c r="H3" s="84"/>
      <c r="I3" s="85"/>
      <c r="J3" s="82"/>
      <c r="K3" s="101">
        <f t="shared" ref="K3:K35" si="1">J3*I3</f>
        <v>0</v>
      </c>
      <c r="L3" s="87"/>
      <c r="M3" s="88"/>
      <c r="N3" s="82"/>
      <c r="O3" s="102">
        <f t="shared" ref="O3:O34" si="2">N3*M3</f>
        <v>0</v>
      </c>
      <c r="P3" s="87">
        <v>4</v>
      </c>
      <c r="Q3" s="88">
        <v>108.88</v>
      </c>
      <c r="R3" s="82">
        <v>22</v>
      </c>
      <c r="S3" s="103">
        <f>R3*Q3</f>
        <v>2395.3599999999997</v>
      </c>
      <c r="T3" s="84"/>
      <c r="U3" s="88"/>
      <c r="V3" s="82"/>
      <c r="W3" s="101">
        <f>V3*U3</f>
        <v>0</v>
      </c>
      <c r="X3" s="84">
        <v>2</v>
      </c>
      <c r="Y3" s="88">
        <v>1901</v>
      </c>
      <c r="Z3" s="82">
        <v>26</v>
      </c>
      <c r="AA3" s="102">
        <f>Z3*Y3</f>
        <v>49426</v>
      </c>
      <c r="AB3" s="84">
        <v>1</v>
      </c>
      <c r="AC3" s="88">
        <v>735.15</v>
      </c>
      <c r="AD3" s="82">
        <v>26</v>
      </c>
      <c r="AE3" s="99">
        <f>AD3*AC3</f>
        <v>19113.899999999998</v>
      </c>
      <c r="AF3" s="84"/>
      <c r="AG3" s="88"/>
      <c r="AH3" s="82"/>
      <c r="AI3" s="65">
        <f t="shared" ref="AI3:AI20" si="3">AH3*AG3</f>
        <v>0</v>
      </c>
      <c r="AJ3" s="84"/>
      <c r="AK3" s="88"/>
      <c r="AL3" s="82"/>
      <c r="AM3" s="102">
        <f>AL3*AK3</f>
        <v>0</v>
      </c>
      <c r="AN3" s="84"/>
      <c r="AO3" s="85"/>
      <c r="AP3" s="82"/>
      <c r="AQ3" s="56">
        <f t="shared" ref="AQ3:AQ4" si="4">AP3*AO3</f>
        <v>0</v>
      </c>
      <c r="AR3" s="84"/>
      <c r="AS3" s="88"/>
      <c r="AT3" s="82"/>
      <c r="AU3" s="28">
        <f t="shared" ref="AU3:AU4" si="5">AT3*AS3</f>
        <v>0</v>
      </c>
      <c r="AV3" s="97"/>
      <c r="AW3" s="82"/>
      <c r="AX3" s="82"/>
      <c r="AY3" s="62">
        <f t="shared" ref="AY3:AY16" si="6">AX3*AW3</f>
        <v>0</v>
      </c>
      <c r="AZ3" s="84"/>
      <c r="BA3" s="88"/>
      <c r="BB3" s="82"/>
      <c r="BC3" s="56">
        <f t="shared" ref="BC3:BC4" si="7">BB3*BA3</f>
        <v>0</v>
      </c>
      <c r="BD3" s="84"/>
      <c r="BE3" s="88"/>
      <c r="BF3" s="82"/>
      <c r="BG3" s="60">
        <f t="shared" ref="BG3:BG9" si="8">BF3*BE3</f>
        <v>0</v>
      </c>
      <c r="BH3" s="84"/>
      <c r="BI3" s="88"/>
      <c r="BJ3" s="82"/>
      <c r="BK3" s="62">
        <f t="shared" ref="BK3:BK4" si="9">BJ3*BI3</f>
        <v>0</v>
      </c>
      <c r="BL3" s="84"/>
      <c r="BM3" s="82"/>
      <c r="BN3" s="82"/>
      <c r="BO3" s="56">
        <f t="shared" ref="BO3:BO35" si="10">BN3*BM3</f>
        <v>0</v>
      </c>
      <c r="BP3" s="84"/>
      <c r="BQ3" s="88"/>
      <c r="BR3" s="82"/>
      <c r="BS3" s="60">
        <f t="shared" ref="BS3:BS22" si="11">BR3*BQ3</f>
        <v>0</v>
      </c>
      <c r="BT3" s="90"/>
      <c r="BU3" s="88"/>
      <c r="BV3" s="82"/>
      <c r="BW3" s="62">
        <f t="shared" ref="BW3:BW8" si="12">BV3*BU3</f>
        <v>0</v>
      </c>
      <c r="BX3" s="97"/>
      <c r="BY3" s="88"/>
      <c r="BZ3" s="82"/>
      <c r="CA3" s="83">
        <f t="shared" ref="CA3:CA5" si="13">BZ3*BY3</f>
        <v>0</v>
      </c>
      <c r="CB3" s="84">
        <v>10</v>
      </c>
      <c r="CC3" s="88">
        <v>54.5</v>
      </c>
      <c r="CD3" s="82">
        <v>260</v>
      </c>
      <c r="CE3" s="60">
        <f t="shared" ref="CE3:CE12" si="14">CD3*CB3</f>
        <v>2600</v>
      </c>
      <c r="CF3" s="84"/>
      <c r="CG3" s="88"/>
      <c r="CH3" s="82"/>
      <c r="CI3" s="62">
        <f t="shared" ref="CI3:CI20" si="15">CH3*CG3</f>
        <v>0</v>
      </c>
      <c r="CJ3" s="84"/>
      <c r="CK3" s="82"/>
      <c r="CL3" s="82"/>
      <c r="CM3" s="56">
        <f t="shared" ref="CM3:CM14" si="16">CL3*CK3</f>
        <v>0</v>
      </c>
      <c r="CN3" s="84"/>
      <c r="CO3" s="82"/>
      <c r="CP3" s="82"/>
      <c r="CQ3" s="86">
        <f t="shared" ref="CQ3:CQ5" si="17">CP3*CO3</f>
        <v>0</v>
      </c>
      <c r="CR3" s="137"/>
      <c r="CS3" s="140"/>
      <c r="CT3" s="133"/>
      <c r="CU3" s="144">
        <f>CT3*CS3</f>
        <v>0</v>
      </c>
      <c r="CV3" s="137"/>
      <c r="CW3" s="140"/>
      <c r="CX3" s="133"/>
      <c r="CY3" s="147">
        <f t="shared" ref="CY3:CY7" si="18">CX3*CW3</f>
        <v>0</v>
      </c>
      <c r="CZ3" s="137"/>
      <c r="DA3" s="140"/>
      <c r="DB3" s="133"/>
      <c r="DC3" s="149">
        <f t="shared" ref="DC3:DC8" si="19">DB3*DA3</f>
        <v>0</v>
      </c>
      <c r="DD3" s="133"/>
      <c r="DE3" s="133"/>
      <c r="DF3" s="133"/>
      <c r="DG3" s="147">
        <f t="shared" ref="DG3:DG13" si="20">DF3*DE3</f>
        <v>0</v>
      </c>
      <c r="DH3" s="137"/>
      <c r="DI3" s="140"/>
      <c r="DJ3" s="133"/>
      <c r="DK3" s="149">
        <f t="shared" ref="DK3:DK21" si="21">DJ3*DI3</f>
        <v>0</v>
      </c>
      <c r="DL3" s="137"/>
      <c r="DM3" s="140"/>
      <c r="DN3" s="133"/>
      <c r="DO3" s="133">
        <f t="shared" ref="DO3:DO23" si="22">DN3*DM3</f>
        <v>0</v>
      </c>
      <c r="DP3" s="167"/>
      <c r="DQ3" s="155"/>
      <c r="DR3" s="82"/>
      <c r="DS3" s="72">
        <f t="shared" ref="DS3:DS8" si="23">DR3*DQ3</f>
        <v>0</v>
      </c>
      <c r="DT3" s="107"/>
      <c r="DU3" s="98">
        <f>DS3+CQ3+CM3+CI3+CE3+CA3+BW3+BS3+BO3+BK3+BG3+BC3+AY3+AU3+AQ3+AM3+AI3+AE3+AA3+W3+S3+O3+K3+G3+CU3+CY3+DC3+DG3+DK3+DO3</f>
        <v>79209.86</v>
      </c>
      <c r="DV3" t="s">
        <v>60</v>
      </c>
      <c r="DW3"/>
      <c r="DX3" s="9"/>
      <c r="DY3" s="6"/>
      <c r="DZ3"/>
      <c r="EA3"/>
      <c r="EB3"/>
      <c r="EC3"/>
      <c r="ED3"/>
      <c r="EE3"/>
      <c r="EF3"/>
    </row>
    <row r="4" spans="1:136" ht="17.25" customHeight="1">
      <c r="A4" s="129">
        <v>2</v>
      </c>
      <c r="B4" s="25">
        <v>40969</v>
      </c>
      <c r="C4" s="153" t="s">
        <v>93</v>
      </c>
      <c r="D4" s="69"/>
      <c r="E4" s="31"/>
      <c r="F4" s="30"/>
      <c r="G4" s="100">
        <f t="shared" si="0"/>
        <v>0</v>
      </c>
      <c r="H4" s="54"/>
      <c r="I4" s="30"/>
      <c r="J4" s="28"/>
      <c r="K4" s="60">
        <f t="shared" si="1"/>
        <v>0</v>
      </c>
      <c r="L4" s="58"/>
      <c r="M4" s="31"/>
      <c r="N4" s="28"/>
      <c r="O4" s="62">
        <f t="shared" si="2"/>
        <v>0</v>
      </c>
      <c r="P4" s="58"/>
      <c r="Q4" s="31"/>
      <c r="R4" s="28"/>
      <c r="S4" s="56">
        <f t="shared" ref="S4:S35" si="24">R4*Q4</f>
        <v>0</v>
      </c>
      <c r="T4" s="54"/>
      <c r="U4" s="31"/>
      <c r="V4" s="28"/>
      <c r="W4" s="60">
        <f t="shared" ref="W4:W35" si="25">V4*U4</f>
        <v>0</v>
      </c>
      <c r="X4" s="54"/>
      <c r="Y4" s="31"/>
      <c r="Z4" s="28"/>
      <c r="AA4" s="62">
        <f t="shared" ref="AA4:AA35" si="26">Z4*Y4</f>
        <v>0</v>
      </c>
      <c r="AB4" s="54">
        <v>1</v>
      </c>
      <c r="AC4" s="31">
        <v>792.74</v>
      </c>
      <c r="AD4" s="28">
        <v>26</v>
      </c>
      <c r="AE4" s="100">
        <f t="shared" ref="AE4:AE35" si="27">AD4*AC4</f>
        <v>20611.240000000002</v>
      </c>
      <c r="AF4" s="54"/>
      <c r="AG4" s="31"/>
      <c r="AH4" s="28"/>
      <c r="AI4" s="65">
        <f t="shared" si="3"/>
        <v>0</v>
      </c>
      <c r="AJ4" s="54"/>
      <c r="AK4" s="31"/>
      <c r="AL4" s="28"/>
      <c r="AM4" s="62">
        <f t="shared" ref="AM4:AM35" si="28">AL4*AK4</f>
        <v>0</v>
      </c>
      <c r="AN4" s="54"/>
      <c r="AO4" s="30"/>
      <c r="AP4" s="28"/>
      <c r="AQ4" s="56">
        <f t="shared" si="4"/>
        <v>0</v>
      </c>
      <c r="AR4" s="54"/>
      <c r="AS4" s="31"/>
      <c r="AT4" s="28"/>
      <c r="AU4" s="28">
        <f t="shared" si="5"/>
        <v>0</v>
      </c>
      <c r="AV4" s="29"/>
      <c r="AW4" s="28"/>
      <c r="AX4" s="28"/>
      <c r="AY4" s="62">
        <f t="shared" si="6"/>
        <v>0</v>
      </c>
      <c r="AZ4" s="54"/>
      <c r="BA4" s="31"/>
      <c r="BB4" s="28"/>
      <c r="BC4" s="56">
        <f t="shared" si="7"/>
        <v>0</v>
      </c>
      <c r="BD4" s="54">
        <v>10</v>
      </c>
      <c r="BE4" s="31">
        <v>272.2</v>
      </c>
      <c r="BF4" s="28">
        <v>26.5</v>
      </c>
      <c r="BG4" s="60">
        <f t="shared" si="8"/>
        <v>7213.2999999999993</v>
      </c>
      <c r="BH4" s="54"/>
      <c r="BI4" s="31"/>
      <c r="BJ4" s="28"/>
      <c r="BK4" s="62">
        <f t="shared" si="9"/>
        <v>0</v>
      </c>
      <c r="BL4" s="54"/>
      <c r="BM4" s="28"/>
      <c r="BN4" s="28"/>
      <c r="BO4" s="56">
        <f t="shared" si="10"/>
        <v>0</v>
      </c>
      <c r="BP4" s="54"/>
      <c r="BQ4" s="31"/>
      <c r="BR4" s="28"/>
      <c r="BS4" s="60">
        <f t="shared" si="11"/>
        <v>0</v>
      </c>
      <c r="BT4" s="67"/>
      <c r="BU4" s="31"/>
      <c r="BV4" s="28"/>
      <c r="BW4" s="62">
        <f t="shared" si="12"/>
        <v>0</v>
      </c>
      <c r="BX4" s="29"/>
      <c r="BY4" s="31"/>
      <c r="BZ4" s="28"/>
      <c r="CA4" s="83">
        <f t="shared" si="13"/>
        <v>0</v>
      </c>
      <c r="CB4" s="54"/>
      <c r="CC4" s="31"/>
      <c r="CD4" s="28"/>
      <c r="CE4" s="60">
        <f t="shared" si="14"/>
        <v>0</v>
      </c>
      <c r="CF4" s="54"/>
      <c r="CG4" s="31"/>
      <c r="CH4" s="28"/>
      <c r="CI4" s="62">
        <f t="shared" si="15"/>
        <v>0</v>
      </c>
      <c r="CJ4" s="54"/>
      <c r="CK4" s="28"/>
      <c r="CL4" s="28"/>
      <c r="CM4" s="56">
        <f t="shared" si="16"/>
        <v>0</v>
      </c>
      <c r="CN4" s="54"/>
      <c r="CO4" s="28"/>
      <c r="CP4" s="28"/>
      <c r="CQ4" s="86">
        <f t="shared" si="17"/>
        <v>0</v>
      </c>
      <c r="CR4" s="137"/>
      <c r="CS4" s="140"/>
      <c r="CT4" s="133"/>
      <c r="CU4" s="145">
        <f t="shared" ref="CU4:CU35" si="29">CT4*CS4</f>
        <v>0</v>
      </c>
      <c r="CV4" s="137"/>
      <c r="CW4" s="140"/>
      <c r="CX4" s="133"/>
      <c r="CY4" s="147">
        <f t="shared" si="18"/>
        <v>0</v>
      </c>
      <c r="CZ4" s="137"/>
      <c r="DA4" s="140"/>
      <c r="DB4" s="133"/>
      <c r="DC4" s="149">
        <f t="shared" si="19"/>
        <v>0</v>
      </c>
      <c r="DD4" s="133"/>
      <c r="DE4" s="133"/>
      <c r="DF4" s="133"/>
      <c r="DG4" s="147">
        <f t="shared" si="20"/>
        <v>0</v>
      </c>
      <c r="DH4" s="137"/>
      <c r="DI4" s="140"/>
      <c r="DJ4" s="133"/>
      <c r="DK4" s="149">
        <f t="shared" si="21"/>
        <v>0</v>
      </c>
      <c r="DL4" s="137"/>
      <c r="DM4" s="140"/>
      <c r="DN4" s="133"/>
      <c r="DO4" s="133">
        <f t="shared" si="22"/>
        <v>0</v>
      </c>
      <c r="DP4" s="168"/>
      <c r="DQ4" s="156"/>
      <c r="DR4" s="28"/>
      <c r="DS4" s="72">
        <f t="shared" si="23"/>
        <v>0</v>
      </c>
      <c r="DT4" s="69"/>
      <c r="DU4" s="98">
        <f t="shared" ref="DU4:DU35" si="30">DS4+CQ4+CM4+CI4+CE4+CA4+BW4+BS4+BO4+BK4+BG4+BC4+AY4+AU4+AQ4+AM4+AI4+AE4+AA4+W4+S4+O4+K4+G4+CU4+CY4+DC4+DG4+DK4+DO4</f>
        <v>27824.54</v>
      </c>
      <c r="DV4" t="s">
        <v>60</v>
      </c>
    </row>
    <row r="5" spans="1:136" ht="17.25" customHeight="1">
      <c r="A5" s="129">
        <v>3</v>
      </c>
      <c r="B5" s="25">
        <v>40969</v>
      </c>
      <c r="C5" s="153" t="s">
        <v>94</v>
      </c>
      <c r="D5" s="69"/>
      <c r="E5" s="31"/>
      <c r="F5" s="28"/>
      <c r="G5" s="100">
        <f t="shared" si="0"/>
        <v>0</v>
      </c>
      <c r="H5" s="54"/>
      <c r="I5" s="30"/>
      <c r="J5" s="28"/>
      <c r="K5" s="60">
        <f t="shared" si="1"/>
        <v>0</v>
      </c>
      <c r="L5" s="58"/>
      <c r="M5" s="31"/>
      <c r="N5" s="28"/>
      <c r="O5" s="62">
        <f t="shared" si="2"/>
        <v>0</v>
      </c>
      <c r="P5" s="58"/>
      <c r="Q5" s="31"/>
      <c r="R5" s="28"/>
      <c r="S5" s="56">
        <f t="shared" si="24"/>
        <v>0</v>
      </c>
      <c r="T5" s="54"/>
      <c r="U5" s="31"/>
      <c r="V5" s="28"/>
      <c r="W5" s="60">
        <f t="shared" si="25"/>
        <v>0</v>
      </c>
      <c r="X5" s="54"/>
      <c r="Y5" s="31"/>
      <c r="Z5" s="28"/>
      <c r="AA5" s="62">
        <f t="shared" si="26"/>
        <v>0</v>
      </c>
      <c r="AB5" s="54"/>
      <c r="AC5" s="31"/>
      <c r="AD5" s="28"/>
      <c r="AE5" s="100">
        <f t="shared" si="27"/>
        <v>0</v>
      </c>
      <c r="AF5" s="54"/>
      <c r="AG5" s="31"/>
      <c r="AH5" s="28"/>
      <c r="AI5" s="65">
        <f t="shared" si="3"/>
        <v>0</v>
      </c>
      <c r="AJ5" s="54"/>
      <c r="AK5" s="31"/>
      <c r="AL5" s="28"/>
      <c r="AM5" s="62">
        <f t="shared" si="28"/>
        <v>0</v>
      </c>
      <c r="AN5" s="54"/>
      <c r="AO5" s="30">
        <v>44.6</v>
      </c>
      <c r="AP5" s="28">
        <v>23</v>
      </c>
      <c r="AQ5" s="56">
        <f>AP5*AO5</f>
        <v>1025.8</v>
      </c>
      <c r="AR5" s="54"/>
      <c r="AS5" s="31"/>
      <c r="AT5" s="28"/>
      <c r="AU5" s="28">
        <f>AT5*AS5</f>
        <v>0</v>
      </c>
      <c r="AV5" s="29"/>
      <c r="AW5" s="28"/>
      <c r="AX5" s="28"/>
      <c r="AY5" s="62">
        <f t="shared" si="6"/>
        <v>0</v>
      </c>
      <c r="AZ5" s="54">
        <v>5</v>
      </c>
      <c r="BA5" s="31">
        <v>308.39999999999998</v>
      </c>
      <c r="BB5" s="28">
        <v>39</v>
      </c>
      <c r="BC5" s="56">
        <f>BB5*BA5</f>
        <v>12027.599999999999</v>
      </c>
      <c r="BD5" s="54"/>
      <c r="BE5" s="31"/>
      <c r="BF5" s="28"/>
      <c r="BG5" s="60">
        <f t="shared" si="8"/>
        <v>0</v>
      </c>
      <c r="BH5" s="54"/>
      <c r="BI5" s="31"/>
      <c r="BJ5" s="28"/>
      <c r="BK5" s="62">
        <f>BJ5*BI5</f>
        <v>0</v>
      </c>
      <c r="BL5" s="54"/>
      <c r="BM5" s="28"/>
      <c r="BN5" s="28"/>
      <c r="BO5" s="56">
        <f t="shared" si="10"/>
        <v>0</v>
      </c>
      <c r="BP5" s="54"/>
      <c r="BQ5" s="31">
        <v>10.88</v>
      </c>
      <c r="BR5" s="28">
        <v>24</v>
      </c>
      <c r="BS5" s="60">
        <f t="shared" si="11"/>
        <v>261.12</v>
      </c>
      <c r="BT5" s="67"/>
      <c r="BU5" s="31"/>
      <c r="BV5" s="28"/>
      <c r="BW5" s="62">
        <f t="shared" si="12"/>
        <v>0</v>
      </c>
      <c r="BX5" s="29"/>
      <c r="BY5" s="31"/>
      <c r="BZ5" s="28"/>
      <c r="CA5" s="83">
        <f t="shared" si="13"/>
        <v>0</v>
      </c>
      <c r="CB5" s="54"/>
      <c r="CC5" s="31"/>
      <c r="CD5" s="28"/>
      <c r="CE5" s="60">
        <f t="shared" si="14"/>
        <v>0</v>
      </c>
      <c r="CF5" s="54"/>
      <c r="CG5" s="31"/>
      <c r="CH5" s="28"/>
      <c r="CI5" s="62">
        <f t="shared" si="15"/>
        <v>0</v>
      </c>
      <c r="CJ5" s="54"/>
      <c r="CK5" s="28">
        <v>36.799999999999997</v>
      </c>
      <c r="CL5" s="28">
        <v>24</v>
      </c>
      <c r="CM5" s="56">
        <f t="shared" si="16"/>
        <v>883.19999999999993</v>
      </c>
      <c r="CN5" s="54"/>
      <c r="CO5" s="28"/>
      <c r="CP5" s="28"/>
      <c r="CQ5" s="86">
        <f t="shared" si="17"/>
        <v>0</v>
      </c>
      <c r="CR5" s="137"/>
      <c r="CS5" s="140"/>
      <c r="CT5" s="133"/>
      <c r="CU5" s="145">
        <f t="shared" si="29"/>
        <v>0</v>
      </c>
      <c r="CV5" s="137"/>
      <c r="CW5" s="140"/>
      <c r="CX5" s="133"/>
      <c r="CY5" s="147">
        <f t="shared" si="18"/>
        <v>0</v>
      </c>
      <c r="CZ5" s="137">
        <v>10</v>
      </c>
      <c r="DA5" s="140">
        <v>56.4</v>
      </c>
      <c r="DB5" s="133">
        <v>19</v>
      </c>
      <c r="DC5" s="149">
        <f t="shared" si="19"/>
        <v>1071.5999999999999</v>
      </c>
      <c r="DD5" s="133"/>
      <c r="DE5" s="133"/>
      <c r="DF5" s="133"/>
      <c r="DG5" s="147">
        <f t="shared" si="20"/>
        <v>0</v>
      </c>
      <c r="DH5" s="137"/>
      <c r="DI5" s="140"/>
      <c r="DJ5" s="133"/>
      <c r="DK5" s="149">
        <f t="shared" si="21"/>
        <v>0</v>
      </c>
      <c r="DL5" s="137"/>
      <c r="DM5" s="140"/>
      <c r="DN5" s="133"/>
      <c r="DO5" s="133">
        <f t="shared" si="22"/>
        <v>0</v>
      </c>
      <c r="DP5" s="168"/>
      <c r="DQ5" s="156"/>
      <c r="DR5" s="28"/>
      <c r="DS5" s="72">
        <f t="shared" si="23"/>
        <v>0</v>
      </c>
      <c r="DT5" s="69"/>
      <c r="DU5" s="98">
        <f t="shared" si="30"/>
        <v>15269.319999999998</v>
      </c>
      <c r="DV5" t="s">
        <v>60</v>
      </c>
    </row>
    <row r="6" spans="1:136" ht="17.25" customHeight="1">
      <c r="A6" s="129">
        <v>4</v>
      </c>
      <c r="B6" s="25">
        <v>40970</v>
      </c>
      <c r="C6" s="153" t="s">
        <v>95</v>
      </c>
      <c r="D6" s="107"/>
      <c r="E6" s="88"/>
      <c r="F6" s="82"/>
      <c r="G6" s="83">
        <f t="shared" si="0"/>
        <v>0</v>
      </c>
      <c r="H6" s="84"/>
      <c r="I6" s="85"/>
      <c r="J6" s="82"/>
      <c r="K6" s="86">
        <f t="shared" si="1"/>
        <v>0</v>
      </c>
      <c r="L6" s="87"/>
      <c r="M6" s="88"/>
      <c r="N6" s="82"/>
      <c r="O6" s="89">
        <f t="shared" si="2"/>
        <v>0</v>
      </c>
      <c r="P6" s="87"/>
      <c r="Q6" s="88"/>
      <c r="R6" s="82"/>
      <c r="S6" s="83">
        <f t="shared" si="24"/>
        <v>0</v>
      </c>
      <c r="T6" s="84"/>
      <c r="U6" s="88"/>
      <c r="V6" s="82"/>
      <c r="W6" s="86">
        <f t="shared" si="25"/>
        <v>0</v>
      </c>
      <c r="X6" s="84">
        <v>3</v>
      </c>
      <c r="Y6" s="88">
        <v>2842.7</v>
      </c>
      <c r="Z6" s="82">
        <v>26</v>
      </c>
      <c r="AA6" s="89">
        <f t="shared" si="26"/>
        <v>73910.2</v>
      </c>
      <c r="AB6" s="84"/>
      <c r="AC6" s="88"/>
      <c r="AD6" s="82"/>
      <c r="AE6" s="83">
        <f t="shared" si="27"/>
        <v>0</v>
      </c>
      <c r="AF6" s="84"/>
      <c r="AG6" s="88"/>
      <c r="AH6" s="82"/>
      <c r="AI6" s="65">
        <f t="shared" si="3"/>
        <v>0</v>
      </c>
      <c r="AJ6" s="84"/>
      <c r="AK6" s="88"/>
      <c r="AL6" s="82"/>
      <c r="AM6" s="89">
        <f t="shared" si="28"/>
        <v>0</v>
      </c>
      <c r="AN6" s="84"/>
      <c r="AO6" s="85"/>
      <c r="AP6" s="82"/>
      <c r="AQ6" s="83">
        <f t="shared" ref="AQ6:AQ35" si="31">AP6*AO6</f>
        <v>0</v>
      </c>
      <c r="AR6" s="84"/>
      <c r="AS6" s="88"/>
      <c r="AT6" s="82"/>
      <c r="AU6" s="86">
        <f t="shared" ref="AU6:AU35" si="32">AT6*AS6</f>
        <v>0</v>
      </c>
      <c r="AV6" s="84"/>
      <c r="AW6" s="82"/>
      <c r="AX6" s="82"/>
      <c r="AY6" s="62">
        <f t="shared" si="6"/>
        <v>0</v>
      </c>
      <c r="AZ6" s="84"/>
      <c r="BA6" s="88"/>
      <c r="BB6" s="82"/>
      <c r="BC6" s="83">
        <f t="shared" ref="BC6:BC35" si="33">BB6*BA6</f>
        <v>0</v>
      </c>
      <c r="BD6" s="84"/>
      <c r="BE6" s="88"/>
      <c r="BF6" s="82"/>
      <c r="BG6" s="60">
        <f t="shared" si="8"/>
        <v>0</v>
      </c>
      <c r="BH6" s="84"/>
      <c r="BI6" s="88"/>
      <c r="BJ6" s="82"/>
      <c r="BK6" s="89">
        <f t="shared" ref="BK6:BK35" si="34">BJ6*BI6</f>
        <v>0</v>
      </c>
      <c r="BL6" s="84"/>
      <c r="BM6" s="82"/>
      <c r="BN6" s="82"/>
      <c r="BO6" s="56">
        <f t="shared" si="10"/>
        <v>0</v>
      </c>
      <c r="BP6" s="84"/>
      <c r="BQ6" s="88"/>
      <c r="BR6" s="82"/>
      <c r="BS6" s="60">
        <f t="shared" si="11"/>
        <v>0</v>
      </c>
      <c r="BT6" s="90"/>
      <c r="BU6" s="88"/>
      <c r="BV6" s="82"/>
      <c r="BW6" s="62">
        <f t="shared" si="12"/>
        <v>0</v>
      </c>
      <c r="BX6" s="84"/>
      <c r="BY6" s="88"/>
      <c r="BZ6" s="82"/>
      <c r="CA6" s="83">
        <f>BZ6*BY6</f>
        <v>0</v>
      </c>
      <c r="CB6" s="84"/>
      <c r="CC6" s="88"/>
      <c r="CD6" s="82"/>
      <c r="CE6" s="60">
        <f t="shared" si="14"/>
        <v>0</v>
      </c>
      <c r="CF6" s="84"/>
      <c r="CG6" s="88"/>
      <c r="CH6" s="82"/>
      <c r="CI6" s="62">
        <f t="shared" si="15"/>
        <v>0</v>
      </c>
      <c r="CJ6" s="84"/>
      <c r="CK6" s="82"/>
      <c r="CL6" s="82"/>
      <c r="CM6" s="56">
        <f t="shared" si="16"/>
        <v>0</v>
      </c>
      <c r="CN6" s="84"/>
      <c r="CO6" s="82"/>
      <c r="CP6" s="82"/>
      <c r="CQ6" s="86">
        <f>CP6*CO6</f>
        <v>0</v>
      </c>
      <c r="CR6" s="137"/>
      <c r="CS6" s="140"/>
      <c r="CT6" s="133"/>
      <c r="CU6" s="145">
        <f t="shared" si="29"/>
        <v>0</v>
      </c>
      <c r="CV6" s="137"/>
      <c r="CW6" s="140"/>
      <c r="CX6" s="133"/>
      <c r="CY6" s="147">
        <f t="shared" si="18"/>
        <v>0</v>
      </c>
      <c r="CZ6" s="137"/>
      <c r="DA6" s="140"/>
      <c r="DB6" s="133"/>
      <c r="DC6" s="149">
        <f t="shared" si="19"/>
        <v>0</v>
      </c>
      <c r="DD6" s="133"/>
      <c r="DE6" s="133"/>
      <c r="DF6" s="133"/>
      <c r="DG6" s="147">
        <f t="shared" si="20"/>
        <v>0</v>
      </c>
      <c r="DH6" s="137">
        <v>3</v>
      </c>
      <c r="DI6" s="140">
        <v>30</v>
      </c>
      <c r="DJ6" s="133">
        <v>54</v>
      </c>
      <c r="DK6" s="149">
        <f t="shared" si="21"/>
        <v>1620</v>
      </c>
      <c r="DL6" s="137"/>
      <c r="DM6" s="140"/>
      <c r="DN6" s="133"/>
      <c r="DO6" s="133">
        <f t="shared" si="22"/>
        <v>0</v>
      </c>
      <c r="DP6" s="169"/>
      <c r="DQ6" s="155"/>
      <c r="DR6" s="82"/>
      <c r="DS6" s="72">
        <f t="shared" si="23"/>
        <v>0</v>
      </c>
      <c r="DT6" s="92"/>
      <c r="DU6" s="98">
        <f t="shared" si="30"/>
        <v>75530.2</v>
      </c>
      <c r="DV6" t="s">
        <v>60</v>
      </c>
    </row>
    <row r="7" spans="1:136" ht="17.25" customHeight="1">
      <c r="A7" s="129">
        <v>5</v>
      </c>
      <c r="B7" s="25">
        <v>40970</v>
      </c>
      <c r="C7" s="153" t="s">
        <v>96</v>
      </c>
      <c r="D7" s="69"/>
      <c r="E7" s="31"/>
      <c r="F7" s="28"/>
      <c r="G7" s="56">
        <f t="shared" si="0"/>
        <v>0</v>
      </c>
      <c r="H7" s="54"/>
      <c r="I7" s="30"/>
      <c r="J7" s="28"/>
      <c r="K7" s="60">
        <f t="shared" si="1"/>
        <v>0</v>
      </c>
      <c r="L7" s="58"/>
      <c r="M7" s="31"/>
      <c r="N7" s="28"/>
      <c r="O7" s="62">
        <f t="shared" si="2"/>
        <v>0</v>
      </c>
      <c r="P7" s="58"/>
      <c r="Q7" s="31"/>
      <c r="R7" s="28"/>
      <c r="S7" s="56">
        <f t="shared" si="24"/>
        <v>0</v>
      </c>
      <c r="T7" s="54"/>
      <c r="U7" s="31"/>
      <c r="V7" s="28"/>
      <c r="W7" s="60">
        <f t="shared" si="25"/>
        <v>0</v>
      </c>
      <c r="X7" s="54"/>
      <c r="Y7" s="31"/>
      <c r="Z7" s="28"/>
      <c r="AA7" s="62">
        <f t="shared" si="26"/>
        <v>0</v>
      </c>
      <c r="AB7" s="54"/>
      <c r="AC7" s="31"/>
      <c r="AD7" s="28"/>
      <c r="AE7" s="56">
        <f t="shared" si="27"/>
        <v>0</v>
      </c>
      <c r="AF7" s="54"/>
      <c r="AG7" s="31"/>
      <c r="AH7" s="28"/>
      <c r="AI7" s="65">
        <f t="shared" si="3"/>
        <v>0</v>
      </c>
      <c r="AJ7" s="54"/>
      <c r="AK7" s="31"/>
      <c r="AL7" s="28"/>
      <c r="AM7" s="62">
        <f t="shared" si="28"/>
        <v>0</v>
      </c>
      <c r="AN7" s="54"/>
      <c r="AO7" s="30"/>
      <c r="AP7" s="28"/>
      <c r="AQ7" s="56">
        <f t="shared" si="31"/>
        <v>0</v>
      </c>
      <c r="AR7" s="54"/>
      <c r="AS7" s="31"/>
      <c r="AT7" s="28"/>
      <c r="AU7" s="60">
        <f t="shared" si="32"/>
        <v>0</v>
      </c>
      <c r="AV7" s="54"/>
      <c r="AW7" s="28"/>
      <c r="AX7" s="28"/>
      <c r="AY7" s="62">
        <f t="shared" si="6"/>
        <v>0</v>
      </c>
      <c r="AZ7" s="54">
        <v>5</v>
      </c>
      <c r="BA7" s="31">
        <v>280.39999999999998</v>
      </c>
      <c r="BB7" s="28">
        <v>39</v>
      </c>
      <c r="BC7" s="56">
        <f t="shared" si="33"/>
        <v>10935.599999999999</v>
      </c>
      <c r="BD7" s="54"/>
      <c r="BE7" s="31"/>
      <c r="BF7" s="28"/>
      <c r="BG7" s="60">
        <f t="shared" si="8"/>
        <v>0</v>
      </c>
      <c r="BH7" s="54"/>
      <c r="BI7" s="31"/>
      <c r="BJ7" s="28"/>
      <c r="BK7" s="62">
        <f t="shared" si="34"/>
        <v>0</v>
      </c>
      <c r="BL7" s="54">
        <v>1</v>
      </c>
      <c r="BM7" s="28">
        <v>92</v>
      </c>
      <c r="BN7" s="28">
        <v>31</v>
      </c>
      <c r="BO7" s="56">
        <f t="shared" si="10"/>
        <v>2852</v>
      </c>
      <c r="BP7" s="54"/>
      <c r="BQ7" s="31"/>
      <c r="BR7" s="28"/>
      <c r="BS7" s="60">
        <f t="shared" si="11"/>
        <v>0</v>
      </c>
      <c r="BT7" s="67"/>
      <c r="BU7" s="31"/>
      <c r="BV7" s="28"/>
      <c r="BW7" s="62">
        <f t="shared" si="12"/>
        <v>0</v>
      </c>
      <c r="BX7" s="54"/>
      <c r="BY7" s="31"/>
      <c r="BZ7" s="28"/>
      <c r="CA7" s="56">
        <f t="shared" ref="CA7:CA35" si="35">BZ7*BY7</f>
        <v>0</v>
      </c>
      <c r="CB7" s="54"/>
      <c r="CC7" s="31"/>
      <c r="CD7" s="28"/>
      <c r="CE7" s="60">
        <f t="shared" si="14"/>
        <v>0</v>
      </c>
      <c r="CF7" s="54"/>
      <c r="CG7" s="31"/>
      <c r="CH7" s="28"/>
      <c r="CI7" s="62">
        <f t="shared" si="15"/>
        <v>0</v>
      </c>
      <c r="CJ7" s="54"/>
      <c r="CK7" s="28"/>
      <c r="CL7" s="28"/>
      <c r="CM7" s="56">
        <f t="shared" si="16"/>
        <v>0</v>
      </c>
      <c r="CN7" s="54"/>
      <c r="CO7" s="28"/>
      <c r="CP7" s="28"/>
      <c r="CQ7" s="60">
        <f t="shared" ref="CQ7:CQ35" si="36">CP7*CO7</f>
        <v>0</v>
      </c>
      <c r="CR7" s="138"/>
      <c r="CS7" s="141"/>
      <c r="CT7" s="134"/>
      <c r="CU7" s="145">
        <f t="shared" si="29"/>
        <v>0</v>
      </c>
      <c r="CV7" s="137"/>
      <c r="CW7" s="140"/>
      <c r="CX7" s="133"/>
      <c r="CY7" s="147">
        <f t="shared" si="18"/>
        <v>0</v>
      </c>
      <c r="CZ7" s="137"/>
      <c r="DA7" s="140"/>
      <c r="DB7" s="133"/>
      <c r="DC7" s="149">
        <f t="shared" si="19"/>
        <v>0</v>
      </c>
      <c r="DD7" s="133"/>
      <c r="DE7" s="133"/>
      <c r="DF7" s="133"/>
      <c r="DG7" s="147">
        <f t="shared" si="20"/>
        <v>0</v>
      </c>
      <c r="DH7" s="137"/>
      <c r="DI7" s="140"/>
      <c r="DJ7" s="133"/>
      <c r="DK7" s="149">
        <f t="shared" si="21"/>
        <v>0</v>
      </c>
      <c r="DL7" s="137"/>
      <c r="DM7" s="140"/>
      <c r="DN7" s="133"/>
      <c r="DO7" s="133">
        <f t="shared" si="22"/>
        <v>0</v>
      </c>
      <c r="DP7" s="168"/>
      <c r="DQ7" s="156"/>
      <c r="DR7" s="28"/>
      <c r="DS7" s="72">
        <f t="shared" si="23"/>
        <v>0</v>
      </c>
      <c r="DT7" s="74"/>
      <c r="DU7" s="98">
        <f t="shared" si="30"/>
        <v>13787.599999999999</v>
      </c>
      <c r="DV7" t="s">
        <v>60</v>
      </c>
    </row>
    <row r="8" spans="1:136" ht="17.25" customHeight="1">
      <c r="A8" s="129">
        <v>6</v>
      </c>
      <c r="B8" s="25">
        <v>40971</v>
      </c>
      <c r="C8" s="153" t="s">
        <v>97</v>
      </c>
      <c r="D8" s="151"/>
      <c r="E8" s="31"/>
      <c r="F8" s="28"/>
      <c r="G8" s="56">
        <f t="shared" si="0"/>
        <v>0</v>
      </c>
      <c r="H8" s="54"/>
      <c r="I8" s="30"/>
      <c r="J8" s="28"/>
      <c r="K8" s="60">
        <f t="shared" si="1"/>
        <v>0</v>
      </c>
      <c r="L8" s="58"/>
      <c r="M8" s="31"/>
      <c r="N8" s="28"/>
      <c r="O8" s="62">
        <f t="shared" si="2"/>
        <v>0</v>
      </c>
      <c r="P8" s="58"/>
      <c r="Q8" s="31"/>
      <c r="R8" s="28"/>
      <c r="S8" s="56">
        <f t="shared" si="24"/>
        <v>0</v>
      </c>
      <c r="T8" s="54"/>
      <c r="U8" s="31"/>
      <c r="V8" s="28"/>
      <c r="W8" s="60">
        <f t="shared" si="25"/>
        <v>0</v>
      </c>
      <c r="X8" s="54">
        <v>1</v>
      </c>
      <c r="Y8" s="31">
        <v>944.8</v>
      </c>
      <c r="Z8" s="28">
        <v>26</v>
      </c>
      <c r="AA8" s="62">
        <f t="shared" si="26"/>
        <v>24564.799999999999</v>
      </c>
      <c r="AB8" s="54">
        <v>1</v>
      </c>
      <c r="AC8" s="31">
        <v>796.37</v>
      </c>
      <c r="AD8" s="28">
        <v>26</v>
      </c>
      <c r="AE8" s="56">
        <f t="shared" si="27"/>
        <v>20705.62</v>
      </c>
      <c r="AF8" s="54"/>
      <c r="AG8" s="31"/>
      <c r="AH8" s="28"/>
      <c r="AI8" s="65">
        <f t="shared" si="3"/>
        <v>0</v>
      </c>
      <c r="AJ8" s="54"/>
      <c r="AK8" s="31"/>
      <c r="AL8" s="28"/>
      <c r="AM8" s="62">
        <f t="shared" si="28"/>
        <v>0</v>
      </c>
      <c r="AN8" s="54"/>
      <c r="AO8" s="30"/>
      <c r="AP8" s="28"/>
      <c r="AQ8" s="56">
        <f t="shared" si="31"/>
        <v>0</v>
      </c>
      <c r="AR8" s="54"/>
      <c r="AS8" s="31"/>
      <c r="AT8" s="28"/>
      <c r="AU8" s="60">
        <f t="shared" si="32"/>
        <v>0</v>
      </c>
      <c r="AV8" s="54"/>
      <c r="AW8" s="28"/>
      <c r="AX8" s="28"/>
      <c r="AY8" s="62">
        <f t="shared" si="6"/>
        <v>0</v>
      </c>
      <c r="AZ8" s="54"/>
      <c r="BA8" s="31"/>
      <c r="BB8" s="28"/>
      <c r="BC8" s="56">
        <f t="shared" si="33"/>
        <v>0</v>
      </c>
      <c r="BD8" s="54">
        <v>10</v>
      </c>
      <c r="BE8" s="31">
        <v>272.2</v>
      </c>
      <c r="BF8" s="28">
        <v>26.5</v>
      </c>
      <c r="BG8" s="60">
        <f t="shared" si="8"/>
        <v>7213.2999999999993</v>
      </c>
      <c r="BH8" s="54"/>
      <c r="BI8" s="31"/>
      <c r="BJ8" s="28"/>
      <c r="BK8" s="62">
        <f t="shared" si="34"/>
        <v>0</v>
      </c>
      <c r="BL8" s="54"/>
      <c r="BM8" s="28"/>
      <c r="BN8" s="28"/>
      <c r="BO8" s="56">
        <f t="shared" si="10"/>
        <v>0</v>
      </c>
      <c r="BP8" s="54"/>
      <c r="BQ8" s="31"/>
      <c r="BR8" s="28"/>
      <c r="BS8" s="60">
        <f t="shared" si="11"/>
        <v>0</v>
      </c>
      <c r="BT8" s="67"/>
      <c r="BU8" s="31"/>
      <c r="BV8" s="28"/>
      <c r="BW8" s="62">
        <f t="shared" si="12"/>
        <v>0</v>
      </c>
      <c r="BX8" s="54"/>
      <c r="BY8" s="31"/>
      <c r="BZ8" s="28"/>
      <c r="CA8" s="56">
        <f t="shared" si="35"/>
        <v>0</v>
      </c>
      <c r="CB8" s="54"/>
      <c r="CC8" s="31"/>
      <c r="CD8" s="28"/>
      <c r="CE8" s="60">
        <f t="shared" si="14"/>
        <v>0</v>
      </c>
      <c r="CF8" s="54"/>
      <c r="CG8" s="31"/>
      <c r="CH8" s="28"/>
      <c r="CI8" s="62">
        <f t="shared" si="15"/>
        <v>0</v>
      </c>
      <c r="CJ8" s="54"/>
      <c r="CK8" s="28"/>
      <c r="CL8" s="28"/>
      <c r="CM8" s="56">
        <f t="shared" si="16"/>
        <v>0</v>
      </c>
      <c r="CN8" s="54"/>
      <c r="CO8" s="28"/>
      <c r="CP8" s="28"/>
      <c r="CQ8" s="60">
        <f t="shared" si="36"/>
        <v>0</v>
      </c>
      <c r="CR8" s="138"/>
      <c r="CS8" s="141"/>
      <c r="CT8" s="134"/>
      <c r="CU8" s="145">
        <f t="shared" si="29"/>
        <v>0</v>
      </c>
      <c r="CV8" s="137"/>
      <c r="CW8" s="140"/>
      <c r="CX8" s="133"/>
      <c r="CY8" s="147">
        <f>CX8*CW8</f>
        <v>0</v>
      </c>
      <c r="CZ8" s="137"/>
      <c r="DA8" s="140"/>
      <c r="DB8" s="133"/>
      <c r="DC8" s="149">
        <f t="shared" si="19"/>
        <v>0</v>
      </c>
      <c r="DD8" s="133"/>
      <c r="DE8" s="133"/>
      <c r="DF8" s="133"/>
      <c r="DG8" s="147">
        <f t="shared" si="20"/>
        <v>0</v>
      </c>
      <c r="DH8" s="137"/>
      <c r="DI8" s="140"/>
      <c r="DJ8" s="133"/>
      <c r="DK8" s="149">
        <f t="shared" si="21"/>
        <v>0</v>
      </c>
      <c r="DL8" s="137"/>
      <c r="DM8" s="140"/>
      <c r="DN8" s="133"/>
      <c r="DO8" s="133">
        <f t="shared" si="22"/>
        <v>0</v>
      </c>
      <c r="DP8" s="163"/>
      <c r="DQ8" s="157"/>
      <c r="DR8" s="28"/>
      <c r="DS8" s="72">
        <f t="shared" si="23"/>
        <v>0</v>
      </c>
      <c r="DT8" s="74"/>
      <c r="DU8" s="98">
        <f t="shared" si="30"/>
        <v>52483.72</v>
      </c>
      <c r="DV8" t="s">
        <v>60</v>
      </c>
    </row>
    <row r="9" spans="1:136" ht="17.25" customHeight="1">
      <c r="A9" s="129">
        <v>7</v>
      </c>
      <c r="B9" s="25">
        <v>40973</v>
      </c>
      <c r="C9" s="153" t="s">
        <v>98</v>
      </c>
      <c r="D9" s="69">
        <v>5</v>
      </c>
      <c r="E9" s="31">
        <v>82</v>
      </c>
      <c r="F9" s="28">
        <v>34</v>
      </c>
      <c r="G9" s="56">
        <f t="shared" si="0"/>
        <v>2788</v>
      </c>
      <c r="H9" s="54">
        <v>5</v>
      </c>
      <c r="I9" s="30">
        <v>147.69999999999999</v>
      </c>
      <c r="J9" s="28">
        <v>64</v>
      </c>
      <c r="K9" s="60">
        <f t="shared" si="1"/>
        <v>9452.7999999999993</v>
      </c>
      <c r="L9" s="58"/>
      <c r="M9" s="31"/>
      <c r="N9" s="28"/>
      <c r="O9" s="62">
        <f t="shared" si="2"/>
        <v>0</v>
      </c>
      <c r="P9" s="58">
        <v>3</v>
      </c>
      <c r="Q9" s="31">
        <v>81.66</v>
      </c>
      <c r="R9" s="28">
        <v>22</v>
      </c>
      <c r="S9" s="56">
        <f t="shared" si="24"/>
        <v>1796.52</v>
      </c>
      <c r="T9" s="54"/>
      <c r="U9" s="31"/>
      <c r="V9" s="28"/>
      <c r="W9" s="60">
        <f t="shared" si="25"/>
        <v>0</v>
      </c>
      <c r="X9" s="54">
        <v>2</v>
      </c>
      <c r="Y9" s="31">
        <v>1881.1</v>
      </c>
      <c r="Z9" s="28">
        <v>26</v>
      </c>
      <c r="AA9" s="62">
        <f t="shared" si="26"/>
        <v>48908.6</v>
      </c>
      <c r="AB9" s="54"/>
      <c r="AC9" s="31"/>
      <c r="AD9" s="28"/>
      <c r="AE9" s="56">
        <f t="shared" si="27"/>
        <v>0</v>
      </c>
      <c r="AF9" s="54"/>
      <c r="AG9" s="31"/>
      <c r="AH9" s="28"/>
      <c r="AI9" s="65">
        <f t="shared" si="3"/>
        <v>0</v>
      </c>
      <c r="AJ9" s="54"/>
      <c r="AK9" s="31"/>
      <c r="AL9" s="28"/>
      <c r="AM9" s="62">
        <f t="shared" si="28"/>
        <v>0</v>
      </c>
      <c r="AN9" s="54"/>
      <c r="AO9" s="30"/>
      <c r="AP9" s="28"/>
      <c r="AQ9" s="56">
        <f t="shared" si="31"/>
        <v>0</v>
      </c>
      <c r="AR9" s="54"/>
      <c r="AS9" s="31"/>
      <c r="AT9" s="28"/>
      <c r="AU9" s="60">
        <f t="shared" si="32"/>
        <v>0</v>
      </c>
      <c r="AV9" s="54"/>
      <c r="AW9" s="28"/>
      <c r="AX9" s="28"/>
      <c r="AY9" s="62">
        <f t="shared" si="6"/>
        <v>0</v>
      </c>
      <c r="AZ9" s="54"/>
      <c r="BA9" s="31"/>
      <c r="BB9" s="28"/>
      <c r="BC9" s="56">
        <f t="shared" si="33"/>
        <v>0</v>
      </c>
      <c r="BD9" s="54"/>
      <c r="BE9" s="31"/>
      <c r="BF9" s="28"/>
      <c r="BG9" s="60">
        <f t="shared" si="8"/>
        <v>0</v>
      </c>
      <c r="BH9" s="54"/>
      <c r="BI9" s="31"/>
      <c r="BJ9" s="28"/>
      <c r="BK9" s="62">
        <f t="shared" si="34"/>
        <v>0</v>
      </c>
      <c r="BL9" s="54"/>
      <c r="BM9" s="28"/>
      <c r="BN9" s="28"/>
      <c r="BO9" s="56">
        <f t="shared" si="10"/>
        <v>0</v>
      </c>
      <c r="BP9" s="54"/>
      <c r="BQ9" s="31"/>
      <c r="BR9" s="28"/>
      <c r="BS9" s="60">
        <f t="shared" si="11"/>
        <v>0</v>
      </c>
      <c r="BT9" s="67"/>
      <c r="BU9" s="31"/>
      <c r="BV9" s="28"/>
      <c r="BW9" s="62">
        <f>BV9*BU9</f>
        <v>0</v>
      </c>
      <c r="BX9" s="54"/>
      <c r="BY9" s="31"/>
      <c r="BZ9" s="28"/>
      <c r="CA9" s="56">
        <f t="shared" si="35"/>
        <v>0</v>
      </c>
      <c r="CB9" s="54"/>
      <c r="CC9" s="31"/>
      <c r="CD9" s="28"/>
      <c r="CE9" s="60">
        <f t="shared" si="14"/>
        <v>0</v>
      </c>
      <c r="CF9" s="54">
        <v>2</v>
      </c>
      <c r="CG9" s="31">
        <v>44.28</v>
      </c>
      <c r="CH9" s="28">
        <v>66</v>
      </c>
      <c r="CI9" s="62">
        <f t="shared" si="15"/>
        <v>2922.48</v>
      </c>
      <c r="CJ9" s="54"/>
      <c r="CK9" s="28"/>
      <c r="CL9" s="28"/>
      <c r="CM9" s="56">
        <f t="shared" si="16"/>
        <v>0</v>
      </c>
      <c r="CN9" s="54"/>
      <c r="CO9" s="28"/>
      <c r="CP9" s="28"/>
      <c r="CQ9" s="60">
        <f t="shared" si="36"/>
        <v>0</v>
      </c>
      <c r="CR9" s="138"/>
      <c r="CS9" s="141"/>
      <c r="CT9" s="134"/>
      <c r="CU9" s="145">
        <f t="shared" si="29"/>
        <v>0</v>
      </c>
      <c r="CV9" s="137"/>
      <c r="CW9" s="140"/>
      <c r="CX9" s="133"/>
      <c r="CY9" s="147">
        <f t="shared" ref="CY9:CY35" si="37">CX9*CW9</f>
        <v>0</v>
      </c>
      <c r="CZ9" s="137"/>
      <c r="DA9" s="140"/>
      <c r="DB9" s="133"/>
      <c r="DC9" s="149">
        <f>DB9*DA9</f>
        <v>0</v>
      </c>
      <c r="DD9" s="133"/>
      <c r="DE9" s="133"/>
      <c r="DF9" s="133"/>
      <c r="DG9" s="147">
        <f t="shared" si="20"/>
        <v>0</v>
      </c>
      <c r="DH9" s="137"/>
      <c r="DI9" s="140"/>
      <c r="DJ9" s="133"/>
      <c r="DK9" s="149">
        <f t="shared" si="21"/>
        <v>0</v>
      </c>
      <c r="DL9" s="137"/>
      <c r="DM9" s="140"/>
      <c r="DN9" s="133"/>
      <c r="DO9" s="133">
        <f t="shared" si="22"/>
        <v>0</v>
      </c>
      <c r="DP9" s="163"/>
      <c r="DQ9" s="156"/>
      <c r="DR9" s="28"/>
      <c r="DS9" s="72">
        <f>DR9*DQ9</f>
        <v>0</v>
      </c>
      <c r="DT9" s="74"/>
      <c r="DU9" s="98">
        <f t="shared" si="30"/>
        <v>65868.399999999994</v>
      </c>
      <c r="DV9" t="s">
        <v>60</v>
      </c>
    </row>
    <row r="10" spans="1:136" ht="17.25" customHeight="1">
      <c r="A10" s="129">
        <v>8</v>
      </c>
      <c r="B10" s="25">
        <v>40974</v>
      </c>
      <c r="C10" s="153" t="s">
        <v>99</v>
      </c>
      <c r="D10" s="69">
        <v>10</v>
      </c>
      <c r="E10" s="31">
        <v>172.6</v>
      </c>
      <c r="F10" s="28">
        <v>34</v>
      </c>
      <c r="G10" s="56">
        <f t="shared" si="0"/>
        <v>5868.4</v>
      </c>
      <c r="H10" s="54"/>
      <c r="I10" s="30"/>
      <c r="J10" s="28"/>
      <c r="K10" s="60">
        <f t="shared" si="1"/>
        <v>0</v>
      </c>
      <c r="L10" s="58"/>
      <c r="M10" s="31"/>
      <c r="N10" s="28"/>
      <c r="O10" s="62">
        <f t="shared" si="2"/>
        <v>0</v>
      </c>
      <c r="P10" s="58"/>
      <c r="Q10" s="31"/>
      <c r="R10" s="28"/>
      <c r="S10" s="56">
        <f t="shared" si="24"/>
        <v>0</v>
      </c>
      <c r="T10" s="54"/>
      <c r="U10" s="31"/>
      <c r="V10" s="28"/>
      <c r="W10" s="60">
        <f t="shared" si="25"/>
        <v>0</v>
      </c>
      <c r="X10" s="54"/>
      <c r="Y10" s="33"/>
      <c r="Z10" s="28"/>
      <c r="AA10" s="62">
        <f t="shared" si="26"/>
        <v>0</v>
      </c>
      <c r="AB10" s="54"/>
      <c r="AC10" s="31"/>
      <c r="AD10" s="28"/>
      <c r="AE10" s="56">
        <f t="shared" si="27"/>
        <v>0</v>
      </c>
      <c r="AF10" s="54"/>
      <c r="AG10" s="31"/>
      <c r="AH10" s="28"/>
      <c r="AI10" s="65">
        <f t="shared" si="3"/>
        <v>0</v>
      </c>
      <c r="AJ10" s="54"/>
      <c r="AK10" s="31"/>
      <c r="AL10" s="28"/>
      <c r="AM10" s="62">
        <f t="shared" si="28"/>
        <v>0</v>
      </c>
      <c r="AN10" s="54"/>
      <c r="AO10" s="30"/>
      <c r="AP10" s="28"/>
      <c r="AQ10" s="56">
        <f t="shared" si="31"/>
        <v>0</v>
      </c>
      <c r="AR10" s="54"/>
      <c r="AS10" s="31"/>
      <c r="AT10" s="28"/>
      <c r="AU10" s="60">
        <f t="shared" si="32"/>
        <v>0</v>
      </c>
      <c r="AV10" s="54"/>
      <c r="AW10" s="28"/>
      <c r="AX10" s="28"/>
      <c r="AY10" s="62">
        <f t="shared" si="6"/>
        <v>0</v>
      </c>
      <c r="AZ10" s="54"/>
      <c r="BA10" s="31"/>
      <c r="BB10" s="28"/>
      <c r="BC10" s="56">
        <f t="shared" si="33"/>
        <v>0</v>
      </c>
      <c r="BD10" s="54"/>
      <c r="BE10" s="31"/>
      <c r="BF10" s="28"/>
      <c r="BG10" s="60">
        <f>BF10*BE10</f>
        <v>0</v>
      </c>
      <c r="BH10" s="54"/>
      <c r="BI10" s="31"/>
      <c r="BJ10" s="28"/>
      <c r="BK10" s="62">
        <f t="shared" si="34"/>
        <v>0</v>
      </c>
      <c r="BL10" s="54"/>
      <c r="BM10" s="28"/>
      <c r="BN10" s="28"/>
      <c r="BO10" s="56">
        <f t="shared" si="10"/>
        <v>0</v>
      </c>
      <c r="BP10" s="54"/>
      <c r="BQ10" s="31"/>
      <c r="BR10" s="28"/>
      <c r="BS10" s="60">
        <f t="shared" si="11"/>
        <v>0</v>
      </c>
      <c r="BT10" s="67"/>
      <c r="BU10" s="31"/>
      <c r="BV10" s="28"/>
      <c r="BW10" s="62">
        <f t="shared" ref="BW10:BW34" si="38">BV10*BU10</f>
        <v>0</v>
      </c>
      <c r="BX10" s="54"/>
      <c r="BY10" s="31"/>
      <c r="BZ10" s="28"/>
      <c r="CA10" s="56">
        <f t="shared" si="35"/>
        <v>0</v>
      </c>
      <c r="CB10" s="54"/>
      <c r="CC10" s="31"/>
      <c r="CD10" s="28"/>
      <c r="CE10" s="60">
        <f t="shared" si="14"/>
        <v>0</v>
      </c>
      <c r="CF10" s="54"/>
      <c r="CG10" s="31"/>
      <c r="CH10" s="28"/>
      <c r="CI10" s="62">
        <f t="shared" si="15"/>
        <v>0</v>
      </c>
      <c r="CJ10" s="54"/>
      <c r="CK10" s="28"/>
      <c r="CL10" s="28"/>
      <c r="CM10" s="56">
        <f t="shared" si="16"/>
        <v>0</v>
      </c>
      <c r="CN10" s="54"/>
      <c r="CO10" s="28"/>
      <c r="CP10" s="28"/>
      <c r="CQ10" s="60">
        <f t="shared" si="36"/>
        <v>0</v>
      </c>
      <c r="CR10" s="138"/>
      <c r="CS10" s="141"/>
      <c r="CT10" s="134"/>
      <c r="CU10" s="145">
        <f t="shared" si="29"/>
        <v>0</v>
      </c>
      <c r="CV10" s="137"/>
      <c r="CW10" s="140"/>
      <c r="CX10" s="133"/>
      <c r="CY10" s="147">
        <f t="shared" si="37"/>
        <v>0</v>
      </c>
      <c r="CZ10" s="137"/>
      <c r="DA10" s="140"/>
      <c r="DB10" s="133"/>
      <c r="DC10" s="149">
        <f t="shared" ref="DC10:DC35" si="39">DB10*DA10</f>
        <v>0</v>
      </c>
      <c r="DD10" s="133"/>
      <c r="DE10" s="133"/>
      <c r="DF10" s="133"/>
      <c r="DG10" s="147">
        <f t="shared" si="20"/>
        <v>0</v>
      </c>
      <c r="DH10" s="137"/>
      <c r="DI10" s="140"/>
      <c r="DJ10" s="133"/>
      <c r="DK10" s="149">
        <f t="shared" si="21"/>
        <v>0</v>
      </c>
      <c r="DL10" s="137"/>
      <c r="DM10" s="140"/>
      <c r="DN10" s="133"/>
      <c r="DO10" s="133">
        <f t="shared" si="22"/>
        <v>0</v>
      </c>
      <c r="DP10" s="163"/>
      <c r="DQ10" s="156"/>
      <c r="DR10" s="28"/>
      <c r="DS10" s="72">
        <f t="shared" ref="DS10:DS35" si="40">DR10*DQ10</f>
        <v>0</v>
      </c>
      <c r="DT10" s="74"/>
      <c r="DU10" s="98">
        <f t="shared" si="30"/>
        <v>5868.4</v>
      </c>
      <c r="DV10" t="s">
        <v>60</v>
      </c>
    </row>
    <row r="11" spans="1:136" ht="17.25" customHeight="1">
      <c r="A11" s="129">
        <v>9</v>
      </c>
      <c r="B11" s="25">
        <v>40975</v>
      </c>
      <c r="C11" s="153" t="s">
        <v>100</v>
      </c>
      <c r="D11" s="69"/>
      <c r="E11" s="31"/>
      <c r="F11" s="28"/>
      <c r="G11" s="56">
        <f t="shared" si="0"/>
        <v>0</v>
      </c>
      <c r="H11" s="54"/>
      <c r="I11" s="30"/>
      <c r="J11" s="28"/>
      <c r="K11" s="60">
        <f t="shared" si="1"/>
        <v>0</v>
      </c>
      <c r="L11" s="58"/>
      <c r="M11" s="31"/>
      <c r="N11" s="28"/>
      <c r="O11" s="62">
        <f t="shared" si="2"/>
        <v>0</v>
      </c>
      <c r="P11" s="58"/>
      <c r="Q11" s="31"/>
      <c r="R11" s="28"/>
      <c r="S11" s="56">
        <f t="shared" si="24"/>
        <v>0</v>
      </c>
      <c r="T11" s="54"/>
      <c r="U11" s="31"/>
      <c r="V11" s="28"/>
      <c r="W11" s="60">
        <f t="shared" si="25"/>
        <v>0</v>
      </c>
      <c r="X11" s="54">
        <v>2</v>
      </c>
      <c r="Y11" s="31">
        <v>1866.5</v>
      </c>
      <c r="Z11" s="28">
        <v>26</v>
      </c>
      <c r="AA11" s="62">
        <f t="shared" si="26"/>
        <v>48529</v>
      </c>
      <c r="AB11" s="54"/>
      <c r="AC11" s="31"/>
      <c r="AD11" s="28"/>
      <c r="AE11" s="56">
        <f t="shared" si="27"/>
        <v>0</v>
      </c>
      <c r="AF11" s="54"/>
      <c r="AG11" s="31"/>
      <c r="AH11" s="28"/>
      <c r="AI11" s="65">
        <f t="shared" si="3"/>
        <v>0</v>
      </c>
      <c r="AJ11" s="54"/>
      <c r="AK11" s="31"/>
      <c r="AL11" s="28"/>
      <c r="AM11" s="62">
        <f t="shared" si="28"/>
        <v>0</v>
      </c>
      <c r="AN11" s="54"/>
      <c r="AO11" s="30"/>
      <c r="AP11" s="28"/>
      <c r="AQ11" s="56">
        <f t="shared" si="31"/>
        <v>0</v>
      </c>
      <c r="AR11" s="54"/>
      <c r="AS11" s="31"/>
      <c r="AT11" s="28"/>
      <c r="AU11" s="60">
        <f t="shared" si="32"/>
        <v>0</v>
      </c>
      <c r="AV11" s="54"/>
      <c r="AW11" s="28"/>
      <c r="AX11" s="28"/>
      <c r="AY11" s="62">
        <f t="shared" si="6"/>
        <v>0</v>
      </c>
      <c r="AZ11" s="54"/>
      <c r="BA11" s="31"/>
      <c r="BB11" s="28"/>
      <c r="BC11" s="56">
        <f t="shared" si="33"/>
        <v>0</v>
      </c>
      <c r="BD11" s="54">
        <v>10</v>
      </c>
      <c r="BE11" s="31">
        <v>272.2</v>
      </c>
      <c r="BF11" s="28">
        <v>26.5</v>
      </c>
      <c r="BG11" s="60">
        <f t="shared" ref="BG11:BG35" si="41">BF11*BE11</f>
        <v>7213.2999999999993</v>
      </c>
      <c r="BH11" s="54"/>
      <c r="BI11" s="31"/>
      <c r="BJ11" s="28"/>
      <c r="BK11" s="62">
        <f t="shared" si="34"/>
        <v>0</v>
      </c>
      <c r="BL11" s="54"/>
      <c r="BM11" s="28"/>
      <c r="BN11" s="28"/>
      <c r="BO11" s="56">
        <f t="shared" si="10"/>
        <v>0</v>
      </c>
      <c r="BP11" s="54"/>
      <c r="BQ11" s="31"/>
      <c r="BR11" s="28"/>
      <c r="BS11" s="60">
        <f t="shared" si="11"/>
        <v>0</v>
      </c>
      <c r="BT11" s="67"/>
      <c r="BU11" s="31"/>
      <c r="BV11" s="28"/>
      <c r="BW11" s="62">
        <f t="shared" si="38"/>
        <v>0</v>
      </c>
      <c r="BX11" s="54"/>
      <c r="BY11" s="31"/>
      <c r="BZ11" s="28"/>
      <c r="CA11" s="56">
        <f t="shared" si="35"/>
        <v>0</v>
      </c>
      <c r="CB11" s="54"/>
      <c r="CC11" s="31"/>
      <c r="CD11" s="28"/>
      <c r="CE11" s="60">
        <f t="shared" si="14"/>
        <v>0</v>
      </c>
      <c r="CF11" s="54"/>
      <c r="CG11" s="31"/>
      <c r="CH11" s="28"/>
      <c r="CI11" s="62">
        <f t="shared" si="15"/>
        <v>0</v>
      </c>
      <c r="CJ11" s="54"/>
      <c r="CK11" s="28"/>
      <c r="CL11" s="28"/>
      <c r="CM11" s="56">
        <f t="shared" si="16"/>
        <v>0</v>
      </c>
      <c r="CN11" s="54"/>
      <c r="CO11" s="28"/>
      <c r="CP11" s="28"/>
      <c r="CQ11" s="60">
        <f t="shared" si="36"/>
        <v>0</v>
      </c>
      <c r="CR11" s="138"/>
      <c r="CS11" s="141"/>
      <c r="CT11" s="134"/>
      <c r="CU11" s="145">
        <f t="shared" si="29"/>
        <v>0</v>
      </c>
      <c r="CV11" s="137"/>
      <c r="CW11" s="140"/>
      <c r="CX11" s="133"/>
      <c r="CY11" s="147">
        <f t="shared" si="37"/>
        <v>0</v>
      </c>
      <c r="CZ11" s="137"/>
      <c r="DA11" s="140"/>
      <c r="DB11" s="133"/>
      <c r="DC11" s="149">
        <f t="shared" si="39"/>
        <v>0</v>
      </c>
      <c r="DD11" s="133"/>
      <c r="DE11" s="133"/>
      <c r="DF11" s="133"/>
      <c r="DG11" s="147">
        <f t="shared" si="20"/>
        <v>0</v>
      </c>
      <c r="DH11" s="137"/>
      <c r="DI11" s="140"/>
      <c r="DJ11" s="133"/>
      <c r="DK11" s="149">
        <f t="shared" si="21"/>
        <v>0</v>
      </c>
      <c r="DL11" s="137"/>
      <c r="DM11" s="140"/>
      <c r="DN11" s="133"/>
      <c r="DO11" s="133">
        <f t="shared" si="22"/>
        <v>0</v>
      </c>
      <c r="DP11" s="163"/>
      <c r="DQ11" s="156"/>
      <c r="DR11" s="28"/>
      <c r="DS11" s="72">
        <f t="shared" si="40"/>
        <v>0</v>
      </c>
      <c r="DT11" s="74"/>
      <c r="DU11" s="98">
        <f t="shared" si="30"/>
        <v>55742.3</v>
      </c>
      <c r="DV11" t="s">
        <v>60</v>
      </c>
    </row>
    <row r="12" spans="1:136" ht="17.25" customHeight="1">
      <c r="A12" s="129">
        <v>10</v>
      </c>
      <c r="B12" s="25">
        <v>40976</v>
      </c>
      <c r="C12" s="153" t="s">
        <v>101</v>
      </c>
      <c r="D12" s="69"/>
      <c r="E12" s="31"/>
      <c r="F12" s="28"/>
      <c r="G12" s="56">
        <f t="shared" si="0"/>
        <v>0</v>
      </c>
      <c r="H12" s="54"/>
      <c r="I12" s="30"/>
      <c r="J12" s="28"/>
      <c r="K12" s="60">
        <f t="shared" si="1"/>
        <v>0</v>
      </c>
      <c r="L12" s="58"/>
      <c r="M12" s="31"/>
      <c r="N12" s="28"/>
      <c r="O12" s="62">
        <f t="shared" si="2"/>
        <v>0</v>
      </c>
      <c r="P12" s="58"/>
      <c r="Q12" s="31"/>
      <c r="R12" s="28"/>
      <c r="S12" s="56">
        <f t="shared" si="24"/>
        <v>0</v>
      </c>
      <c r="T12" s="54"/>
      <c r="U12" s="31"/>
      <c r="V12" s="28"/>
      <c r="W12" s="60">
        <f t="shared" si="25"/>
        <v>0</v>
      </c>
      <c r="X12" s="54"/>
      <c r="Y12" s="31"/>
      <c r="Z12" s="28"/>
      <c r="AA12" s="62">
        <f t="shared" si="26"/>
        <v>0</v>
      </c>
      <c r="AB12" s="54"/>
      <c r="AC12" s="31"/>
      <c r="AD12" s="28"/>
      <c r="AE12" s="56">
        <f t="shared" si="27"/>
        <v>0</v>
      </c>
      <c r="AF12" s="54"/>
      <c r="AG12" s="31"/>
      <c r="AH12" s="28"/>
      <c r="AI12" s="65">
        <f t="shared" si="3"/>
        <v>0</v>
      </c>
      <c r="AJ12" s="54"/>
      <c r="AK12" s="31">
        <v>96.8</v>
      </c>
      <c r="AL12" s="28">
        <v>40</v>
      </c>
      <c r="AM12" s="62">
        <f t="shared" si="28"/>
        <v>3872</v>
      </c>
      <c r="AN12" s="54"/>
      <c r="AO12" s="30"/>
      <c r="AP12" s="28"/>
      <c r="AQ12" s="56">
        <f t="shared" si="31"/>
        <v>0</v>
      </c>
      <c r="AR12" s="54"/>
      <c r="AS12" s="31"/>
      <c r="AT12" s="28"/>
      <c r="AU12" s="60">
        <f t="shared" si="32"/>
        <v>0</v>
      </c>
      <c r="AV12" s="54"/>
      <c r="AW12" s="28"/>
      <c r="AX12" s="28"/>
      <c r="AY12" s="62">
        <f t="shared" si="6"/>
        <v>0</v>
      </c>
      <c r="AZ12" s="54"/>
      <c r="BA12" s="31"/>
      <c r="BB12" s="28"/>
      <c r="BC12" s="56">
        <f t="shared" si="33"/>
        <v>0</v>
      </c>
      <c r="BD12" s="54"/>
      <c r="BE12" s="31"/>
      <c r="BF12" s="28"/>
      <c r="BG12" s="60">
        <f t="shared" si="41"/>
        <v>0</v>
      </c>
      <c r="BH12" s="54"/>
      <c r="BI12" s="31"/>
      <c r="BJ12" s="28"/>
      <c r="BK12" s="62">
        <f t="shared" si="34"/>
        <v>0</v>
      </c>
      <c r="BL12" s="54"/>
      <c r="BM12" s="28"/>
      <c r="BN12" s="28"/>
      <c r="BO12" s="56">
        <f t="shared" si="10"/>
        <v>0</v>
      </c>
      <c r="BP12" s="54"/>
      <c r="BQ12" s="31"/>
      <c r="BR12" s="28"/>
      <c r="BS12" s="60">
        <f t="shared" si="11"/>
        <v>0</v>
      </c>
      <c r="BT12" s="67"/>
      <c r="BU12" s="31"/>
      <c r="BV12" s="28"/>
      <c r="BW12" s="62">
        <f t="shared" si="38"/>
        <v>0</v>
      </c>
      <c r="BX12" s="54"/>
      <c r="BY12" s="31"/>
      <c r="BZ12" s="28"/>
      <c r="CA12" s="56">
        <f t="shared" si="35"/>
        <v>0</v>
      </c>
      <c r="CB12" s="54"/>
      <c r="CC12" s="31"/>
      <c r="CD12" s="28"/>
      <c r="CE12" s="60">
        <f t="shared" si="14"/>
        <v>0</v>
      </c>
      <c r="CF12" s="54"/>
      <c r="CG12" s="31"/>
      <c r="CH12" s="28"/>
      <c r="CI12" s="62">
        <f t="shared" si="15"/>
        <v>0</v>
      </c>
      <c r="CJ12" s="54"/>
      <c r="CK12" s="28"/>
      <c r="CL12" s="28"/>
      <c r="CM12" s="56">
        <f t="shared" si="16"/>
        <v>0</v>
      </c>
      <c r="CN12" s="54"/>
      <c r="CO12" s="28"/>
      <c r="CP12" s="28"/>
      <c r="CQ12" s="60">
        <f t="shared" si="36"/>
        <v>0</v>
      </c>
      <c r="CR12" s="138"/>
      <c r="CS12" s="141"/>
      <c r="CT12" s="134"/>
      <c r="CU12" s="145">
        <f t="shared" si="29"/>
        <v>0</v>
      </c>
      <c r="CV12" s="137"/>
      <c r="CW12" s="140"/>
      <c r="CX12" s="133"/>
      <c r="CY12" s="147">
        <f t="shared" si="37"/>
        <v>0</v>
      </c>
      <c r="CZ12" s="137"/>
      <c r="DA12" s="140"/>
      <c r="DB12" s="133"/>
      <c r="DC12" s="149">
        <f t="shared" si="39"/>
        <v>0</v>
      </c>
      <c r="DD12" s="133"/>
      <c r="DE12" s="133"/>
      <c r="DF12" s="133"/>
      <c r="DG12" s="147">
        <f t="shared" si="20"/>
        <v>0</v>
      </c>
      <c r="DH12" s="137"/>
      <c r="DI12" s="140"/>
      <c r="DJ12" s="133"/>
      <c r="DK12" s="149">
        <f t="shared" si="21"/>
        <v>0</v>
      </c>
      <c r="DL12" s="137"/>
      <c r="DM12" s="140"/>
      <c r="DN12" s="133"/>
      <c r="DO12" s="133">
        <f t="shared" si="22"/>
        <v>0</v>
      </c>
      <c r="DP12" s="163"/>
      <c r="DQ12" s="156"/>
      <c r="DR12" s="28"/>
      <c r="DS12" s="72">
        <f t="shared" si="40"/>
        <v>0</v>
      </c>
      <c r="DT12" s="74"/>
      <c r="DU12" s="98">
        <f t="shared" si="30"/>
        <v>3872</v>
      </c>
      <c r="DV12" t="s">
        <v>60</v>
      </c>
    </row>
    <row r="13" spans="1:136" ht="17.25" customHeight="1">
      <c r="A13" s="129">
        <v>11</v>
      </c>
      <c r="B13" s="25">
        <v>40976</v>
      </c>
      <c r="C13" s="153" t="s">
        <v>102</v>
      </c>
      <c r="D13" s="69"/>
      <c r="E13" s="31"/>
      <c r="F13" s="28"/>
      <c r="G13" s="56">
        <f t="shared" si="0"/>
        <v>0</v>
      </c>
      <c r="H13" s="54"/>
      <c r="I13" s="30"/>
      <c r="J13" s="28"/>
      <c r="K13" s="60">
        <f t="shared" si="1"/>
        <v>0</v>
      </c>
      <c r="L13" s="58"/>
      <c r="M13" s="31"/>
      <c r="N13" s="28"/>
      <c r="O13" s="62">
        <f t="shared" si="2"/>
        <v>0</v>
      </c>
      <c r="P13" s="58"/>
      <c r="Q13" s="31"/>
      <c r="R13" s="28"/>
      <c r="S13" s="56">
        <f t="shared" si="24"/>
        <v>0</v>
      </c>
      <c r="T13" s="54"/>
      <c r="U13" s="31"/>
      <c r="V13" s="28"/>
      <c r="W13" s="60">
        <f t="shared" si="25"/>
        <v>0</v>
      </c>
      <c r="X13" s="54"/>
      <c r="Y13" s="31"/>
      <c r="Z13" s="28"/>
      <c r="AA13" s="62">
        <f t="shared" si="26"/>
        <v>0</v>
      </c>
      <c r="AB13" s="54"/>
      <c r="AC13" s="31"/>
      <c r="AD13" s="28"/>
      <c r="AE13" s="56">
        <f t="shared" si="27"/>
        <v>0</v>
      </c>
      <c r="AF13" s="54"/>
      <c r="AG13" s="31"/>
      <c r="AH13" s="28"/>
      <c r="AI13" s="65">
        <f t="shared" si="3"/>
        <v>0</v>
      </c>
      <c r="AJ13" s="54"/>
      <c r="AK13" s="31"/>
      <c r="AL13" s="28"/>
      <c r="AM13" s="62">
        <f t="shared" si="28"/>
        <v>0</v>
      </c>
      <c r="AN13" s="54"/>
      <c r="AO13" s="30">
        <v>62.8</v>
      </c>
      <c r="AP13" s="28">
        <v>22</v>
      </c>
      <c r="AQ13" s="56">
        <f t="shared" si="31"/>
        <v>1381.6</v>
      </c>
      <c r="AR13" s="54"/>
      <c r="AS13" s="31"/>
      <c r="AT13" s="28"/>
      <c r="AU13" s="60">
        <f t="shared" si="32"/>
        <v>0</v>
      </c>
      <c r="AV13" s="54"/>
      <c r="AW13" s="28"/>
      <c r="AX13" s="28"/>
      <c r="AY13" s="62">
        <f t="shared" si="6"/>
        <v>0</v>
      </c>
      <c r="AZ13" s="54">
        <v>4</v>
      </c>
      <c r="BA13" s="31">
        <v>224.8</v>
      </c>
      <c r="BB13" s="28">
        <v>39</v>
      </c>
      <c r="BC13" s="56">
        <f t="shared" si="33"/>
        <v>8767.2000000000007</v>
      </c>
      <c r="BD13" s="54"/>
      <c r="BE13" s="31"/>
      <c r="BF13" s="28"/>
      <c r="BG13" s="60">
        <f t="shared" si="41"/>
        <v>0</v>
      </c>
      <c r="BH13" s="54"/>
      <c r="BI13" s="31"/>
      <c r="BJ13" s="28"/>
      <c r="BK13" s="62">
        <f t="shared" si="34"/>
        <v>0</v>
      </c>
      <c r="BL13" s="54"/>
      <c r="BM13" s="28"/>
      <c r="BN13" s="28"/>
      <c r="BO13" s="56">
        <f t="shared" si="10"/>
        <v>0</v>
      </c>
      <c r="BP13" s="54"/>
      <c r="BQ13" s="31"/>
      <c r="BR13" s="28"/>
      <c r="BS13" s="60">
        <f t="shared" si="11"/>
        <v>0</v>
      </c>
      <c r="BT13" s="67"/>
      <c r="BU13" s="31"/>
      <c r="BV13" s="28"/>
      <c r="BW13" s="62">
        <f t="shared" si="38"/>
        <v>0</v>
      </c>
      <c r="BX13" s="54"/>
      <c r="BY13" s="31"/>
      <c r="BZ13" s="28"/>
      <c r="CA13" s="56">
        <f t="shared" si="35"/>
        <v>0</v>
      </c>
      <c r="CB13" s="54"/>
      <c r="CC13" s="31"/>
      <c r="CD13" s="28"/>
      <c r="CE13" s="60">
        <f>CD13*CB13</f>
        <v>0</v>
      </c>
      <c r="CF13" s="54"/>
      <c r="CG13" s="31"/>
      <c r="CH13" s="28"/>
      <c r="CI13" s="62">
        <f t="shared" si="15"/>
        <v>0</v>
      </c>
      <c r="CJ13" s="54"/>
      <c r="CK13" s="28">
        <v>26</v>
      </c>
      <c r="CL13" s="28">
        <v>22</v>
      </c>
      <c r="CM13" s="56">
        <f t="shared" si="16"/>
        <v>572</v>
      </c>
      <c r="CN13" s="54"/>
      <c r="CO13" s="28"/>
      <c r="CP13" s="28"/>
      <c r="CQ13" s="60">
        <f t="shared" si="36"/>
        <v>0</v>
      </c>
      <c r="CR13" s="138"/>
      <c r="CS13" s="141"/>
      <c r="CT13" s="134"/>
      <c r="CU13" s="145">
        <f t="shared" si="29"/>
        <v>0</v>
      </c>
      <c r="CV13" s="137"/>
      <c r="CW13" s="140"/>
      <c r="CX13" s="133"/>
      <c r="CY13" s="147">
        <f t="shared" si="37"/>
        <v>0</v>
      </c>
      <c r="CZ13" s="137">
        <v>10</v>
      </c>
      <c r="DA13" s="140">
        <v>56.4</v>
      </c>
      <c r="DB13" s="133">
        <v>17</v>
      </c>
      <c r="DC13" s="149">
        <f t="shared" si="39"/>
        <v>958.8</v>
      </c>
      <c r="DD13" s="133"/>
      <c r="DE13" s="133"/>
      <c r="DF13" s="133"/>
      <c r="DG13" s="147">
        <f t="shared" si="20"/>
        <v>0</v>
      </c>
      <c r="DH13" s="137"/>
      <c r="DI13" s="140"/>
      <c r="DJ13" s="133"/>
      <c r="DK13" s="149">
        <f t="shared" si="21"/>
        <v>0</v>
      </c>
      <c r="DL13" s="137"/>
      <c r="DM13" s="140"/>
      <c r="DN13" s="133"/>
      <c r="DO13" s="133">
        <f t="shared" si="22"/>
        <v>0</v>
      </c>
      <c r="DP13" s="163"/>
      <c r="DQ13" s="156"/>
      <c r="DR13" s="28"/>
      <c r="DS13" s="72">
        <f t="shared" si="40"/>
        <v>0</v>
      </c>
      <c r="DT13" s="74"/>
      <c r="DU13" s="98">
        <f t="shared" si="30"/>
        <v>11679.6</v>
      </c>
      <c r="DV13" t="s">
        <v>60</v>
      </c>
    </row>
    <row r="14" spans="1:136" ht="17.25" customHeight="1">
      <c r="A14" s="129">
        <v>12</v>
      </c>
      <c r="B14" s="25">
        <v>40977</v>
      </c>
      <c r="C14" s="153" t="s">
        <v>103</v>
      </c>
      <c r="D14" s="69"/>
      <c r="E14" s="31"/>
      <c r="F14" s="28"/>
      <c r="G14" s="56">
        <f t="shared" si="0"/>
        <v>0</v>
      </c>
      <c r="H14" s="54"/>
      <c r="I14" s="30"/>
      <c r="J14" s="28"/>
      <c r="K14" s="60">
        <f t="shared" si="1"/>
        <v>0</v>
      </c>
      <c r="L14" s="58"/>
      <c r="M14" s="31"/>
      <c r="N14" s="28"/>
      <c r="O14" s="62">
        <f t="shared" si="2"/>
        <v>0</v>
      </c>
      <c r="P14" s="58">
        <v>4</v>
      </c>
      <c r="Q14" s="31">
        <v>108.88</v>
      </c>
      <c r="R14" s="28">
        <v>22</v>
      </c>
      <c r="S14" s="56">
        <f t="shared" si="24"/>
        <v>2395.3599999999997</v>
      </c>
      <c r="T14" s="54">
        <v>1</v>
      </c>
      <c r="U14" s="31">
        <v>911.72</v>
      </c>
      <c r="V14" s="28">
        <v>25.6</v>
      </c>
      <c r="W14" s="60">
        <f t="shared" si="25"/>
        <v>23340.032000000003</v>
      </c>
      <c r="X14" s="54"/>
      <c r="Y14" s="31"/>
      <c r="Z14" s="28"/>
      <c r="AA14" s="62">
        <f t="shared" si="26"/>
        <v>0</v>
      </c>
      <c r="AB14" s="54">
        <v>2</v>
      </c>
      <c r="AC14" s="31">
        <v>1631.75</v>
      </c>
      <c r="AD14" s="28">
        <v>25.6</v>
      </c>
      <c r="AE14" s="56">
        <f t="shared" si="27"/>
        <v>41772.800000000003</v>
      </c>
      <c r="AF14" s="54"/>
      <c r="AG14" s="31"/>
      <c r="AH14" s="28"/>
      <c r="AI14" s="65">
        <f t="shared" si="3"/>
        <v>0</v>
      </c>
      <c r="AJ14" s="54"/>
      <c r="AK14" s="31"/>
      <c r="AL14" s="28"/>
      <c r="AM14" s="62">
        <f t="shared" si="28"/>
        <v>0</v>
      </c>
      <c r="AN14" s="54"/>
      <c r="AO14" s="30"/>
      <c r="AP14" s="28"/>
      <c r="AQ14" s="56">
        <f t="shared" si="31"/>
        <v>0</v>
      </c>
      <c r="AR14" s="54"/>
      <c r="AS14" s="31"/>
      <c r="AT14" s="28"/>
      <c r="AU14" s="60">
        <f t="shared" si="32"/>
        <v>0</v>
      </c>
      <c r="AV14" s="54"/>
      <c r="AW14" s="28"/>
      <c r="AX14" s="28"/>
      <c r="AY14" s="62">
        <f t="shared" si="6"/>
        <v>0</v>
      </c>
      <c r="AZ14" s="54"/>
      <c r="BA14" s="31"/>
      <c r="BB14" s="28"/>
      <c r="BC14" s="56">
        <f t="shared" si="33"/>
        <v>0</v>
      </c>
      <c r="BD14" s="54"/>
      <c r="BE14" s="31"/>
      <c r="BF14" s="28"/>
      <c r="BG14" s="60">
        <f t="shared" si="41"/>
        <v>0</v>
      </c>
      <c r="BH14" s="54"/>
      <c r="BI14" s="31"/>
      <c r="BJ14" s="28"/>
      <c r="BK14" s="62">
        <f t="shared" si="34"/>
        <v>0</v>
      </c>
      <c r="BL14" s="54"/>
      <c r="BM14" s="28"/>
      <c r="BN14" s="28"/>
      <c r="BO14" s="56">
        <f t="shared" si="10"/>
        <v>0</v>
      </c>
      <c r="BP14" s="54"/>
      <c r="BQ14" s="31"/>
      <c r="BR14" s="28"/>
      <c r="BS14" s="60">
        <f t="shared" si="11"/>
        <v>0</v>
      </c>
      <c r="BT14" s="67"/>
      <c r="BU14" s="31"/>
      <c r="BV14" s="28"/>
      <c r="BW14" s="62">
        <f t="shared" si="38"/>
        <v>0</v>
      </c>
      <c r="BX14" s="54"/>
      <c r="BY14" s="31"/>
      <c r="BZ14" s="28"/>
      <c r="CA14" s="56">
        <f t="shared" si="35"/>
        <v>0</v>
      </c>
      <c r="CB14" s="54"/>
      <c r="CC14" s="31"/>
      <c r="CD14" s="28"/>
      <c r="CE14" s="60">
        <f t="shared" ref="CE14:CE35" si="42">CD14*CB14</f>
        <v>0</v>
      </c>
      <c r="CF14" s="54"/>
      <c r="CG14" s="31"/>
      <c r="CH14" s="28"/>
      <c r="CI14" s="62">
        <f t="shared" si="15"/>
        <v>0</v>
      </c>
      <c r="CJ14" s="54"/>
      <c r="CK14" s="28"/>
      <c r="CL14" s="28"/>
      <c r="CM14" s="56">
        <f t="shared" si="16"/>
        <v>0</v>
      </c>
      <c r="CN14" s="54"/>
      <c r="CO14" s="28"/>
      <c r="CP14" s="28"/>
      <c r="CQ14" s="60">
        <f t="shared" si="36"/>
        <v>0</v>
      </c>
      <c r="CR14" s="138"/>
      <c r="CS14" s="141"/>
      <c r="CT14" s="134"/>
      <c r="CU14" s="145">
        <f t="shared" si="29"/>
        <v>0</v>
      </c>
      <c r="CV14" s="137"/>
      <c r="CW14" s="140"/>
      <c r="CX14" s="133"/>
      <c r="CY14" s="147">
        <f t="shared" si="37"/>
        <v>0</v>
      </c>
      <c r="CZ14" s="137"/>
      <c r="DA14" s="140"/>
      <c r="DB14" s="133"/>
      <c r="DC14" s="149">
        <f t="shared" si="39"/>
        <v>0</v>
      </c>
      <c r="DD14" s="133"/>
      <c r="DE14" s="133"/>
      <c r="DF14" s="133"/>
      <c r="DG14" s="147">
        <f>DF14*DE14</f>
        <v>0</v>
      </c>
      <c r="DH14" s="137"/>
      <c r="DI14" s="140"/>
      <c r="DJ14" s="133"/>
      <c r="DK14" s="149">
        <f t="shared" si="21"/>
        <v>0</v>
      </c>
      <c r="DL14" s="137"/>
      <c r="DM14" s="140"/>
      <c r="DN14" s="133"/>
      <c r="DO14" s="133">
        <f t="shared" si="22"/>
        <v>0</v>
      </c>
      <c r="DP14" s="163"/>
      <c r="DQ14" s="156"/>
      <c r="DR14" s="28"/>
      <c r="DS14" s="72">
        <f t="shared" si="40"/>
        <v>0</v>
      </c>
      <c r="DT14" s="74"/>
      <c r="DU14" s="98">
        <f t="shared" si="30"/>
        <v>67508.19200000001</v>
      </c>
      <c r="DV14" t="s">
        <v>60</v>
      </c>
    </row>
    <row r="15" spans="1:136" ht="17.25" customHeight="1">
      <c r="A15" s="129">
        <v>13</v>
      </c>
      <c r="B15" s="25">
        <v>40978</v>
      </c>
      <c r="C15" s="153" t="s">
        <v>104</v>
      </c>
      <c r="D15" s="69"/>
      <c r="E15" s="31"/>
      <c r="F15" s="28"/>
      <c r="G15" s="56">
        <f t="shared" si="0"/>
        <v>0</v>
      </c>
      <c r="H15" s="54"/>
      <c r="I15" s="30"/>
      <c r="J15" s="28"/>
      <c r="K15" s="60">
        <f t="shared" si="1"/>
        <v>0</v>
      </c>
      <c r="L15" s="58"/>
      <c r="M15" s="31"/>
      <c r="N15" s="28"/>
      <c r="O15" s="62">
        <f t="shared" si="2"/>
        <v>0</v>
      </c>
      <c r="P15" s="58"/>
      <c r="Q15" s="31"/>
      <c r="R15" s="28"/>
      <c r="S15" s="56">
        <f t="shared" si="24"/>
        <v>0</v>
      </c>
      <c r="T15" s="54"/>
      <c r="U15" s="31"/>
      <c r="V15" s="28"/>
      <c r="W15" s="60">
        <f t="shared" si="25"/>
        <v>0</v>
      </c>
      <c r="X15" s="54"/>
      <c r="Y15" s="31"/>
      <c r="Z15" s="28"/>
      <c r="AA15" s="62">
        <f t="shared" si="26"/>
        <v>0</v>
      </c>
      <c r="AB15" s="54"/>
      <c r="AC15" s="31"/>
      <c r="AD15" s="28"/>
      <c r="AE15" s="56">
        <f t="shared" si="27"/>
        <v>0</v>
      </c>
      <c r="AF15" s="54"/>
      <c r="AG15" s="31"/>
      <c r="AH15" s="28"/>
      <c r="AI15" s="65">
        <f t="shared" si="3"/>
        <v>0</v>
      </c>
      <c r="AJ15" s="54"/>
      <c r="AK15" s="31">
        <v>80.400000000000006</v>
      </c>
      <c r="AL15" s="28">
        <v>40</v>
      </c>
      <c r="AM15" s="62">
        <f t="shared" si="28"/>
        <v>3216</v>
      </c>
      <c r="AN15" s="54"/>
      <c r="AO15" s="30"/>
      <c r="AP15" s="28"/>
      <c r="AQ15" s="56">
        <f t="shared" si="31"/>
        <v>0</v>
      </c>
      <c r="AR15" s="54"/>
      <c r="AS15" s="31"/>
      <c r="AT15" s="28"/>
      <c r="AU15" s="60">
        <f t="shared" si="32"/>
        <v>0</v>
      </c>
      <c r="AV15" s="54"/>
      <c r="AW15" s="28"/>
      <c r="AX15" s="28"/>
      <c r="AY15" s="62">
        <f t="shared" si="6"/>
        <v>0</v>
      </c>
      <c r="AZ15" s="54"/>
      <c r="BA15" s="31"/>
      <c r="BB15" s="28"/>
      <c r="BC15" s="56">
        <f t="shared" si="33"/>
        <v>0</v>
      </c>
      <c r="BD15" s="54"/>
      <c r="BE15" s="31"/>
      <c r="BF15" s="28"/>
      <c r="BG15" s="60">
        <f t="shared" si="41"/>
        <v>0</v>
      </c>
      <c r="BH15" s="54"/>
      <c r="BI15" s="31"/>
      <c r="BJ15" s="28"/>
      <c r="BK15" s="62">
        <f t="shared" si="34"/>
        <v>0</v>
      </c>
      <c r="BL15" s="54"/>
      <c r="BM15" s="28"/>
      <c r="BN15" s="28"/>
      <c r="BO15" s="56">
        <f t="shared" si="10"/>
        <v>0</v>
      </c>
      <c r="BP15" s="54"/>
      <c r="BQ15" s="31"/>
      <c r="BR15" s="28"/>
      <c r="BS15" s="60">
        <f t="shared" si="11"/>
        <v>0</v>
      </c>
      <c r="BT15" s="67"/>
      <c r="BU15" s="31"/>
      <c r="BV15" s="28"/>
      <c r="BW15" s="62">
        <f t="shared" si="38"/>
        <v>0</v>
      </c>
      <c r="BX15" s="54"/>
      <c r="BY15" s="31"/>
      <c r="BZ15" s="28"/>
      <c r="CA15" s="56">
        <f t="shared" si="35"/>
        <v>0</v>
      </c>
      <c r="CB15" s="54"/>
      <c r="CC15" s="31"/>
      <c r="CD15" s="28"/>
      <c r="CE15" s="60">
        <f t="shared" si="42"/>
        <v>0</v>
      </c>
      <c r="CF15" s="54"/>
      <c r="CG15" s="31"/>
      <c r="CH15" s="28"/>
      <c r="CI15" s="62">
        <f t="shared" si="15"/>
        <v>0</v>
      </c>
      <c r="CJ15" s="54"/>
      <c r="CK15" s="28"/>
      <c r="CL15" s="28"/>
      <c r="CM15" s="56">
        <f>CL15*CK15</f>
        <v>0</v>
      </c>
      <c r="CN15" s="54"/>
      <c r="CO15" s="28"/>
      <c r="CP15" s="28"/>
      <c r="CQ15" s="60">
        <f t="shared" si="36"/>
        <v>0</v>
      </c>
      <c r="CR15" s="138"/>
      <c r="CS15" s="141"/>
      <c r="CT15" s="134"/>
      <c r="CU15" s="145">
        <f t="shared" si="29"/>
        <v>0</v>
      </c>
      <c r="CV15" s="137"/>
      <c r="CW15" s="140"/>
      <c r="CX15" s="133"/>
      <c r="CY15" s="147">
        <f t="shared" si="37"/>
        <v>0</v>
      </c>
      <c r="CZ15" s="137"/>
      <c r="DA15" s="140"/>
      <c r="DB15" s="133"/>
      <c r="DC15" s="149">
        <f t="shared" si="39"/>
        <v>0</v>
      </c>
      <c r="DD15" s="133"/>
      <c r="DE15" s="133"/>
      <c r="DF15" s="133"/>
      <c r="DG15" s="147">
        <f t="shared" ref="DG15:DG35" si="43">DF15*DE15</f>
        <v>0</v>
      </c>
      <c r="DH15" s="137"/>
      <c r="DI15" s="140"/>
      <c r="DJ15" s="133"/>
      <c r="DK15" s="149">
        <f t="shared" si="21"/>
        <v>0</v>
      </c>
      <c r="DL15" s="137"/>
      <c r="DM15" s="140"/>
      <c r="DN15" s="133"/>
      <c r="DO15" s="133">
        <f t="shared" si="22"/>
        <v>0</v>
      </c>
      <c r="DP15" s="163"/>
      <c r="DQ15" s="156"/>
      <c r="DR15" s="28"/>
      <c r="DS15" s="72">
        <f t="shared" si="40"/>
        <v>0</v>
      </c>
      <c r="DT15" s="74"/>
      <c r="DU15" s="98">
        <f t="shared" si="30"/>
        <v>3216</v>
      </c>
      <c r="DV15" t="s">
        <v>60</v>
      </c>
    </row>
    <row r="16" spans="1:136" ht="17.25" customHeight="1">
      <c r="A16" s="129">
        <v>14</v>
      </c>
      <c r="B16" s="25">
        <v>40980</v>
      </c>
      <c r="C16" s="153" t="s">
        <v>105</v>
      </c>
      <c r="D16" s="69"/>
      <c r="E16" s="31"/>
      <c r="F16" s="28"/>
      <c r="G16" s="56">
        <f t="shared" si="0"/>
        <v>0</v>
      </c>
      <c r="H16" s="54"/>
      <c r="I16" s="30"/>
      <c r="J16" s="28"/>
      <c r="K16" s="60">
        <f t="shared" si="1"/>
        <v>0</v>
      </c>
      <c r="L16" s="58"/>
      <c r="M16" s="31"/>
      <c r="N16" s="28"/>
      <c r="O16" s="62">
        <f t="shared" si="2"/>
        <v>0</v>
      </c>
      <c r="P16" s="58"/>
      <c r="Q16" s="31"/>
      <c r="R16" s="28"/>
      <c r="S16" s="56">
        <f t="shared" si="24"/>
        <v>0</v>
      </c>
      <c r="T16" s="54">
        <v>2</v>
      </c>
      <c r="U16" s="31">
        <v>1857</v>
      </c>
      <c r="V16" s="28">
        <v>25.6</v>
      </c>
      <c r="W16" s="60">
        <f t="shared" si="25"/>
        <v>47539.200000000004</v>
      </c>
      <c r="X16" s="54"/>
      <c r="Y16" s="31"/>
      <c r="Z16" s="28"/>
      <c r="AA16" s="62">
        <f t="shared" si="26"/>
        <v>0</v>
      </c>
      <c r="AB16" s="54"/>
      <c r="AC16" s="31"/>
      <c r="AD16" s="28"/>
      <c r="AE16" s="56">
        <f t="shared" si="27"/>
        <v>0</v>
      </c>
      <c r="AF16" s="54"/>
      <c r="AG16" s="31"/>
      <c r="AH16" s="28"/>
      <c r="AI16" s="65">
        <f t="shared" si="3"/>
        <v>0</v>
      </c>
      <c r="AJ16" s="54"/>
      <c r="AK16" s="31"/>
      <c r="AL16" s="28"/>
      <c r="AM16" s="62">
        <f t="shared" si="28"/>
        <v>0</v>
      </c>
      <c r="AN16" s="54"/>
      <c r="AO16" s="30"/>
      <c r="AP16" s="28"/>
      <c r="AQ16" s="56">
        <f t="shared" si="31"/>
        <v>0</v>
      </c>
      <c r="AR16" s="54"/>
      <c r="AS16" s="31"/>
      <c r="AT16" s="28"/>
      <c r="AU16" s="60">
        <f t="shared" si="32"/>
        <v>0</v>
      </c>
      <c r="AV16" s="54"/>
      <c r="AW16" s="28"/>
      <c r="AX16" s="28"/>
      <c r="AY16" s="62">
        <f t="shared" si="6"/>
        <v>0</v>
      </c>
      <c r="AZ16" s="54"/>
      <c r="BA16" s="31"/>
      <c r="BB16" s="28"/>
      <c r="BC16" s="56">
        <f t="shared" si="33"/>
        <v>0</v>
      </c>
      <c r="BD16" s="54"/>
      <c r="BE16" s="31"/>
      <c r="BF16" s="28"/>
      <c r="BG16" s="60">
        <f t="shared" si="41"/>
        <v>0</v>
      </c>
      <c r="BH16" s="54"/>
      <c r="BI16" s="31"/>
      <c r="BJ16" s="28"/>
      <c r="BK16" s="62">
        <f t="shared" si="34"/>
        <v>0</v>
      </c>
      <c r="BL16" s="54"/>
      <c r="BM16" s="28"/>
      <c r="BN16" s="28"/>
      <c r="BO16" s="56">
        <f t="shared" si="10"/>
        <v>0</v>
      </c>
      <c r="BP16" s="54"/>
      <c r="BQ16" s="31"/>
      <c r="BR16" s="28"/>
      <c r="BS16" s="60">
        <f t="shared" si="11"/>
        <v>0</v>
      </c>
      <c r="BT16" s="67"/>
      <c r="BU16" s="31"/>
      <c r="BV16" s="28"/>
      <c r="BW16" s="62">
        <f t="shared" si="38"/>
        <v>0</v>
      </c>
      <c r="BX16" s="54"/>
      <c r="BY16" s="31"/>
      <c r="BZ16" s="28"/>
      <c r="CA16" s="56">
        <f t="shared" si="35"/>
        <v>0</v>
      </c>
      <c r="CB16" s="54"/>
      <c r="CC16" s="31"/>
      <c r="CD16" s="28"/>
      <c r="CE16" s="60">
        <f t="shared" si="42"/>
        <v>0</v>
      </c>
      <c r="CF16" s="54"/>
      <c r="CG16" s="31"/>
      <c r="CH16" s="28"/>
      <c r="CI16" s="62">
        <f t="shared" si="15"/>
        <v>0</v>
      </c>
      <c r="CJ16" s="54"/>
      <c r="CK16" s="28"/>
      <c r="CL16" s="28"/>
      <c r="CM16" s="56">
        <f t="shared" ref="CM16:CM35" si="44">CL16*CK16</f>
        <v>0</v>
      </c>
      <c r="CN16" s="54"/>
      <c r="CO16" s="28"/>
      <c r="CP16" s="28"/>
      <c r="CQ16" s="60">
        <f t="shared" si="36"/>
        <v>0</v>
      </c>
      <c r="CR16" s="138"/>
      <c r="CS16" s="141"/>
      <c r="CT16" s="134"/>
      <c r="CU16" s="145">
        <f t="shared" si="29"/>
        <v>0</v>
      </c>
      <c r="CV16" s="137"/>
      <c r="CW16" s="140"/>
      <c r="CX16" s="133"/>
      <c r="CY16" s="147">
        <f t="shared" si="37"/>
        <v>0</v>
      </c>
      <c r="CZ16" s="137"/>
      <c r="DA16" s="140"/>
      <c r="DB16" s="133"/>
      <c r="DC16" s="149">
        <f t="shared" si="39"/>
        <v>0</v>
      </c>
      <c r="DD16" s="133"/>
      <c r="DE16" s="133"/>
      <c r="DF16" s="133"/>
      <c r="DG16" s="147">
        <f t="shared" si="43"/>
        <v>0</v>
      </c>
      <c r="DH16" s="137"/>
      <c r="DI16" s="140"/>
      <c r="DJ16" s="133"/>
      <c r="DK16" s="149">
        <f t="shared" si="21"/>
        <v>0</v>
      </c>
      <c r="DL16" s="137"/>
      <c r="DM16" s="140"/>
      <c r="DN16" s="133"/>
      <c r="DO16" s="133">
        <f t="shared" si="22"/>
        <v>0</v>
      </c>
      <c r="DP16" s="163"/>
      <c r="DQ16" s="156"/>
      <c r="DR16" s="28"/>
      <c r="DS16" s="72">
        <f t="shared" si="40"/>
        <v>0</v>
      </c>
      <c r="DT16" s="74"/>
      <c r="DU16" s="98">
        <f t="shared" si="30"/>
        <v>47539.200000000004</v>
      </c>
      <c r="DV16" t="s">
        <v>60</v>
      </c>
    </row>
    <row r="17" spans="1:126" ht="15.75">
      <c r="A17" s="129">
        <v>15</v>
      </c>
      <c r="B17" s="25">
        <v>40980</v>
      </c>
      <c r="C17" s="153" t="s">
        <v>106</v>
      </c>
      <c r="D17" s="69">
        <v>15</v>
      </c>
      <c r="E17" s="31">
        <v>240</v>
      </c>
      <c r="F17" s="28">
        <v>34</v>
      </c>
      <c r="G17" s="56">
        <f t="shared" si="0"/>
        <v>8160</v>
      </c>
      <c r="H17" s="54"/>
      <c r="I17" s="30"/>
      <c r="J17" s="28"/>
      <c r="K17" s="60">
        <f t="shared" si="1"/>
        <v>0</v>
      </c>
      <c r="L17" s="58"/>
      <c r="M17" s="31"/>
      <c r="N17" s="28"/>
      <c r="O17" s="62">
        <f t="shared" si="2"/>
        <v>0</v>
      </c>
      <c r="P17" s="58"/>
      <c r="Q17" s="31"/>
      <c r="R17" s="28"/>
      <c r="S17" s="56">
        <f t="shared" si="24"/>
        <v>0</v>
      </c>
      <c r="T17" s="54">
        <v>2</v>
      </c>
      <c r="U17" s="31">
        <v>1746.77</v>
      </c>
      <c r="V17" s="28">
        <v>25.6</v>
      </c>
      <c r="W17" s="60">
        <f t="shared" si="25"/>
        <v>44717.312000000005</v>
      </c>
      <c r="X17" s="54">
        <v>3</v>
      </c>
      <c r="Y17" s="31">
        <v>2823.6</v>
      </c>
      <c r="Z17" s="28">
        <v>25.6</v>
      </c>
      <c r="AA17" s="62">
        <f t="shared" si="26"/>
        <v>72284.160000000003</v>
      </c>
      <c r="AB17" s="54"/>
      <c r="AC17" s="31"/>
      <c r="AD17" s="28"/>
      <c r="AE17" s="56">
        <f t="shared" si="27"/>
        <v>0</v>
      </c>
      <c r="AF17" s="54"/>
      <c r="AG17" s="31"/>
      <c r="AH17" s="28"/>
      <c r="AI17" s="65">
        <f t="shared" si="3"/>
        <v>0</v>
      </c>
      <c r="AJ17" s="54"/>
      <c r="AK17" s="31"/>
      <c r="AL17" s="28"/>
      <c r="AM17" s="62">
        <f t="shared" si="28"/>
        <v>0</v>
      </c>
      <c r="AN17" s="54"/>
      <c r="AO17" s="30"/>
      <c r="AP17" s="28"/>
      <c r="AQ17" s="56">
        <f t="shared" si="31"/>
        <v>0</v>
      </c>
      <c r="AR17" s="54"/>
      <c r="AS17" s="31"/>
      <c r="AT17" s="28"/>
      <c r="AU17" s="60">
        <f t="shared" si="32"/>
        <v>0</v>
      </c>
      <c r="AV17" s="54"/>
      <c r="AW17" s="31"/>
      <c r="AX17" s="28"/>
      <c r="AY17" s="62">
        <f>AX17*AW17</f>
        <v>0</v>
      </c>
      <c r="AZ17" s="54"/>
      <c r="BA17" s="31"/>
      <c r="BB17" s="28"/>
      <c r="BC17" s="56">
        <f t="shared" si="33"/>
        <v>0</v>
      </c>
      <c r="BD17" s="54">
        <v>8</v>
      </c>
      <c r="BE17" s="31">
        <v>217.76</v>
      </c>
      <c r="BF17" s="28">
        <v>26.5</v>
      </c>
      <c r="BG17" s="60">
        <f t="shared" si="41"/>
        <v>5770.6399999999994</v>
      </c>
      <c r="BH17" s="54"/>
      <c r="BI17" s="31"/>
      <c r="BJ17" s="28"/>
      <c r="BK17" s="62">
        <f t="shared" si="34"/>
        <v>0</v>
      </c>
      <c r="BL17" s="54"/>
      <c r="BM17" s="28"/>
      <c r="BN17" s="28"/>
      <c r="BO17" s="56">
        <f t="shared" si="10"/>
        <v>0</v>
      </c>
      <c r="BP17" s="54"/>
      <c r="BQ17" s="31"/>
      <c r="BR17" s="28"/>
      <c r="BS17" s="60">
        <f t="shared" si="11"/>
        <v>0</v>
      </c>
      <c r="BT17" s="67"/>
      <c r="BU17" s="31"/>
      <c r="BV17" s="28"/>
      <c r="BW17" s="62">
        <f t="shared" si="38"/>
        <v>0</v>
      </c>
      <c r="BX17" s="54"/>
      <c r="BY17" s="31"/>
      <c r="BZ17" s="28"/>
      <c r="CA17" s="56">
        <f t="shared" si="35"/>
        <v>0</v>
      </c>
      <c r="CB17" s="54">
        <v>10</v>
      </c>
      <c r="CC17" s="31">
        <v>54.5</v>
      </c>
      <c r="CD17" s="28">
        <v>260</v>
      </c>
      <c r="CE17" s="60">
        <f t="shared" si="42"/>
        <v>2600</v>
      </c>
      <c r="CF17" s="54">
        <v>2</v>
      </c>
      <c r="CG17" s="31">
        <v>42.12</v>
      </c>
      <c r="CH17" s="28">
        <v>66</v>
      </c>
      <c r="CI17" s="62">
        <f t="shared" si="15"/>
        <v>2779.9199999999996</v>
      </c>
      <c r="CJ17" s="54"/>
      <c r="CK17" s="28"/>
      <c r="CL17" s="28"/>
      <c r="CM17" s="56">
        <f t="shared" si="44"/>
        <v>0</v>
      </c>
      <c r="CN17" s="54"/>
      <c r="CO17" s="28"/>
      <c r="CP17" s="28"/>
      <c r="CQ17" s="60">
        <f t="shared" si="36"/>
        <v>0</v>
      </c>
      <c r="CR17" s="138"/>
      <c r="CS17" s="141"/>
      <c r="CT17" s="134"/>
      <c r="CU17" s="145">
        <f t="shared" si="29"/>
        <v>0</v>
      </c>
      <c r="CV17" s="137"/>
      <c r="CW17" s="140"/>
      <c r="CX17" s="133"/>
      <c r="CY17" s="147">
        <f t="shared" si="37"/>
        <v>0</v>
      </c>
      <c r="CZ17" s="137"/>
      <c r="DA17" s="140"/>
      <c r="DB17" s="133"/>
      <c r="DC17" s="149">
        <f t="shared" si="39"/>
        <v>0</v>
      </c>
      <c r="DD17" s="133"/>
      <c r="DE17" s="133"/>
      <c r="DF17" s="133"/>
      <c r="DG17" s="147">
        <f t="shared" si="43"/>
        <v>0</v>
      </c>
      <c r="DH17" s="137">
        <v>4</v>
      </c>
      <c r="DI17" s="140">
        <v>40</v>
      </c>
      <c r="DJ17" s="133">
        <v>54</v>
      </c>
      <c r="DK17" s="149">
        <f t="shared" si="21"/>
        <v>2160</v>
      </c>
      <c r="DL17" s="137"/>
      <c r="DM17" s="140"/>
      <c r="DN17" s="133"/>
      <c r="DO17" s="133">
        <f t="shared" si="22"/>
        <v>0</v>
      </c>
      <c r="DP17" s="163"/>
      <c r="DQ17" s="156"/>
      <c r="DR17" s="28"/>
      <c r="DS17" s="72">
        <f t="shared" si="40"/>
        <v>0</v>
      </c>
      <c r="DT17" s="74"/>
      <c r="DU17" s="98">
        <f t="shared" si="30"/>
        <v>138472.03200000001</v>
      </c>
      <c r="DV17" t="s">
        <v>60</v>
      </c>
    </row>
    <row r="18" spans="1:126" ht="15.75">
      <c r="A18" s="129">
        <v>16</v>
      </c>
      <c r="B18" s="25">
        <v>40951</v>
      </c>
      <c r="C18" s="153" t="s">
        <v>107</v>
      </c>
      <c r="D18" s="69"/>
      <c r="E18" s="31"/>
      <c r="F18" s="28"/>
      <c r="G18" s="56">
        <f t="shared" si="0"/>
        <v>0</v>
      </c>
      <c r="H18" s="54"/>
      <c r="I18" s="30"/>
      <c r="J18" s="28"/>
      <c r="K18" s="60">
        <f t="shared" si="1"/>
        <v>0</v>
      </c>
      <c r="L18" s="58"/>
      <c r="M18" s="31"/>
      <c r="N18" s="28"/>
      <c r="O18" s="62">
        <f t="shared" si="2"/>
        <v>0</v>
      </c>
      <c r="P18" s="58"/>
      <c r="Q18" s="31"/>
      <c r="R18" s="28"/>
      <c r="S18" s="56">
        <f t="shared" si="24"/>
        <v>0</v>
      </c>
      <c r="T18" s="54"/>
      <c r="U18" s="31"/>
      <c r="V18" s="28"/>
      <c r="W18" s="60">
        <f t="shared" si="25"/>
        <v>0</v>
      </c>
      <c r="X18" s="54"/>
      <c r="Y18" s="31"/>
      <c r="Z18" s="28"/>
      <c r="AA18" s="62">
        <f t="shared" si="26"/>
        <v>0</v>
      </c>
      <c r="AB18" s="54"/>
      <c r="AC18" s="31"/>
      <c r="AD18" s="28"/>
      <c r="AE18" s="56">
        <f t="shared" si="27"/>
        <v>0</v>
      </c>
      <c r="AF18" s="54"/>
      <c r="AG18" s="31"/>
      <c r="AH18" s="28"/>
      <c r="AI18" s="65">
        <f t="shared" si="3"/>
        <v>0</v>
      </c>
      <c r="AJ18" s="54"/>
      <c r="AK18" s="31"/>
      <c r="AL18" s="28"/>
      <c r="AM18" s="62">
        <f t="shared" si="28"/>
        <v>0</v>
      </c>
      <c r="AN18" s="54"/>
      <c r="AO18" s="30"/>
      <c r="AP18" s="28"/>
      <c r="AQ18" s="56">
        <f t="shared" si="31"/>
        <v>0</v>
      </c>
      <c r="AR18" s="54"/>
      <c r="AS18" s="31"/>
      <c r="AT18" s="28"/>
      <c r="AU18" s="60">
        <f t="shared" si="32"/>
        <v>0</v>
      </c>
      <c r="AV18" s="54"/>
      <c r="AW18" s="31"/>
      <c r="AX18" s="28"/>
      <c r="AY18" s="62">
        <f t="shared" ref="AY18:AY35" si="45">AX18*AW18</f>
        <v>0</v>
      </c>
      <c r="AZ18" s="54"/>
      <c r="BA18" s="31"/>
      <c r="BB18" s="28"/>
      <c r="BC18" s="56">
        <f t="shared" si="33"/>
        <v>0</v>
      </c>
      <c r="BD18" s="54">
        <v>10</v>
      </c>
      <c r="BE18" s="31">
        <v>272.2</v>
      </c>
      <c r="BF18" s="28">
        <v>26.5</v>
      </c>
      <c r="BG18" s="60">
        <f t="shared" si="41"/>
        <v>7213.2999999999993</v>
      </c>
      <c r="BH18" s="54"/>
      <c r="BI18" s="31"/>
      <c r="BJ18" s="28"/>
      <c r="BK18" s="62">
        <f t="shared" si="34"/>
        <v>0</v>
      </c>
      <c r="BL18" s="54"/>
      <c r="BM18" s="28"/>
      <c r="BN18" s="28"/>
      <c r="BO18" s="56">
        <f t="shared" si="10"/>
        <v>0</v>
      </c>
      <c r="BP18" s="54"/>
      <c r="BQ18" s="31"/>
      <c r="BR18" s="28"/>
      <c r="BS18" s="60">
        <f t="shared" si="11"/>
        <v>0</v>
      </c>
      <c r="BT18" s="67"/>
      <c r="BU18" s="31"/>
      <c r="BV18" s="28"/>
      <c r="BW18" s="62">
        <f t="shared" si="38"/>
        <v>0</v>
      </c>
      <c r="BX18" s="54"/>
      <c r="BY18" s="31"/>
      <c r="BZ18" s="28"/>
      <c r="CA18" s="56">
        <f t="shared" si="35"/>
        <v>0</v>
      </c>
      <c r="CB18" s="54"/>
      <c r="CC18" s="31"/>
      <c r="CD18" s="28"/>
      <c r="CE18" s="60">
        <f t="shared" si="42"/>
        <v>0</v>
      </c>
      <c r="CF18" s="54"/>
      <c r="CG18" s="31"/>
      <c r="CH18" s="28"/>
      <c r="CI18" s="62">
        <f t="shared" si="15"/>
        <v>0</v>
      </c>
      <c r="CJ18" s="54"/>
      <c r="CK18" s="28"/>
      <c r="CL18" s="28"/>
      <c r="CM18" s="56">
        <f t="shared" si="44"/>
        <v>0</v>
      </c>
      <c r="CN18" s="54"/>
      <c r="CO18" s="28"/>
      <c r="CP18" s="28"/>
      <c r="CQ18" s="60">
        <f t="shared" si="36"/>
        <v>0</v>
      </c>
      <c r="CR18" s="138"/>
      <c r="CS18" s="141"/>
      <c r="CT18" s="134"/>
      <c r="CU18" s="145">
        <f t="shared" si="29"/>
        <v>0</v>
      </c>
      <c r="CV18" s="137"/>
      <c r="CW18" s="140"/>
      <c r="CX18" s="133"/>
      <c r="CY18" s="147">
        <f t="shared" si="37"/>
        <v>0</v>
      </c>
      <c r="CZ18" s="137"/>
      <c r="DA18" s="140"/>
      <c r="DB18" s="133"/>
      <c r="DC18" s="149">
        <f t="shared" si="39"/>
        <v>0</v>
      </c>
      <c r="DD18" s="133"/>
      <c r="DE18" s="133"/>
      <c r="DF18" s="133"/>
      <c r="DG18" s="147">
        <f t="shared" si="43"/>
        <v>0</v>
      </c>
      <c r="DH18" s="137"/>
      <c r="DI18" s="140"/>
      <c r="DJ18" s="133"/>
      <c r="DK18" s="149">
        <f t="shared" si="21"/>
        <v>0</v>
      </c>
      <c r="DL18" s="137"/>
      <c r="DM18" s="140"/>
      <c r="DN18" s="133"/>
      <c r="DO18" s="133">
        <f t="shared" si="22"/>
        <v>0</v>
      </c>
      <c r="DP18" s="163"/>
      <c r="DQ18" s="156"/>
      <c r="DR18" s="28"/>
      <c r="DS18" s="72">
        <f t="shared" si="40"/>
        <v>0</v>
      </c>
      <c r="DT18" s="74"/>
      <c r="DU18" s="98">
        <f t="shared" si="30"/>
        <v>7213.2999999999993</v>
      </c>
      <c r="DV18" s="172" t="s">
        <v>60</v>
      </c>
    </row>
    <row r="19" spans="1:126" ht="15.75">
      <c r="A19" s="129">
        <v>17</v>
      </c>
      <c r="B19" s="25">
        <v>40980</v>
      </c>
      <c r="C19" s="153" t="s">
        <v>108</v>
      </c>
      <c r="D19" s="69"/>
      <c r="E19" s="31"/>
      <c r="F19" s="28"/>
      <c r="G19" s="56">
        <f t="shared" si="0"/>
        <v>0</v>
      </c>
      <c r="H19" s="54"/>
      <c r="I19" s="30"/>
      <c r="J19" s="28"/>
      <c r="K19" s="60">
        <f t="shared" si="1"/>
        <v>0</v>
      </c>
      <c r="L19" s="58"/>
      <c r="M19" s="31"/>
      <c r="N19" s="28"/>
      <c r="O19" s="62">
        <f t="shared" si="2"/>
        <v>0</v>
      </c>
      <c r="P19" s="58"/>
      <c r="Q19" s="31"/>
      <c r="R19" s="28"/>
      <c r="S19" s="56">
        <f t="shared" si="24"/>
        <v>0</v>
      </c>
      <c r="T19" s="54"/>
      <c r="U19" s="31"/>
      <c r="V19" s="28"/>
      <c r="W19" s="60">
        <f t="shared" si="25"/>
        <v>0</v>
      </c>
      <c r="X19" s="54"/>
      <c r="Y19" s="31"/>
      <c r="Z19" s="28"/>
      <c r="AA19" s="62">
        <f t="shared" si="26"/>
        <v>0</v>
      </c>
      <c r="AB19" s="54"/>
      <c r="AC19" s="31"/>
      <c r="AD19" s="28"/>
      <c r="AE19" s="56">
        <f t="shared" si="27"/>
        <v>0</v>
      </c>
      <c r="AF19" s="54"/>
      <c r="AG19" s="31"/>
      <c r="AH19" s="28"/>
      <c r="AI19" s="65">
        <f t="shared" si="3"/>
        <v>0</v>
      </c>
      <c r="AJ19" s="54"/>
      <c r="AK19" s="31">
        <v>85</v>
      </c>
      <c r="AL19" s="28">
        <v>40</v>
      </c>
      <c r="AM19" s="62">
        <f t="shared" si="28"/>
        <v>3400</v>
      </c>
      <c r="AN19" s="54"/>
      <c r="AO19" s="30"/>
      <c r="AP19" s="28"/>
      <c r="AQ19" s="56">
        <f t="shared" si="31"/>
        <v>0</v>
      </c>
      <c r="AR19" s="54"/>
      <c r="AS19" s="31"/>
      <c r="AT19" s="28"/>
      <c r="AU19" s="60">
        <f t="shared" si="32"/>
        <v>0</v>
      </c>
      <c r="AV19" s="54"/>
      <c r="AW19" s="31"/>
      <c r="AX19" s="28"/>
      <c r="AY19" s="62">
        <f t="shared" si="45"/>
        <v>0</v>
      </c>
      <c r="AZ19" s="54">
        <v>5</v>
      </c>
      <c r="BA19" s="31">
        <v>239.6</v>
      </c>
      <c r="BB19" s="28">
        <v>39</v>
      </c>
      <c r="BC19" s="56">
        <f t="shared" si="33"/>
        <v>9344.4</v>
      </c>
      <c r="BD19" s="54"/>
      <c r="BE19" s="31"/>
      <c r="BF19" s="28"/>
      <c r="BG19" s="60">
        <f t="shared" si="41"/>
        <v>0</v>
      </c>
      <c r="BH19" s="54"/>
      <c r="BI19" s="31"/>
      <c r="BJ19" s="28"/>
      <c r="BK19" s="62">
        <f t="shared" si="34"/>
        <v>0</v>
      </c>
      <c r="BL19" s="54"/>
      <c r="BM19" s="28"/>
      <c r="BN19" s="28"/>
      <c r="BO19" s="56">
        <f t="shared" si="10"/>
        <v>0</v>
      </c>
      <c r="BP19" s="54"/>
      <c r="BQ19" s="31"/>
      <c r="BR19" s="28"/>
      <c r="BS19" s="60">
        <f t="shared" si="11"/>
        <v>0</v>
      </c>
      <c r="BT19" s="67"/>
      <c r="BU19" s="31"/>
      <c r="BV19" s="28"/>
      <c r="BW19" s="62">
        <f t="shared" si="38"/>
        <v>0</v>
      </c>
      <c r="BX19" s="54"/>
      <c r="BY19" s="31"/>
      <c r="BZ19" s="28"/>
      <c r="CA19" s="56">
        <f t="shared" si="35"/>
        <v>0</v>
      </c>
      <c r="CB19" s="54"/>
      <c r="CC19" s="31"/>
      <c r="CD19" s="28"/>
      <c r="CE19" s="60">
        <f t="shared" si="42"/>
        <v>0</v>
      </c>
      <c r="CF19" s="54"/>
      <c r="CG19" s="31"/>
      <c r="CH19" s="28"/>
      <c r="CI19" s="62">
        <f t="shared" si="15"/>
        <v>0</v>
      </c>
      <c r="CJ19" s="54"/>
      <c r="CK19" s="28"/>
      <c r="CL19" s="28"/>
      <c r="CM19" s="56">
        <f t="shared" si="44"/>
        <v>0</v>
      </c>
      <c r="CN19" s="54"/>
      <c r="CO19" s="28"/>
      <c r="CP19" s="28"/>
      <c r="CQ19" s="60">
        <f t="shared" si="36"/>
        <v>0</v>
      </c>
      <c r="CR19" s="138"/>
      <c r="CS19" s="141"/>
      <c r="CT19" s="134"/>
      <c r="CU19" s="145">
        <f t="shared" si="29"/>
        <v>0</v>
      </c>
      <c r="CV19" s="137"/>
      <c r="CW19" s="140"/>
      <c r="CX19" s="133"/>
      <c r="CY19" s="147">
        <f t="shared" si="37"/>
        <v>0</v>
      </c>
      <c r="CZ19" s="137"/>
      <c r="DA19" s="140"/>
      <c r="DB19" s="133"/>
      <c r="DC19" s="149">
        <f t="shared" si="39"/>
        <v>0</v>
      </c>
      <c r="DD19" s="133"/>
      <c r="DE19" s="133"/>
      <c r="DF19" s="133"/>
      <c r="DG19" s="147">
        <f t="shared" si="43"/>
        <v>0</v>
      </c>
      <c r="DH19" s="137"/>
      <c r="DI19" s="140"/>
      <c r="DJ19" s="133"/>
      <c r="DK19" s="149">
        <f t="shared" si="21"/>
        <v>0</v>
      </c>
      <c r="DL19" s="137"/>
      <c r="DM19" s="140"/>
      <c r="DN19" s="133"/>
      <c r="DO19" s="133">
        <f t="shared" si="22"/>
        <v>0</v>
      </c>
      <c r="DP19" s="163"/>
      <c r="DQ19" s="156"/>
      <c r="DR19" s="28"/>
      <c r="DS19" s="72">
        <f t="shared" si="40"/>
        <v>0</v>
      </c>
      <c r="DT19" s="74"/>
      <c r="DU19" s="98">
        <f t="shared" si="30"/>
        <v>12744.4</v>
      </c>
      <c r="DV19" s="172" t="s">
        <v>60</v>
      </c>
    </row>
    <row r="20" spans="1:126" ht="15.75">
      <c r="A20" s="129">
        <v>18</v>
      </c>
      <c r="B20" s="25">
        <v>40984</v>
      </c>
      <c r="C20" s="153" t="s">
        <v>109</v>
      </c>
      <c r="D20" s="69"/>
      <c r="E20" s="31"/>
      <c r="F20" s="28"/>
      <c r="G20" s="56">
        <f t="shared" si="0"/>
        <v>0</v>
      </c>
      <c r="H20" s="54">
        <v>3</v>
      </c>
      <c r="I20" s="30">
        <v>98.7</v>
      </c>
      <c r="J20" s="28">
        <v>64</v>
      </c>
      <c r="K20" s="60">
        <f t="shared" si="1"/>
        <v>6316.8</v>
      </c>
      <c r="L20" s="58"/>
      <c r="M20" s="31"/>
      <c r="N20" s="28"/>
      <c r="O20" s="62">
        <f t="shared" si="2"/>
        <v>0</v>
      </c>
      <c r="P20" s="58">
        <v>3</v>
      </c>
      <c r="Q20" s="31">
        <v>81.66</v>
      </c>
      <c r="R20" s="28">
        <v>22</v>
      </c>
      <c r="S20" s="56">
        <f t="shared" si="24"/>
        <v>1796.52</v>
      </c>
      <c r="T20" s="54"/>
      <c r="U20" s="31"/>
      <c r="V20" s="28"/>
      <c r="W20" s="60">
        <f t="shared" si="25"/>
        <v>0</v>
      </c>
      <c r="X20" s="54"/>
      <c r="Y20" s="31"/>
      <c r="Z20" s="28"/>
      <c r="AA20" s="62">
        <f t="shared" si="26"/>
        <v>0</v>
      </c>
      <c r="AB20" s="54">
        <v>3</v>
      </c>
      <c r="AC20" s="31">
        <v>2338.7800000000002</v>
      </c>
      <c r="AD20" s="28">
        <v>25.6</v>
      </c>
      <c r="AE20" s="56">
        <f t="shared" si="27"/>
        <v>59872.768000000011</v>
      </c>
      <c r="AF20" s="54"/>
      <c r="AG20" s="31"/>
      <c r="AH20" s="28"/>
      <c r="AI20" s="65">
        <f t="shared" si="3"/>
        <v>0</v>
      </c>
      <c r="AJ20" s="54"/>
      <c r="AK20" s="31"/>
      <c r="AL20" s="28"/>
      <c r="AM20" s="62">
        <f t="shared" si="28"/>
        <v>0</v>
      </c>
      <c r="AN20" s="54"/>
      <c r="AO20" s="30"/>
      <c r="AP20" s="28"/>
      <c r="AQ20" s="56">
        <f t="shared" si="31"/>
        <v>0</v>
      </c>
      <c r="AR20" s="54"/>
      <c r="AS20" s="31"/>
      <c r="AT20" s="28"/>
      <c r="AU20" s="60">
        <f t="shared" si="32"/>
        <v>0</v>
      </c>
      <c r="AV20" s="54"/>
      <c r="AW20" s="31"/>
      <c r="AX20" s="28"/>
      <c r="AY20" s="62">
        <f t="shared" si="45"/>
        <v>0</v>
      </c>
      <c r="AZ20" s="54"/>
      <c r="BA20" s="31"/>
      <c r="BB20" s="28"/>
      <c r="BC20" s="56">
        <f t="shared" si="33"/>
        <v>0</v>
      </c>
      <c r="BD20" s="54"/>
      <c r="BE20" s="31"/>
      <c r="BF20" s="28"/>
      <c r="BG20" s="60">
        <f t="shared" si="41"/>
        <v>0</v>
      </c>
      <c r="BH20" s="54"/>
      <c r="BI20" s="31"/>
      <c r="BJ20" s="28"/>
      <c r="BK20" s="62">
        <f t="shared" si="34"/>
        <v>0</v>
      </c>
      <c r="BL20" s="54"/>
      <c r="BM20" s="28"/>
      <c r="BN20" s="28"/>
      <c r="BO20" s="56">
        <f t="shared" si="10"/>
        <v>0</v>
      </c>
      <c r="BP20" s="54"/>
      <c r="BQ20" s="31"/>
      <c r="BR20" s="28"/>
      <c r="BS20" s="60">
        <f t="shared" si="11"/>
        <v>0</v>
      </c>
      <c r="BT20" s="67"/>
      <c r="BU20" s="31"/>
      <c r="BV20" s="28"/>
      <c r="BW20" s="62">
        <f t="shared" si="38"/>
        <v>0</v>
      </c>
      <c r="BX20" s="54"/>
      <c r="BY20" s="31"/>
      <c r="BZ20" s="28"/>
      <c r="CA20" s="56">
        <f t="shared" si="35"/>
        <v>0</v>
      </c>
      <c r="CB20" s="54"/>
      <c r="CC20" s="31"/>
      <c r="CD20" s="28"/>
      <c r="CE20" s="60">
        <f t="shared" si="42"/>
        <v>0</v>
      </c>
      <c r="CF20" s="54"/>
      <c r="CG20" s="31"/>
      <c r="CH20" s="28"/>
      <c r="CI20" s="62">
        <f t="shared" si="15"/>
        <v>0</v>
      </c>
      <c r="CJ20" s="54"/>
      <c r="CK20" s="28"/>
      <c r="CL20" s="28"/>
      <c r="CM20" s="56">
        <f t="shared" si="44"/>
        <v>0</v>
      </c>
      <c r="CN20" s="54"/>
      <c r="CO20" s="28"/>
      <c r="CP20" s="28"/>
      <c r="CQ20" s="60">
        <f t="shared" si="36"/>
        <v>0</v>
      </c>
      <c r="CR20" s="138"/>
      <c r="CS20" s="141"/>
      <c r="CT20" s="134"/>
      <c r="CU20" s="145">
        <f t="shared" si="29"/>
        <v>0</v>
      </c>
      <c r="CV20" s="137"/>
      <c r="CW20" s="140"/>
      <c r="CX20" s="133"/>
      <c r="CY20" s="147">
        <f t="shared" si="37"/>
        <v>0</v>
      </c>
      <c r="CZ20" s="137"/>
      <c r="DA20" s="140"/>
      <c r="DB20" s="133"/>
      <c r="DC20" s="149">
        <f t="shared" si="39"/>
        <v>0</v>
      </c>
      <c r="DD20" s="133"/>
      <c r="DE20" s="133"/>
      <c r="DF20" s="133"/>
      <c r="DG20" s="147">
        <f t="shared" si="43"/>
        <v>0</v>
      </c>
      <c r="DH20" s="137"/>
      <c r="DI20" s="140"/>
      <c r="DJ20" s="133"/>
      <c r="DK20" s="149">
        <f t="shared" si="21"/>
        <v>0</v>
      </c>
      <c r="DL20" s="137"/>
      <c r="DM20" s="140"/>
      <c r="DN20" s="133"/>
      <c r="DO20" s="133">
        <f t="shared" si="22"/>
        <v>0</v>
      </c>
      <c r="DP20" s="163"/>
      <c r="DQ20" s="156"/>
      <c r="DR20" s="28"/>
      <c r="DS20" s="72">
        <f t="shared" si="40"/>
        <v>0</v>
      </c>
      <c r="DT20" s="74"/>
      <c r="DU20" s="98">
        <f t="shared" si="30"/>
        <v>67986.088000000003</v>
      </c>
      <c r="DV20" s="172" t="s">
        <v>60</v>
      </c>
    </row>
    <row r="21" spans="1:126" ht="15.75">
      <c r="A21" s="129">
        <v>19</v>
      </c>
      <c r="B21" s="25">
        <v>40984</v>
      </c>
      <c r="C21" s="153" t="s">
        <v>110</v>
      </c>
      <c r="D21" s="69"/>
      <c r="E21" s="31"/>
      <c r="F21" s="28"/>
      <c r="G21" s="56">
        <f t="shared" si="0"/>
        <v>0</v>
      </c>
      <c r="H21" s="54"/>
      <c r="I21" s="30"/>
      <c r="J21" s="28"/>
      <c r="K21" s="60">
        <f t="shared" si="1"/>
        <v>0</v>
      </c>
      <c r="L21" s="58"/>
      <c r="M21" s="31"/>
      <c r="N21" s="28"/>
      <c r="O21" s="62">
        <f t="shared" si="2"/>
        <v>0</v>
      </c>
      <c r="P21" s="58"/>
      <c r="Q21" s="31"/>
      <c r="R21" s="28"/>
      <c r="S21" s="56">
        <f t="shared" si="24"/>
        <v>0</v>
      </c>
      <c r="T21" s="54"/>
      <c r="U21" s="31"/>
      <c r="V21" s="28"/>
      <c r="W21" s="60">
        <f t="shared" si="25"/>
        <v>0</v>
      </c>
      <c r="X21" s="54"/>
      <c r="Y21" s="31"/>
      <c r="Z21" s="28"/>
      <c r="AA21" s="62">
        <f t="shared" si="26"/>
        <v>0</v>
      </c>
      <c r="AB21" s="54"/>
      <c r="AC21" s="31"/>
      <c r="AD21" s="28"/>
      <c r="AE21" s="56">
        <f t="shared" si="27"/>
        <v>0</v>
      </c>
      <c r="AF21" s="54"/>
      <c r="AG21" s="31"/>
      <c r="AH21" s="28"/>
      <c r="AI21" s="65">
        <f>AH21*AG21</f>
        <v>0</v>
      </c>
      <c r="AJ21" s="54"/>
      <c r="AK21" s="31"/>
      <c r="AL21" s="28"/>
      <c r="AM21" s="62">
        <f t="shared" si="28"/>
        <v>0</v>
      </c>
      <c r="AN21" s="54"/>
      <c r="AO21" s="30">
        <v>39.4</v>
      </c>
      <c r="AP21" s="28">
        <v>22</v>
      </c>
      <c r="AQ21" s="56">
        <f t="shared" si="31"/>
        <v>866.8</v>
      </c>
      <c r="AR21" s="54"/>
      <c r="AS21" s="31"/>
      <c r="AT21" s="28"/>
      <c r="AU21" s="60">
        <f t="shared" si="32"/>
        <v>0</v>
      </c>
      <c r="AV21" s="54"/>
      <c r="AW21" s="31"/>
      <c r="AX21" s="28"/>
      <c r="AY21" s="62">
        <f t="shared" si="45"/>
        <v>0</v>
      </c>
      <c r="AZ21" s="54"/>
      <c r="BA21" s="31"/>
      <c r="BB21" s="28"/>
      <c r="BC21" s="56">
        <f t="shared" si="33"/>
        <v>0</v>
      </c>
      <c r="BD21" s="54"/>
      <c r="BE21" s="31"/>
      <c r="BF21" s="28"/>
      <c r="BG21" s="60">
        <f t="shared" si="41"/>
        <v>0</v>
      </c>
      <c r="BH21" s="54"/>
      <c r="BI21" s="31"/>
      <c r="BJ21" s="28"/>
      <c r="BK21" s="62">
        <f t="shared" si="34"/>
        <v>0</v>
      </c>
      <c r="BL21" s="54">
        <v>1</v>
      </c>
      <c r="BM21" s="28">
        <v>75.599999999999994</v>
      </c>
      <c r="BN21" s="28">
        <v>29</v>
      </c>
      <c r="BO21" s="56">
        <f t="shared" si="10"/>
        <v>2192.3999999999996</v>
      </c>
      <c r="BP21" s="54"/>
      <c r="BQ21" s="31"/>
      <c r="BR21" s="28"/>
      <c r="BS21" s="60">
        <f t="shared" si="11"/>
        <v>0</v>
      </c>
      <c r="BT21" s="67"/>
      <c r="BU21" s="31"/>
      <c r="BV21" s="28"/>
      <c r="BW21" s="62">
        <f t="shared" si="38"/>
        <v>0</v>
      </c>
      <c r="BX21" s="54"/>
      <c r="BY21" s="31"/>
      <c r="BZ21" s="28"/>
      <c r="CA21" s="56">
        <f t="shared" si="35"/>
        <v>0</v>
      </c>
      <c r="CB21" s="54"/>
      <c r="CC21" s="31"/>
      <c r="CD21" s="28"/>
      <c r="CE21" s="60">
        <f t="shared" si="42"/>
        <v>0</v>
      </c>
      <c r="CF21" s="54"/>
      <c r="CG21" s="31"/>
      <c r="CH21" s="28"/>
      <c r="CI21" s="62">
        <f>CH21*CG21</f>
        <v>0</v>
      </c>
      <c r="CJ21" s="54"/>
      <c r="CK21" s="28"/>
      <c r="CL21" s="28"/>
      <c r="CM21" s="56">
        <f t="shared" si="44"/>
        <v>0</v>
      </c>
      <c r="CN21" s="54"/>
      <c r="CO21" s="28"/>
      <c r="CP21" s="28"/>
      <c r="CQ21" s="60">
        <f t="shared" si="36"/>
        <v>0</v>
      </c>
      <c r="CR21" s="138"/>
      <c r="CS21" s="141"/>
      <c r="CT21" s="134"/>
      <c r="CU21" s="145">
        <f t="shared" si="29"/>
        <v>0</v>
      </c>
      <c r="CV21" s="137"/>
      <c r="CW21" s="140"/>
      <c r="CX21" s="133"/>
      <c r="CY21" s="147">
        <f t="shared" si="37"/>
        <v>0</v>
      </c>
      <c r="CZ21" s="137"/>
      <c r="DA21" s="140"/>
      <c r="DB21" s="133"/>
      <c r="DC21" s="149">
        <f t="shared" si="39"/>
        <v>0</v>
      </c>
      <c r="DD21" s="133"/>
      <c r="DE21" s="133"/>
      <c r="DF21" s="133"/>
      <c r="DG21" s="147">
        <f t="shared" si="43"/>
        <v>0</v>
      </c>
      <c r="DH21" s="137"/>
      <c r="DI21" s="140"/>
      <c r="DJ21" s="133"/>
      <c r="DK21" s="149">
        <f t="shared" si="21"/>
        <v>0</v>
      </c>
      <c r="DL21" s="137"/>
      <c r="DM21" s="140"/>
      <c r="DN21" s="133"/>
      <c r="DO21" s="133">
        <f t="shared" si="22"/>
        <v>0</v>
      </c>
      <c r="DP21" s="163"/>
      <c r="DQ21" s="156"/>
      <c r="DR21" s="28"/>
      <c r="DS21" s="72">
        <f t="shared" si="40"/>
        <v>0</v>
      </c>
      <c r="DT21" s="74"/>
      <c r="DU21" s="98">
        <f t="shared" si="30"/>
        <v>3059.2</v>
      </c>
      <c r="DV21" s="172" t="s">
        <v>60</v>
      </c>
    </row>
    <row r="22" spans="1:126" ht="15.75">
      <c r="A22" s="129">
        <v>20</v>
      </c>
      <c r="B22" s="25">
        <v>40988</v>
      </c>
      <c r="C22" s="153" t="s">
        <v>111</v>
      </c>
      <c r="D22" s="69">
        <v>10</v>
      </c>
      <c r="E22" s="31">
        <v>170.4</v>
      </c>
      <c r="F22" s="28">
        <v>34</v>
      </c>
      <c r="G22" s="56">
        <f t="shared" si="0"/>
        <v>5793.6</v>
      </c>
      <c r="H22" s="54">
        <v>5</v>
      </c>
      <c r="I22" s="30">
        <v>138.9</v>
      </c>
      <c r="J22" s="28">
        <v>64</v>
      </c>
      <c r="K22" s="60">
        <f t="shared" si="1"/>
        <v>8889.6</v>
      </c>
      <c r="L22" s="58"/>
      <c r="M22" s="31"/>
      <c r="N22" s="28"/>
      <c r="O22" s="62">
        <f t="shared" si="2"/>
        <v>0</v>
      </c>
      <c r="P22" s="58"/>
      <c r="Q22" s="31"/>
      <c r="R22" s="28"/>
      <c r="S22" s="56">
        <f t="shared" si="24"/>
        <v>0</v>
      </c>
      <c r="T22" s="54"/>
      <c r="U22" s="31"/>
      <c r="V22" s="28"/>
      <c r="W22" s="60">
        <f t="shared" si="25"/>
        <v>0</v>
      </c>
      <c r="X22" s="54">
        <v>2</v>
      </c>
      <c r="Y22" s="31">
        <v>1893.8</v>
      </c>
      <c r="Z22" s="28">
        <v>25.6</v>
      </c>
      <c r="AA22" s="62">
        <f t="shared" si="26"/>
        <v>48481.279999999999</v>
      </c>
      <c r="AB22" s="54"/>
      <c r="AC22" s="31"/>
      <c r="AD22" s="28"/>
      <c r="AE22" s="56">
        <f t="shared" si="27"/>
        <v>0</v>
      </c>
      <c r="AF22" s="54"/>
      <c r="AG22" s="31"/>
      <c r="AH22" s="28"/>
      <c r="AI22" s="65">
        <f t="shared" ref="AI22:AI35" si="46">AH22*AG22</f>
        <v>0</v>
      </c>
      <c r="AJ22" s="54"/>
      <c r="AK22" s="31"/>
      <c r="AL22" s="28"/>
      <c r="AM22" s="62">
        <f t="shared" si="28"/>
        <v>0</v>
      </c>
      <c r="AN22" s="54"/>
      <c r="AO22" s="30"/>
      <c r="AP22" s="28"/>
      <c r="AQ22" s="56">
        <f t="shared" si="31"/>
        <v>0</v>
      </c>
      <c r="AR22" s="54"/>
      <c r="AS22" s="31"/>
      <c r="AT22" s="28"/>
      <c r="AU22" s="60">
        <f t="shared" si="32"/>
        <v>0</v>
      </c>
      <c r="AV22" s="54"/>
      <c r="AW22" s="31"/>
      <c r="AX22" s="28"/>
      <c r="AY22" s="62">
        <f t="shared" si="45"/>
        <v>0</v>
      </c>
      <c r="AZ22" s="54"/>
      <c r="BA22" s="31"/>
      <c r="BB22" s="28"/>
      <c r="BC22" s="56">
        <f t="shared" si="33"/>
        <v>0</v>
      </c>
      <c r="BD22" s="54">
        <v>10</v>
      </c>
      <c r="BE22" s="31">
        <v>272.2</v>
      </c>
      <c r="BF22" s="28">
        <v>26.5</v>
      </c>
      <c r="BG22" s="60">
        <f t="shared" si="41"/>
        <v>7213.2999999999993</v>
      </c>
      <c r="BH22" s="54"/>
      <c r="BI22" s="31"/>
      <c r="BJ22" s="28"/>
      <c r="BK22" s="62">
        <f t="shared" si="34"/>
        <v>0</v>
      </c>
      <c r="BL22" s="54"/>
      <c r="BM22" s="28"/>
      <c r="BN22" s="28"/>
      <c r="BO22" s="56">
        <f t="shared" si="10"/>
        <v>0</v>
      </c>
      <c r="BP22" s="54"/>
      <c r="BQ22" s="31"/>
      <c r="BR22" s="28"/>
      <c r="BS22" s="60">
        <f t="shared" si="11"/>
        <v>0</v>
      </c>
      <c r="BT22" s="67"/>
      <c r="BU22" s="31"/>
      <c r="BV22" s="28"/>
      <c r="BW22" s="62">
        <f t="shared" si="38"/>
        <v>0</v>
      </c>
      <c r="BX22" s="54"/>
      <c r="BY22" s="31"/>
      <c r="BZ22" s="28"/>
      <c r="CA22" s="56">
        <f t="shared" si="35"/>
        <v>0</v>
      </c>
      <c r="CB22" s="54"/>
      <c r="CC22" s="31"/>
      <c r="CD22" s="28"/>
      <c r="CE22" s="60">
        <f t="shared" si="42"/>
        <v>0</v>
      </c>
      <c r="CF22" s="54">
        <v>2</v>
      </c>
      <c r="CG22" s="31">
        <v>46.56</v>
      </c>
      <c r="CH22" s="28">
        <v>66</v>
      </c>
      <c r="CI22" s="62">
        <f t="shared" ref="CI22:CI35" si="47">CH22*CG22</f>
        <v>3072.96</v>
      </c>
      <c r="CJ22" s="54"/>
      <c r="CK22" s="28"/>
      <c r="CL22" s="28"/>
      <c r="CM22" s="56">
        <f t="shared" si="44"/>
        <v>0</v>
      </c>
      <c r="CN22" s="54"/>
      <c r="CO22" s="28"/>
      <c r="CP22" s="28"/>
      <c r="CQ22" s="60">
        <f t="shared" si="36"/>
        <v>0</v>
      </c>
      <c r="CR22" s="138"/>
      <c r="CS22" s="141"/>
      <c r="CT22" s="134"/>
      <c r="CU22" s="145">
        <f t="shared" si="29"/>
        <v>0</v>
      </c>
      <c r="CV22" s="137"/>
      <c r="CW22" s="140"/>
      <c r="CX22" s="133"/>
      <c r="CY22" s="147">
        <f t="shared" si="37"/>
        <v>0</v>
      </c>
      <c r="CZ22" s="137"/>
      <c r="DA22" s="140"/>
      <c r="DB22" s="133"/>
      <c r="DC22" s="149">
        <f t="shared" si="39"/>
        <v>0</v>
      </c>
      <c r="DD22" s="133"/>
      <c r="DE22" s="133"/>
      <c r="DF22" s="133"/>
      <c r="DG22" s="147">
        <f t="shared" si="43"/>
        <v>0</v>
      </c>
      <c r="DH22" s="137"/>
      <c r="DI22" s="140"/>
      <c r="DJ22" s="133"/>
      <c r="DK22" s="149">
        <f>DJ22*DI22</f>
        <v>0</v>
      </c>
      <c r="DL22" s="137"/>
      <c r="DM22" s="140"/>
      <c r="DN22" s="133"/>
      <c r="DO22" s="133">
        <f t="shared" si="22"/>
        <v>0</v>
      </c>
      <c r="DP22" s="163"/>
      <c r="DQ22" s="156"/>
      <c r="DR22" s="28"/>
      <c r="DS22" s="72">
        <f t="shared" si="40"/>
        <v>0</v>
      </c>
      <c r="DT22" s="74"/>
      <c r="DU22" s="98">
        <f t="shared" si="30"/>
        <v>73450.740000000005</v>
      </c>
      <c r="DV22" s="172" t="s">
        <v>60</v>
      </c>
    </row>
    <row r="23" spans="1:126" ht="15.75">
      <c r="A23" s="129">
        <v>21</v>
      </c>
      <c r="B23" s="25">
        <v>40988</v>
      </c>
      <c r="C23" s="153" t="s">
        <v>112</v>
      </c>
      <c r="D23" s="69"/>
      <c r="E23" s="31"/>
      <c r="F23" s="28"/>
      <c r="G23" s="56">
        <f t="shared" si="0"/>
        <v>0</v>
      </c>
      <c r="H23" s="54"/>
      <c r="I23" s="30"/>
      <c r="J23" s="28"/>
      <c r="K23" s="60">
        <f t="shared" si="1"/>
        <v>0</v>
      </c>
      <c r="L23" s="58"/>
      <c r="M23" s="31"/>
      <c r="N23" s="28"/>
      <c r="O23" s="62">
        <f t="shared" si="2"/>
        <v>0</v>
      </c>
      <c r="P23" s="58"/>
      <c r="Q23" s="31"/>
      <c r="R23" s="28"/>
      <c r="S23" s="56">
        <f t="shared" si="24"/>
        <v>0</v>
      </c>
      <c r="T23" s="54"/>
      <c r="U23" s="31"/>
      <c r="V23" s="28"/>
      <c r="W23" s="60">
        <f t="shared" si="25"/>
        <v>0</v>
      </c>
      <c r="X23" s="54"/>
      <c r="Y23" s="31"/>
      <c r="Z23" s="28"/>
      <c r="AA23" s="62">
        <f t="shared" si="26"/>
        <v>0</v>
      </c>
      <c r="AB23" s="54"/>
      <c r="AC23" s="31"/>
      <c r="AD23" s="28"/>
      <c r="AE23" s="56">
        <f t="shared" si="27"/>
        <v>0</v>
      </c>
      <c r="AF23" s="54"/>
      <c r="AG23" s="31"/>
      <c r="AH23" s="28"/>
      <c r="AI23" s="65">
        <f t="shared" si="46"/>
        <v>0</v>
      </c>
      <c r="AJ23" s="54"/>
      <c r="AK23" s="31">
        <v>29.4</v>
      </c>
      <c r="AL23" s="28">
        <v>40</v>
      </c>
      <c r="AM23" s="62">
        <f t="shared" si="28"/>
        <v>1176</v>
      </c>
      <c r="AN23" s="54"/>
      <c r="AO23" s="30"/>
      <c r="AP23" s="28"/>
      <c r="AQ23" s="56">
        <f t="shared" si="31"/>
        <v>0</v>
      </c>
      <c r="AR23" s="54"/>
      <c r="AS23" s="31"/>
      <c r="AT23" s="28"/>
      <c r="AU23" s="60">
        <f t="shared" si="32"/>
        <v>0</v>
      </c>
      <c r="AV23" s="54"/>
      <c r="AW23" s="31"/>
      <c r="AX23" s="28"/>
      <c r="AY23" s="62">
        <f t="shared" si="45"/>
        <v>0</v>
      </c>
      <c r="AZ23" s="54"/>
      <c r="BA23" s="31"/>
      <c r="BB23" s="28"/>
      <c r="BC23" s="56">
        <f t="shared" si="33"/>
        <v>0</v>
      </c>
      <c r="BD23" s="54"/>
      <c r="BE23" s="31"/>
      <c r="BF23" s="28"/>
      <c r="BG23" s="60">
        <f t="shared" si="41"/>
        <v>0</v>
      </c>
      <c r="BH23" s="54"/>
      <c r="BI23" s="31"/>
      <c r="BJ23" s="28"/>
      <c r="BK23" s="62">
        <f t="shared" si="34"/>
        <v>0</v>
      </c>
      <c r="BL23" s="54"/>
      <c r="BM23" s="28"/>
      <c r="BN23" s="28"/>
      <c r="BO23" s="56">
        <f t="shared" si="10"/>
        <v>0</v>
      </c>
      <c r="BP23" s="54"/>
      <c r="BQ23" s="31"/>
      <c r="BR23" s="28"/>
      <c r="BS23" s="60">
        <f t="shared" ref="BS23:BS35" si="48">BR23*BQ23</f>
        <v>0</v>
      </c>
      <c r="BT23" s="67"/>
      <c r="BU23" s="31"/>
      <c r="BV23" s="28"/>
      <c r="BW23" s="62">
        <f t="shared" si="38"/>
        <v>0</v>
      </c>
      <c r="BX23" s="54"/>
      <c r="BY23" s="31"/>
      <c r="BZ23" s="28"/>
      <c r="CA23" s="56">
        <f t="shared" si="35"/>
        <v>0</v>
      </c>
      <c r="CB23" s="54"/>
      <c r="CC23" s="31"/>
      <c r="CD23" s="28"/>
      <c r="CE23" s="60">
        <f t="shared" si="42"/>
        <v>0</v>
      </c>
      <c r="CF23" s="54"/>
      <c r="CG23" s="31"/>
      <c r="CH23" s="28"/>
      <c r="CI23" s="62">
        <f t="shared" si="47"/>
        <v>0</v>
      </c>
      <c r="CJ23" s="54"/>
      <c r="CK23" s="28"/>
      <c r="CL23" s="28"/>
      <c r="CM23" s="56">
        <f t="shared" si="44"/>
        <v>0</v>
      </c>
      <c r="CN23" s="54"/>
      <c r="CO23" s="28"/>
      <c r="CP23" s="28"/>
      <c r="CQ23" s="60">
        <f t="shared" si="36"/>
        <v>0</v>
      </c>
      <c r="CR23" s="138"/>
      <c r="CS23" s="141"/>
      <c r="CT23" s="134"/>
      <c r="CU23" s="145">
        <f t="shared" si="29"/>
        <v>0</v>
      </c>
      <c r="CV23" s="137"/>
      <c r="CW23" s="140"/>
      <c r="CX23" s="133"/>
      <c r="CY23" s="147">
        <f t="shared" si="37"/>
        <v>0</v>
      </c>
      <c r="CZ23" s="137"/>
      <c r="DA23" s="140"/>
      <c r="DB23" s="133"/>
      <c r="DC23" s="149">
        <f t="shared" si="39"/>
        <v>0</v>
      </c>
      <c r="DD23" s="133"/>
      <c r="DE23" s="133"/>
      <c r="DF23" s="133"/>
      <c r="DG23" s="147">
        <f t="shared" si="43"/>
        <v>0</v>
      </c>
      <c r="DH23" s="137"/>
      <c r="DI23" s="140"/>
      <c r="DJ23" s="133"/>
      <c r="DK23" s="149">
        <f t="shared" ref="DK23:DK35" si="49">DJ23*DI23</f>
        <v>0</v>
      </c>
      <c r="DL23" s="137"/>
      <c r="DM23" s="140"/>
      <c r="DN23" s="133"/>
      <c r="DO23" s="133">
        <f t="shared" si="22"/>
        <v>0</v>
      </c>
      <c r="DP23" s="163"/>
      <c r="DQ23" s="156"/>
      <c r="DR23" s="28"/>
      <c r="DS23" s="72">
        <f t="shared" si="40"/>
        <v>0</v>
      </c>
      <c r="DT23" s="74"/>
      <c r="DU23" s="98">
        <f t="shared" si="30"/>
        <v>1176</v>
      </c>
      <c r="DV23" s="172" t="s">
        <v>60</v>
      </c>
    </row>
    <row r="24" spans="1:126" ht="15.75">
      <c r="A24" s="129">
        <v>22</v>
      </c>
      <c r="B24" s="25">
        <v>40988</v>
      </c>
      <c r="C24" s="153" t="s">
        <v>113</v>
      </c>
      <c r="D24" s="69"/>
      <c r="E24" s="31"/>
      <c r="F24" s="28"/>
      <c r="G24" s="56">
        <f t="shared" ref="G24:G32" si="50">F24*E24</f>
        <v>0</v>
      </c>
      <c r="H24" s="54"/>
      <c r="I24" s="30"/>
      <c r="J24" s="28"/>
      <c r="K24" s="60">
        <f t="shared" ref="K24:K32" si="51">J24*I24</f>
        <v>0</v>
      </c>
      <c r="L24" s="58"/>
      <c r="M24" s="31"/>
      <c r="N24" s="28"/>
      <c r="O24" s="62">
        <f t="shared" ref="O24:O32" si="52">N24*M24</f>
        <v>0</v>
      </c>
      <c r="P24" s="58"/>
      <c r="Q24" s="31"/>
      <c r="R24" s="28"/>
      <c r="S24" s="56">
        <f t="shared" ref="S24:S32" si="53">R24*Q24</f>
        <v>0</v>
      </c>
      <c r="T24" s="54"/>
      <c r="U24" s="31"/>
      <c r="V24" s="28"/>
      <c r="W24" s="60">
        <f t="shared" ref="W24:W32" si="54">V24*U24</f>
        <v>0</v>
      </c>
      <c r="X24" s="54"/>
      <c r="Y24" s="31"/>
      <c r="Z24" s="28"/>
      <c r="AA24" s="62">
        <f t="shared" ref="AA24:AA32" si="55">Z24*Y24</f>
        <v>0</v>
      </c>
      <c r="AB24" s="54"/>
      <c r="AC24" s="31"/>
      <c r="AD24" s="28"/>
      <c r="AE24" s="56">
        <f t="shared" ref="AE24:AE32" si="56">AD24*AC24</f>
        <v>0</v>
      </c>
      <c r="AF24" s="54"/>
      <c r="AG24" s="31"/>
      <c r="AH24" s="28"/>
      <c r="AI24" s="65">
        <f t="shared" ref="AI24:AI32" si="57">AH24*AG24</f>
        <v>0</v>
      </c>
      <c r="AJ24" s="54"/>
      <c r="AK24" s="31"/>
      <c r="AL24" s="28"/>
      <c r="AM24" s="62">
        <f t="shared" si="28"/>
        <v>0</v>
      </c>
      <c r="AN24" s="54"/>
      <c r="AO24" s="30"/>
      <c r="AP24" s="28"/>
      <c r="AQ24" s="56">
        <f t="shared" si="31"/>
        <v>0</v>
      </c>
      <c r="AR24" s="54"/>
      <c r="AS24" s="31"/>
      <c r="AT24" s="28"/>
      <c r="AU24" s="60">
        <f t="shared" si="32"/>
        <v>0</v>
      </c>
      <c r="AV24" s="54"/>
      <c r="AW24" s="31"/>
      <c r="AX24" s="28"/>
      <c r="AY24" s="62">
        <f t="shared" si="45"/>
        <v>0</v>
      </c>
      <c r="AZ24" s="54"/>
      <c r="BA24" s="31"/>
      <c r="BB24" s="28"/>
      <c r="BC24" s="56">
        <f t="shared" ref="BC24:BC31" si="58">BB24*BA24</f>
        <v>0</v>
      </c>
      <c r="BD24" s="54"/>
      <c r="BE24" s="31"/>
      <c r="BF24" s="28"/>
      <c r="BG24" s="60">
        <f t="shared" ref="BG24:BG31" si="59">BF24*BE24</f>
        <v>0</v>
      </c>
      <c r="BH24" s="54"/>
      <c r="BI24" s="31"/>
      <c r="BJ24" s="28"/>
      <c r="BK24" s="62">
        <f t="shared" ref="BK24:BK31" si="60">BJ24*BI24</f>
        <v>0</v>
      </c>
      <c r="BL24" s="54">
        <v>5</v>
      </c>
      <c r="BM24" s="28">
        <v>452.2</v>
      </c>
      <c r="BN24" s="28">
        <v>27.8</v>
      </c>
      <c r="BO24" s="56">
        <f t="shared" ref="BO24:BO31" si="61">BN24*BM24</f>
        <v>12571.16</v>
      </c>
      <c r="BP24" s="54"/>
      <c r="BQ24" s="31"/>
      <c r="BR24" s="28"/>
      <c r="BS24" s="60">
        <f t="shared" ref="BS24:BS31" si="62">BR24*BQ24</f>
        <v>0</v>
      </c>
      <c r="BT24" s="67"/>
      <c r="BU24" s="31"/>
      <c r="BV24" s="28"/>
      <c r="BW24" s="62">
        <f t="shared" ref="BW24:BW31" si="63">BV24*BU24</f>
        <v>0</v>
      </c>
      <c r="BX24" s="54"/>
      <c r="BY24" s="31"/>
      <c r="BZ24" s="28"/>
      <c r="CA24" s="56">
        <f t="shared" ref="CA24:CA31" si="64">BZ24*BY24</f>
        <v>0</v>
      </c>
      <c r="CB24" s="54"/>
      <c r="CC24" s="31"/>
      <c r="CD24" s="28"/>
      <c r="CE24" s="60">
        <f t="shared" ref="CE24:CE31" si="65">CD24*CB24</f>
        <v>0</v>
      </c>
      <c r="CF24" s="54"/>
      <c r="CG24" s="31"/>
      <c r="CH24" s="28"/>
      <c r="CI24" s="62">
        <f t="shared" ref="CI24:CI31" si="66">CH24*CG24</f>
        <v>0</v>
      </c>
      <c r="CJ24" s="54"/>
      <c r="CK24" s="28"/>
      <c r="CL24" s="28"/>
      <c r="CM24" s="56">
        <f t="shared" si="44"/>
        <v>0</v>
      </c>
      <c r="CN24" s="54"/>
      <c r="CO24" s="28"/>
      <c r="CP24" s="28"/>
      <c r="CQ24" s="60">
        <f t="shared" ref="CQ24:CQ31" si="67">CP24*CO24</f>
        <v>0</v>
      </c>
      <c r="CR24" s="138"/>
      <c r="CS24" s="141"/>
      <c r="CT24" s="134"/>
      <c r="CU24" s="145">
        <f t="shared" ref="CU24:CU31" si="68">CT24*CS24</f>
        <v>0</v>
      </c>
      <c r="CV24" s="137"/>
      <c r="CW24" s="140"/>
      <c r="CX24" s="133"/>
      <c r="CY24" s="147">
        <f t="shared" ref="CY24:CY31" si="69">CX24*CW24</f>
        <v>0</v>
      </c>
      <c r="CZ24" s="137"/>
      <c r="DA24" s="140"/>
      <c r="DB24" s="133"/>
      <c r="DC24" s="149">
        <f t="shared" ref="DC24:DC31" si="70">DB24*DA24</f>
        <v>0</v>
      </c>
      <c r="DD24" s="133"/>
      <c r="DE24" s="133"/>
      <c r="DF24" s="133"/>
      <c r="DG24" s="147">
        <f t="shared" ref="DG24:DG31" si="71">DF24*DE24</f>
        <v>0</v>
      </c>
      <c r="DH24" s="137"/>
      <c r="DI24" s="140"/>
      <c r="DJ24" s="133"/>
      <c r="DK24" s="149">
        <f t="shared" ref="DK24:DK31" si="72">DJ24*DI24</f>
        <v>0</v>
      </c>
      <c r="DL24" s="137"/>
      <c r="DM24" s="140">
        <v>5</v>
      </c>
      <c r="DN24" s="133">
        <v>20</v>
      </c>
      <c r="DO24" s="133">
        <f>DN24*DM24</f>
        <v>100</v>
      </c>
      <c r="DP24" s="163"/>
      <c r="DQ24" s="156"/>
      <c r="DR24" s="28"/>
      <c r="DS24" s="72">
        <f t="shared" si="40"/>
        <v>0</v>
      </c>
      <c r="DT24" s="74"/>
      <c r="DU24" s="98">
        <f t="shared" si="30"/>
        <v>12671.16</v>
      </c>
      <c r="DV24" s="172" t="s">
        <v>60</v>
      </c>
    </row>
    <row r="25" spans="1:126" ht="15.75">
      <c r="A25" s="129">
        <v>23</v>
      </c>
      <c r="B25" s="25">
        <v>40991</v>
      </c>
      <c r="C25" s="153" t="s">
        <v>115</v>
      </c>
      <c r="D25" s="69">
        <v>10</v>
      </c>
      <c r="E25" s="31">
        <v>156.30000000000001</v>
      </c>
      <c r="F25" s="28">
        <v>34</v>
      </c>
      <c r="G25" s="56">
        <f t="shared" si="50"/>
        <v>5314.2000000000007</v>
      </c>
      <c r="H25" s="54"/>
      <c r="I25" s="30"/>
      <c r="J25" s="28"/>
      <c r="K25" s="60">
        <f t="shared" si="51"/>
        <v>0</v>
      </c>
      <c r="L25" s="58"/>
      <c r="M25" s="31"/>
      <c r="N25" s="28"/>
      <c r="O25" s="62">
        <f t="shared" si="52"/>
        <v>0</v>
      </c>
      <c r="P25" s="58">
        <v>3</v>
      </c>
      <c r="Q25" s="31">
        <v>81.66</v>
      </c>
      <c r="R25" s="28">
        <v>22</v>
      </c>
      <c r="S25" s="56">
        <f t="shared" si="53"/>
        <v>1796.52</v>
      </c>
      <c r="T25" s="54"/>
      <c r="U25" s="31"/>
      <c r="V25" s="28"/>
      <c r="W25" s="60">
        <f t="shared" si="54"/>
        <v>0</v>
      </c>
      <c r="X25" s="54">
        <v>2</v>
      </c>
      <c r="Y25" s="31">
        <v>1844.3</v>
      </c>
      <c r="Z25" s="28">
        <v>25.6</v>
      </c>
      <c r="AA25" s="62">
        <f t="shared" si="55"/>
        <v>47214.080000000002</v>
      </c>
      <c r="AB25" s="54">
        <v>1</v>
      </c>
      <c r="AC25" s="31">
        <v>780.5</v>
      </c>
      <c r="AD25" s="28">
        <v>25.6</v>
      </c>
      <c r="AE25" s="56">
        <f t="shared" si="56"/>
        <v>19980.800000000003</v>
      </c>
      <c r="AF25" s="54"/>
      <c r="AG25" s="31"/>
      <c r="AH25" s="28"/>
      <c r="AI25" s="65">
        <f t="shared" si="57"/>
        <v>0</v>
      </c>
      <c r="AJ25" s="54"/>
      <c r="AK25" s="31"/>
      <c r="AL25" s="28"/>
      <c r="AM25" s="62">
        <f t="shared" si="28"/>
        <v>0</v>
      </c>
      <c r="AN25" s="54"/>
      <c r="AO25" s="30"/>
      <c r="AP25" s="28"/>
      <c r="AQ25" s="56">
        <f t="shared" si="31"/>
        <v>0</v>
      </c>
      <c r="AR25" s="54"/>
      <c r="AS25" s="31"/>
      <c r="AT25" s="28"/>
      <c r="AU25" s="60">
        <f t="shared" si="32"/>
        <v>0</v>
      </c>
      <c r="AV25" s="54"/>
      <c r="AW25" s="31"/>
      <c r="AX25" s="28"/>
      <c r="AY25" s="62">
        <f t="shared" si="45"/>
        <v>0</v>
      </c>
      <c r="AZ25" s="54"/>
      <c r="BA25" s="31"/>
      <c r="BB25" s="28"/>
      <c r="BC25" s="56">
        <f t="shared" si="58"/>
        <v>0</v>
      </c>
      <c r="BD25" s="54"/>
      <c r="BE25" s="31"/>
      <c r="BF25" s="28"/>
      <c r="BG25" s="60">
        <f t="shared" si="59"/>
        <v>0</v>
      </c>
      <c r="BH25" s="54"/>
      <c r="BI25" s="31"/>
      <c r="BJ25" s="28"/>
      <c r="BK25" s="62">
        <f t="shared" si="60"/>
        <v>0</v>
      </c>
      <c r="BL25" s="54"/>
      <c r="BM25" s="28"/>
      <c r="BN25" s="28"/>
      <c r="BO25" s="56">
        <f t="shared" si="61"/>
        <v>0</v>
      </c>
      <c r="BP25" s="54"/>
      <c r="BQ25" s="31"/>
      <c r="BR25" s="28"/>
      <c r="BS25" s="60">
        <f t="shared" si="62"/>
        <v>0</v>
      </c>
      <c r="BT25" s="67"/>
      <c r="BU25" s="31"/>
      <c r="BV25" s="28"/>
      <c r="BW25" s="62">
        <f t="shared" si="63"/>
        <v>0</v>
      </c>
      <c r="BX25" s="54"/>
      <c r="BY25" s="31"/>
      <c r="BZ25" s="28"/>
      <c r="CA25" s="56">
        <f t="shared" si="64"/>
        <v>0</v>
      </c>
      <c r="CB25" s="54"/>
      <c r="CC25" s="31"/>
      <c r="CD25" s="28"/>
      <c r="CE25" s="60">
        <f t="shared" si="65"/>
        <v>0</v>
      </c>
      <c r="CF25" s="54"/>
      <c r="CG25" s="31"/>
      <c r="CH25" s="28"/>
      <c r="CI25" s="62">
        <f t="shared" si="66"/>
        <v>0</v>
      </c>
      <c r="CJ25" s="54"/>
      <c r="CK25" s="28"/>
      <c r="CL25" s="28"/>
      <c r="CM25" s="56">
        <f t="shared" si="44"/>
        <v>0</v>
      </c>
      <c r="CN25" s="54"/>
      <c r="CO25" s="28"/>
      <c r="CP25" s="28"/>
      <c r="CQ25" s="60">
        <f t="shared" si="67"/>
        <v>0</v>
      </c>
      <c r="CR25" s="138"/>
      <c r="CS25" s="141"/>
      <c r="CT25" s="134"/>
      <c r="CU25" s="145">
        <f t="shared" si="68"/>
        <v>0</v>
      </c>
      <c r="CV25" s="137"/>
      <c r="CW25" s="140"/>
      <c r="CX25" s="133"/>
      <c r="CY25" s="147">
        <f t="shared" si="69"/>
        <v>0</v>
      </c>
      <c r="CZ25" s="137"/>
      <c r="DA25" s="140"/>
      <c r="DB25" s="133"/>
      <c r="DC25" s="149">
        <f t="shared" si="70"/>
        <v>0</v>
      </c>
      <c r="DD25" s="133"/>
      <c r="DE25" s="133"/>
      <c r="DF25" s="133"/>
      <c r="DG25" s="147">
        <f t="shared" si="71"/>
        <v>0</v>
      </c>
      <c r="DH25" s="137"/>
      <c r="DI25" s="140"/>
      <c r="DJ25" s="133"/>
      <c r="DK25" s="149">
        <f t="shared" si="72"/>
        <v>0</v>
      </c>
      <c r="DL25" s="137"/>
      <c r="DM25" s="140"/>
      <c r="DN25" s="133"/>
      <c r="DO25" s="133">
        <f t="shared" ref="DO25:DO35" si="73">DN25*DM25</f>
        <v>0</v>
      </c>
      <c r="DP25" s="163"/>
      <c r="DQ25" s="156"/>
      <c r="DR25" s="28"/>
      <c r="DS25" s="72">
        <f t="shared" si="40"/>
        <v>0</v>
      </c>
      <c r="DT25" s="74"/>
      <c r="DU25" s="98">
        <f t="shared" si="30"/>
        <v>74305.600000000006</v>
      </c>
      <c r="DV25" s="172" t="s">
        <v>60</v>
      </c>
    </row>
    <row r="26" spans="1:126" ht="15.75">
      <c r="A26" s="129">
        <v>24</v>
      </c>
      <c r="B26" s="25">
        <v>40991</v>
      </c>
      <c r="C26" s="153" t="s">
        <v>116</v>
      </c>
      <c r="D26" s="69"/>
      <c r="E26" s="31"/>
      <c r="F26" s="28"/>
      <c r="G26" s="56">
        <f t="shared" si="50"/>
        <v>0</v>
      </c>
      <c r="H26" s="54"/>
      <c r="I26" s="30"/>
      <c r="J26" s="28"/>
      <c r="K26" s="60">
        <f t="shared" si="51"/>
        <v>0</v>
      </c>
      <c r="L26" s="58"/>
      <c r="M26" s="31"/>
      <c r="N26" s="28"/>
      <c r="O26" s="62">
        <f t="shared" si="52"/>
        <v>0</v>
      </c>
      <c r="P26" s="58"/>
      <c r="Q26" s="31"/>
      <c r="R26" s="28"/>
      <c r="S26" s="56">
        <f t="shared" si="53"/>
        <v>0</v>
      </c>
      <c r="T26" s="54"/>
      <c r="U26" s="31"/>
      <c r="V26" s="28"/>
      <c r="W26" s="60">
        <f t="shared" si="54"/>
        <v>0</v>
      </c>
      <c r="X26" s="54"/>
      <c r="Y26" s="31"/>
      <c r="Z26" s="28"/>
      <c r="AA26" s="62">
        <f t="shared" si="55"/>
        <v>0</v>
      </c>
      <c r="AB26" s="54"/>
      <c r="AC26" s="31"/>
      <c r="AD26" s="28"/>
      <c r="AE26" s="56">
        <f t="shared" si="56"/>
        <v>0</v>
      </c>
      <c r="AF26" s="54"/>
      <c r="AG26" s="31"/>
      <c r="AH26" s="28"/>
      <c r="AI26" s="65">
        <f t="shared" si="57"/>
        <v>0</v>
      </c>
      <c r="AJ26" s="54"/>
      <c r="AK26" s="31"/>
      <c r="AL26" s="28"/>
      <c r="AM26" s="62">
        <f t="shared" si="28"/>
        <v>0</v>
      </c>
      <c r="AN26" s="54"/>
      <c r="AO26" s="30"/>
      <c r="AP26" s="28"/>
      <c r="AQ26" s="56">
        <f t="shared" si="31"/>
        <v>0</v>
      </c>
      <c r="AR26" s="54"/>
      <c r="AS26" s="31"/>
      <c r="AT26" s="28"/>
      <c r="AU26" s="60">
        <f t="shared" si="32"/>
        <v>0</v>
      </c>
      <c r="AV26" s="54"/>
      <c r="AW26" s="31"/>
      <c r="AX26" s="28"/>
      <c r="AY26" s="62">
        <f t="shared" si="45"/>
        <v>0</v>
      </c>
      <c r="AZ26" s="54"/>
      <c r="BA26" s="31"/>
      <c r="BB26" s="28"/>
      <c r="BC26" s="56">
        <f t="shared" si="58"/>
        <v>0</v>
      </c>
      <c r="BD26" s="54"/>
      <c r="BE26" s="31"/>
      <c r="BF26" s="28"/>
      <c r="BG26" s="60">
        <f t="shared" si="59"/>
        <v>0</v>
      </c>
      <c r="BH26" s="54"/>
      <c r="BI26" s="31"/>
      <c r="BJ26" s="28"/>
      <c r="BK26" s="62">
        <f t="shared" si="60"/>
        <v>0</v>
      </c>
      <c r="BL26" s="54">
        <v>12</v>
      </c>
      <c r="BM26" s="28">
        <v>973.6</v>
      </c>
      <c r="BN26" s="28">
        <v>27.8</v>
      </c>
      <c r="BO26" s="56">
        <f t="shared" si="61"/>
        <v>27066.080000000002</v>
      </c>
      <c r="BP26" s="54"/>
      <c r="BQ26" s="31"/>
      <c r="BR26" s="28"/>
      <c r="BS26" s="60">
        <f t="shared" si="62"/>
        <v>0</v>
      </c>
      <c r="BT26" s="67"/>
      <c r="BU26" s="31"/>
      <c r="BV26" s="28"/>
      <c r="BW26" s="62">
        <f t="shared" si="63"/>
        <v>0</v>
      </c>
      <c r="BX26" s="54"/>
      <c r="BY26" s="31"/>
      <c r="BZ26" s="28"/>
      <c r="CA26" s="56">
        <f t="shared" si="64"/>
        <v>0</v>
      </c>
      <c r="CB26" s="54"/>
      <c r="CC26" s="31"/>
      <c r="CD26" s="28"/>
      <c r="CE26" s="60">
        <f t="shared" si="65"/>
        <v>0</v>
      </c>
      <c r="CF26" s="54"/>
      <c r="CG26" s="31"/>
      <c r="CH26" s="28"/>
      <c r="CI26" s="62">
        <f t="shared" si="66"/>
        <v>0</v>
      </c>
      <c r="CJ26" s="54"/>
      <c r="CK26" s="28"/>
      <c r="CL26" s="28"/>
      <c r="CM26" s="56">
        <f t="shared" si="44"/>
        <v>0</v>
      </c>
      <c r="CN26" s="54"/>
      <c r="CO26" s="28"/>
      <c r="CP26" s="28"/>
      <c r="CQ26" s="60">
        <f t="shared" si="67"/>
        <v>0</v>
      </c>
      <c r="CR26" s="138"/>
      <c r="CS26" s="141"/>
      <c r="CT26" s="134"/>
      <c r="CU26" s="145">
        <f t="shared" si="68"/>
        <v>0</v>
      </c>
      <c r="CV26" s="137"/>
      <c r="CW26" s="140"/>
      <c r="CX26" s="133"/>
      <c r="CY26" s="147">
        <f t="shared" si="69"/>
        <v>0</v>
      </c>
      <c r="CZ26" s="137"/>
      <c r="DA26" s="140"/>
      <c r="DB26" s="133"/>
      <c r="DC26" s="149">
        <f t="shared" si="70"/>
        <v>0</v>
      </c>
      <c r="DD26" s="133"/>
      <c r="DE26" s="133"/>
      <c r="DF26" s="133"/>
      <c r="DG26" s="147">
        <f t="shared" si="71"/>
        <v>0</v>
      </c>
      <c r="DH26" s="137"/>
      <c r="DI26" s="140"/>
      <c r="DJ26" s="133"/>
      <c r="DK26" s="149">
        <f t="shared" si="72"/>
        <v>0</v>
      </c>
      <c r="DL26" s="137"/>
      <c r="DM26" s="140">
        <v>10</v>
      </c>
      <c r="DN26" s="133">
        <v>20</v>
      </c>
      <c r="DO26" s="133">
        <f t="shared" si="73"/>
        <v>200</v>
      </c>
      <c r="DP26" s="163"/>
      <c r="DQ26" s="156"/>
      <c r="DR26" s="28"/>
      <c r="DS26" s="72">
        <f t="shared" si="40"/>
        <v>0</v>
      </c>
      <c r="DT26" s="74"/>
      <c r="DU26" s="98">
        <f t="shared" si="30"/>
        <v>27266.080000000002</v>
      </c>
      <c r="DV26" s="172" t="s">
        <v>60</v>
      </c>
    </row>
    <row r="27" spans="1:126" ht="15.75">
      <c r="A27" s="129">
        <v>25</v>
      </c>
      <c r="B27" s="25">
        <v>40992</v>
      </c>
      <c r="C27" s="153" t="s">
        <v>117</v>
      </c>
      <c r="D27" s="69"/>
      <c r="E27" s="31"/>
      <c r="F27" s="28"/>
      <c r="G27" s="56">
        <f t="shared" si="50"/>
        <v>0</v>
      </c>
      <c r="H27" s="54"/>
      <c r="I27" s="30"/>
      <c r="J27" s="28"/>
      <c r="K27" s="60">
        <f t="shared" si="51"/>
        <v>0</v>
      </c>
      <c r="L27" s="58"/>
      <c r="M27" s="31"/>
      <c r="N27" s="28"/>
      <c r="O27" s="62">
        <f t="shared" si="52"/>
        <v>0</v>
      </c>
      <c r="P27" s="58">
        <v>3</v>
      </c>
      <c r="Q27" s="31">
        <v>81.66</v>
      </c>
      <c r="R27" s="28">
        <v>22</v>
      </c>
      <c r="S27" s="56">
        <f t="shared" si="53"/>
        <v>1796.52</v>
      </c>
      <c r="T27" s="54"/>
      <c r="U27" s="31"/>
      <c r="V27" s="28"/>
      <c r="W27" s="60">
        <f t="shared" si="54"/>
        <v>0</v>
      </c>
      <c r="X27" s="54"/>
      <c r="Y27" s="31"/>
      <c r="Z27" s="28"/>
      <c r="AA27" s="62">
        <f t="shared" si="55"/>
        <v>0</v>
      </c>
      <c r="AB27" s="54">
        <v>2</v>
      </c>
      <c r="AC27" s="31">
        <v>1347.39</v>
      </c>
      <c r="AD27" s="28">
        <v>25</v>
      </c>
      <c r="AE27" s="56">
        <f t="shared" si="56"/>
        <v>33684.75</v>
      </c>
      <c r="AF27" s="54"/>
      <c r="AG27" s="31"/>
      <c r="AH27" s="28"/>
      <c r="AI27" s="65">
        <f t="shared" si="57"/>
        <v>0</v>
      </c>
      <c r="AJ27" s="54"/>
      <c r="AK27" s="31"/>
      <c r="AL27" s="28"/>
      <c r="AM27" s="62">
        <f t="shared" si="28"/>
        <v>0</v>
      </c>
      <c r="AN27" s="54"/>
      <c r="AO27" s="30"/>
      <c r="AP27" s="28"/>
      <c r="AQ27" s="56">
        <f t="shared" si="31"/>
        <v>0</v>
      </c>
      <c r="AR27" s="54"/>
      <c r="AS27" s="31"/>
      <c r="AT27" s="28"/>
      <c r="AU27" s="60">
        <f t="shared" si="32"/>
        <v>0</v>
      </c>
      <c r="AV27" s="54"/>
      <c r="AW27" s="31"/>
      <c r="AX27" s="28"/>
      <c r="AY27" s="62">
        <f t="shared" si="45"/>
        <v>0</v>
      </c>
      <c r="AZ27" s="54"/>
      <c r="BA27" s="31"/>
      <c r="BB27" s="28"/>
      <c r="BC27" s="56">
        <f t="shared" si="58"/>
        <v>0</v>
      </c>
      <c r="BD27" s="54"/>
      <c r="BE27" s="31"/>
      <c r="BF27" s="28"/>
      <c r="BG27" s="60">
        <f t="shared" si="59"/>
        <v>0</v>
      </c>
      <c r="BH27" s="54"/>
      <c r="BI27" s="31"/>
      <c r="BJ27" s="28"/>
      <c r="BK27" s="62">
        <f t="shared" si="60"/>
        <v>0</v>
      </c>
      <c r="BL27" s="54"/>
      <c r="BM27" s="28"/>
      <c r="BN27" s="28"/>
      <c r="BO27" s="56">
        <f t="shared" si="61"/>
        <v>0</v>
      </c>
      <c r="BP27" s="54"/>
      <c r="BQ27" s="31"/>
      <c r="BR27" s="28"/>
      <c r="BS27" s="60">
        <f t="shared" si="62"/>
        <v>0</v>
      </c>
      <c r="BT27" s="67"/>
      <c r="BU27" s="31"/>
      <c r="BV27" s="28"/>
      <c r="BW27" s="62">
        <f t="shared" si="63"/>
        <v>0</v>
      </c>
      <c r="BX27" s="54"/>
      <c r="BY27" s="31"/>
      <c r="BZ27" s="28"/>
      <c r="CA27" s="56">
        <f t="shared" si="64"/>
        <v>0</v>
      </c>
      <c r="CB27" s="54"/>
      <c r="CC27" s="31"/>
      <c r="CD27" s="28"/>
      <c r="CE27" s="60">
        <f t="shared" si="65"/>
        <v>0</v>
      </c>
      <c r="CF27" s="54"/>
      <c r="CG27" s="31"/>
      <c r="CH27" s="28"/>
      <c r="CI27" s="62">
        <f t="shared" si="66"/>
        <v>0</v>
      </c>
      <c r="CJ27" s="54"/>
      <c r="CK27" s="28"/>
      <c r="CL27" s="28"/>
      <c r="CM27" s="56">
        <f t="shared" si="44"/>
        <v>0</v>
      </c>
      <c r="CN27" s="54"/>
      <c r="CO27" s="28"/>
      <c r="CP27" s="28"/>
      <c r="CQ27" s="60">
        <f t="shared" si="67"/>
        <v>0</v>
      </c>
      <c r="CR27" s="138"/>
      <c r="CS27" s="141"/>
      <c r="CT27" s="134"/>
      <c r="CU27" s="145">
        <f t="shared" si="68"/>
        <v>0</v>
      </c>
      <c r="CV27" s="137"/>
      <c r="CW27" s="140"/>
      <c r="CX27" s="133"/>
      <c r="CY27" s="147">
        <f t="shared" si="69"/>
        <v>0</v>
      </c>
      <c r="CZ27" s="137"/>
      <c r="DA27" s="140"/>
      <c r="DB27" s="133"/>
      <c r="DC27" s="149">
        <f t="shared" si="70"/>
        <v>0</v>
      </c>
      <c r="DD27" s="133"/>
      <c r="DE27" s="133"/>
      <c r="DF27" s="133"/>
      <c r="DG27" s="147">
        <f t="shared" si="71"/>
        <v>0</v>
      </c>
      <c r="DH27" s="137"/>
      <c r="DI27" s="140"/>
      <c r="DJ27" s="133"/>
      <c r="DK27" s="149">
        <f t="shared" si="72"/>
        <v>0</v>
      </c>
      <c r="DL27" s="137"/>
      <c r="DM27" s="140"/>
      <c r="DN27" s="133"/>
      <c r="DO27" s="133">
        <f t="shared" si="73"/>
        <v>0</v>
      </c>
      <c r="DP27" s="163"/>
      <c r="DQ27" s="156"/>
      <c r="DR27" s="28"/>
      <c r="DS27" s="72">
        <f t="shared" si="40"/>
        <v>0</v>
      </c>
      <c r="DT27" s="74"/>
      <c r="DU27" s="98">
        <f t="shared" si="30"/>
        <v>35481.269999999997</v>
      </c>
      <c r="DV27" s="172" t="s">
        <v>60</v>
      </c>
    </row>
    <row r="28" spans="1:126" ht="15.75">
      <c r="A28" s="129">
        <v>26</v>
      </c>
      <c r="B28" s="25">
        <v>40992</v>
      </c>
      <c r="C28" s="153" t="s">
        <v>118</v>
      </c>
      <c r="D28" s="69"/>
      <c r="E28" s="31"/>
      <c r="F28" s="28"/>
      <c r="G28" s="56">
        <f t="shared" si="50"/>
        <v>0</v>
      </c>
      <c r="H28" s="54"/>
      <c r="I28" s="30"/>
      <c r="J28" s="28"/>
      <c r="K28" s="60">
        <f t="shared" si="51"/>
        <v>0</v>
      </c>
      <c r="L28" s="58"/>
      <c r="M28" s="31"/>
      <c r="N28" s="28"/>
      <c r="O28" s="62">
        <f t="shared" si="52"/>
        <v>0</v>
      </c>
      <c r="P28" s="58">
        <v>2</v>
      </c>
      <c r="Q28" s="31">
        <v>54.44</v>
      </c>
      <c r="R28" s="28">
        <v>22</v>
      </c>
      <c r="S28" s="56">
        <f t="shared" si="53"/>
        <v>1197.6799999999998</v>
      </c>
      <c r="T28" s="54"/>
      <c r="U28" s="31"/>
      <c r="V28" s="28"/>
      <c r="W28" s="60">
        <f t="shared" si="54"/>
        <v>0</v>
      </c>
      <c r="X28" s="54"/>
      <c r="Y28" s="31"/>
      <c r="Z28" s="28"/>
      <c r="AA28" s="62">
        <f t="shared" si="55"/>
        <v>0</v>
      </c>
      <c r="AB28" s="54"/>
      <c r="AC28" s="31"/>
      <c r="AD28" s="28"/>
      <c r="AE28" s="56">
        <f t="shared" si="56"/>
        <v>0</v>
      </c>
      <c r="AF28" s="54"/>
      <c r="AG28" s="31"/>
      <c r="AH28" s="28"/>
      <c r="AI28" s="65">
        <f t="shared" si="57"/>
        <v>0</v>
      </c>
      <c r="AJ28" s="54"/>
      <c r="AK28" s="31"/>
      <c r="AL28" s="28"/>
      <c r="AM28" s="62">
        <f t="shared" si="28"/>
        <v>0</v>
      </c>
      <c r="AN28" s="54"/>
      <c r="AO28" s="30"/>
      <c r="AP28" s="28"/>
      <c r="AQ28" s="56">
        <f t="shared" si="31"/>
        <v>0</v>
      </c>
      <c r="AR28" s="54"/>
      <c r="AS28" s="31"/>
      <c r="AT28" s="28"/>
      <c r="AU28" s="60">
        <f t="shared" si="32"/>
        <v>0</v>
      </c>
      <c r="AV28" s="54"/>
      <c r="AW28" s="31"/>
      <c r="AX28" s="28"/>
      <c r="AY28" s="62">
        <f t="shared" si="45"/>
        <v>0</v>
      </c>
      <c r="AZ28" s="54"/>
      <c r="BA28" s="31"/>
      <c r="BB28" s="28"/>
      <c r="BC28" s="56">
        <f t="shared" si="58"/>
        <v>0</v>
      </c>
      <c r="BD28" s="54"/>
      <c r="BE28" s="31"/>
      <c r="BF28" s="28"/>
      <c r="BG28" s="60">
        <f t="shared" si="59"/>
        <v>0</v>
      </c>
      <c r="BH28" s="54"/>
      <c r="BI28" s="31"/>
      <c r="BJ28" s="28"/>
      <c r="BK28" s="62">
        <f t="shared" si="60"/>
        <v>0</v>
      </c>
      <c r="BL28" s="54"/>
      <c r="BM28" s="28"/>
      <c r="BN28" s="28"/>
      <c r="BO28" s="56">
        <f t="shared" si="61"/>
        <v>0</v>
      </c>
      <c r="BP28" s="54"/>
      <c r="BQ28" s="31"/>
      <c r="BR28" s="28"/>
      <c r="BS28" s="60">
        <f t="shared" si="62"/>
        <v>0</v>
      </c>
      <c r="BT28" s="67"/>
      <c r="BU28" s="31"/>
      <c r="BV28" s="28"/>
      <c r="BW28" s="62">
        <f t="shared" si="63"/>
        <v>0</v>
      </c>
      <c r="BX28" s="54"/>
      <c r="BY28" s="31"/>
      <c r="BZ28" s="28"/>
      <c r="CA28" s="56">
        <f t="shared" si="64"/>
        <v>0</v>
      </c>
      <c r="CB28" s="54"/>
      <c r="CC28" s="31"/>
      <c r="CD28" s="28"/>
      <c r="CE28" s="60">
        <f t="shared" si="65"/>
        <v>0</v>
      </c>
      <c r="CF28" s="54"/>
      <c r="CG28" s="31"/>
      <c r="CH28" s="28"/>
      <c r="CI28" s="62">
        <f t="shared" si="66"/>
        <v>0</v>
      </c>
      <c r="CJ28" s="54"/>
      <c r="CK28" s="28"/>
      <c r="CL28" s="28"/>
      <c r="CM28" s="56">
        <f t="shared" si="44"/>
        <v>0</v>
      </c>
      <c r="CN28" s="54"/>
      <c r="CO28" s="28"/>
      <c r="CP28" s="28"/>
      <c r="CQ28" s="60">
        <f t="shared" si="67"/>
        <v>0</v>
      </c>
      <c r="CR28" s="138"/>
      <c r="CS28" s="141"/>
      <c r="CT28" s="134"/>
      <c r="CU28" s="145">
        <f t="shared" si="68"/>
        <v>0</v>
      </c>
      <c r="CV28" s="137"/>
      <c r="CW28" s="140"/>
      <c r="CX28" s="133"/>
      <c r="CY28" s="147">
        <f t="shared" si="69"/>
        <v>0</v>
      </c>
      <c r="CZ28" s="137"/>
      <c r="DA28" s="140"/>
      <c r="DB28" s="133"/>
      <c r="DC28" s="149">
        <f t="shared" si="70"/>
        <v>0</v>
      </c>
      <c r="DD28" s="133"/>
      <c r="DE28" s="133"/>
      <c r="DF28" s="133"/>
      <c r="DG28" s="147">
        <f t="shared" si="71"/>
        <v>0</v>
      </c>
      <c r="DH28" s="137"/>
      <c r="DI28" s="140"/>
      <c r="DJ28" s="133"/>
      <c r="DK28" s="149">
        <f t="shared" si="72"/>
        <v>0</v>
      </c>
      <c r="DL28" s="137"/>
      <c r="DM28" s="140"/>
      <c r="DN28" s="133"/>
      <c r="DO28" s="133">
        <f t="shared" si="73"/>
        <v>0</v>
      </c>
      <c r="DP28" s="163"/>
      <c r="DQ28" s="156"/>
      <c r="DR28" s="28"/>
      <c r="DS28" s="72">
        <f t="shared" si="40"/>
        <v>0</v>
      </c>
      <c r="DT28" s="74"/>
      <c r="DU28" s="98">
        <f t="shared" si="30"/>
        <v>1197.6799999999998</v>
      </c>
      <c r="DV28" s="172" t="s">
        <v>60</v>
      </c>
    </row>
    <row r="29" spans="1:126" ht="15.75">
      <c r="A29" s="129">
        <v>27</v>
      </c>
      <c r="B29" s="25">
        <v>40995</v>
      </c>
      <c r="C29" s="153" t="s">
        <v>119</v>
      </c>
      <c r="D29" s="69">
        <v>10</v>
      </c>
      <c r="E29" s="31">
        <v>165.7</v>
      </c>
      <c r="F29" s="28">
        <v>34</v>
      </c>
      <c r="G29" s="56">
        <f t="shared" si="50"/>
        <v>5633.7999999999993</v>
      </c>
      <c r="H29" s="54"/>
      <c r="I29" s="30"/>
      <c r="J29" s="28"/>
      <c r="K29" s="60">
        <f t="shared" si="51"/>
        <v>0</v>
      </c>
      <c r="L29" s="58"/>
      <c r="M29" s="31"/>
      <c r="N29" s="28"/>
      <c r="O29" s="62">
        <f t="shared" si="52"/>
        <v>0</v>
      </c>
      <c r="P29" s="58"/>
      <c r="Q29" s="31"/>
      <c r="R29" s="28"/>
      <c r="S29" s="56">
        <f t="shared" si="53"/>
        <v>0</v>
      </c>
      <c r="T29" s="54">
        <v>3</v>
      </c>
      <c r="U29" s="31">
        <v>2849</v>
      </c>
      <c r="V29" s="28">
        <v>25</v>
      </c>
      <c r="W29" s="60">
        <f t="shared" si="54"/>
        <v>71225</v>
      </c>
      <c r="X29" s="54"/>
      <c r="Y29" s="31"/>
      <c r="Z29" s="28"/>
      <c r="AA29" s="62">
        <f t="shared" si="55"/>
        <v>0</v>
      </c>
      <c r="AB29" s="54"/>
      <c r="AC29" s="31"/>
      <c r="AD29" s="28"/>
      <c r="AE29" s="56">
        <f t="shared" si="56"/>
        <v>0</v>
      </c>
      <c r="AF29" s="54"/>
      <c r="AG29" s="31"/>
      <c r="AH29" s="28"/>
      <c r="AI29" s="65">
        <f t="shared" si="57"/>
        <v>0</v>
      </c>
      <c r="AJ29" s="54"/>
      <c r="AK29" s="31"/>
      <c r="AL29" s="28"/>
      <c r="AM29" s="62">
        <f t="shared" si="28"/>
        <v>0</v>
      </c>
      <c r="AN29" s="54"/>
      <c r="AO29" s="30"/>
      <c r="AP29" s="28"/>
      <c r="AQ29" s="56">
        <f t="shared" si="31"/>
        <v>0</v>
      </c>
      <c r="AR29" s="54"/>
      <c r="AS29" s="31"/>
      <c r="AT29" s="28"/>
      <c r="AU29" s="60">
        <f t="shared" si="32"/>
        <v>0</v>
      </c>
      <c r="AV29" s="54"/>
      <c r="AW29" s="31"/>
      <c r="AX29" s="28"/>
      <c r="AY29" s="62">
        <f t="shared" si="45"/>
        <v>0</v>
      </c>
      <c r="AZ29" s="54"/>
      <c r="BA29" s="31"/>
      <c r="BB29" s="28"/>
      <c r="BC29" s="56">
        <f t="shared" si="58"/>
        <v>0</v>
      </c>
      <c r="BD29" s="54"/>
      <c r="BE29" s="31"/>
      <c r="BF29" s="28"/>
      <c r="BG29" s="60">
        <f t="shared" si="59"/>
        <v>0</v>
      </c>
      <c r="BH29" s="54"/>
      <c r="BI29" s="31"/>
      <c r="BJ29" s="28"/>
      <c r="BK29" s="62">
        <f t="shared" si="60"/>
        <v>0</v>
      </c>
      <c r="BL29" s="54"/>
      <c r="BM29" s="28"/>
      <c r="BN29" s="28"/>
      <c r="BO29" s="56">
        <f t="shared" si="61"/>
        <v>0</v>
      </c>
      <c r="BP29" s="54"/>
      <c r="BQ29" s="31"/>
      <c r="BR29" s="28"/>
      <c r="BS29" s="60">
        <f t="shared" si="62"/>
        <v>0</v>
      </c>
      <c r="BT29" s="67"/>
      <c r="BU29" s="31"/>
      <c r="BV29" s="28"/>
      <c r="BW29" s="62">
        <f t="shared" si="63"/>
        <v>0</v>
      </c>
      <c r="BX29" s="54"/>
      <c r="BY29" s="31"/>
      <c r="BZ29" s="28"/>
      <c r="CA29" s="56">
        <f t="shared" si="64"/>
        <v>0</v>
      </c>
      <c r="CB29" s="54">
        <v>10</v>
      </c>
      <c r="CC29" s="31">
        <v>54.5</v>
      </c>
      <c r="CD29" s="28">
        <v>260</v>
      </c>
      <c r="CE29" s="60">
        <f t="shared" si="65"/>
        <v>2600</v>
      </c>
      <c r="CF29" s="54">
        <v>3</v>
      </c>
      <c r="CG29" s="31">
        <v>67.12</v>
      </c>
      <c r="CH29" s="28">
        <v>66</v>
      </c>
      <c r="CI29" s="62">
        <f t="shared" si="66"/>
        <v>4429.92</v>
      </c>
      <c r="CJ29" s="54"/>
      <c r="CK29" s="28"/>
      <c r="CL29" s="28"/>
      <c r="CM29" s="56">
        <f t="shared" si="44"/>
        <v>0</v>
      </c>
      <c r="CN29" s="54"/>
      <c r="CO29" s="28"/>
      <c r="CP29" s="28"/>
      <c r="CQ29" s="60">
        <f t="shared" si="67"/>
        <v>0</v>
      </c>
      <c r="CR29" s="138"/>
      <c r="CS29" s="141"/>
      <c r="CT29" s="134"/>
      <c r="CU29" s="145">
        <f t="shared" si="68"/>
        <v>0</v>
      </c>
      <c r="CV29" s="137"/>
      <c r="CW29" s="140"/>
      <c r="CX29" s="133"/>
      <c r="CY29" s="147">
        <f t="shared" si="69"/>
        <v>0</v>
      </c>
      <c r="CZ29" s="137"/>
      <c r="DA29" s="140"/>
      <c r="DB29" s="133"/>
      <c r="DC29" s="149">
        <f t="shared" si="70"/>
        <v>0</v>
      </c>
      <c r="DD29" s="133"/>
      <c r="DE29" s="133"/>
      <c r="DF29" s="133"/>
      <c r="DG29" s="147">
        <f t="shared" si="71"/>
        <v>0</v>
      </c>
      <c r="DH29" s="137"/>
      <c r="DI29" s="140"/>
      <c r="DJ29" s="133"/>
      <c r="DK29" s="149">
        <f t="shared" si="72"/>
        <v>0</v>
      </c>
      <c r="DL29" s="137"/>
      <c r="DM29" s="140"/>
      <c r="DN29" s="133"/>
      <c r="DO29" s="133">
        <f t="shared" si="73"/>
        <v>0</v>
      </c>
      <c r="DP29" s="163"/>
      <c r="DQ29" s="156"/>
      <c r="DR29" s="28"/>
      <c r="DS29" s="72">
        <f t="shared" si="40"/>
        <v>0</v>
      </c>
      <c r="DT29" s="74"/>
      <c r="DU29" s="98">
        <f t="shared" si="30"/>
        <v>83888.72</v>
      </c>
      <c r="DV29" s="172" t="s">
        <v>60</v>
      </c>
    </row>
    <row r="30" spans="1:126" ht="15.75">
      <c r="A30" s="129">
        <v>28</v>
      </c>
      <c r="B30" s="25">
        <v>40995</v>
      </c>
      <c r="C30" s="153" t="s">
        <v>120</v>
      </c>
      <c r="D30" s="69"/>
      <c r="E30" s="31"/>
      <c r="F30" s="28"/>
      <c r="G30" s="56">
        <f t="shared" si="50"/>
        <v>0</v>
      </c>
      <c r="H30" s="54"/>
      <c r="I30" s="30"/>
      <c r="J30" s="28"/>
      <c r="K30" s="60">
        <f t="shared" si="51"/>
        <v>0</v>
      </c>
      <c r="L30" s="58">
        <v>5</v>
      </c>
      <c r="M30" s="31">
        <v>113.4</v>
      </c>
      <c r="N30" s="28">
        <v>21</v>
      </c>
      <c r="O30" s="62">
        <f t="shared" si="52"/>
        <v>2381.4</v>
      </c>
      <c r="P30" s="58"/>
      <c r="Q30" s="31"/>
      <c r="R30" s="28"/>
      <c r="S30" s="56">
        <f t="shared" si="53"/>
        <v>0</v>
      </c>
      <c r="T30" s="54"/>
      <c r="U30" s="31"/>
      <c r="V30" s="28"/>
      <c r="W30" s="60">
        <f t="shared" si="54"/>
        <v>0</v>
      </c>
      <c r="X30" s="54"/>
      <c r="Y30" s="31"/>
      <c r="Z30" s="28"/>
      <c r="AA30" s="62">
        <f t="shared" si="55"/>
        <v>0</v>
      </c>
      <c r="AB30" s="54"/>
      <c r="AC30" s="31"/>
      <c r="AD30" s="28"/>
      <c r="AE30" s="56">
        <f t="shared" si="56"/>
        <v>0</v>
      </c>
      <c r="AF30" s="54"/>
      <c r="AG30" s="31"/>
      <c r="AH30" s="28"/>
      <c r="AI30" s="65">
        <f t="shared" si="57"/>
        <v>0</v>
      </c>
      <c r="AJ30" s="54"/>
      <c r="AK30" s="31"/>
      <c r="AL30" s="28"/>
      <c r="AM30" s="62">
        <f t="shared" si="28"/>
        <v>0</v>
      </c>
      <c r="AN30" s="54"/>
      <c r="AO30" s="30"/>
      <c r="AP30" s="28"/>
      <c r="AQ30" s="56">
        <f t="shared" si="31"/>
        <v>0</v>
      </c>
      <c r="AR30" s="54"/>
      <c r="AS30" s="31"/>
      <c r="AT30" s="28"/>
      <c r="AU30" s="60">
        <f t="shared" si="32"/>
        <v>0</v>
      </c>
      <c r="AV30" s="54"/>
      <c r="AW30" s="31"/>
      <c r="AX30" s="28"/>
      <c r="AY30" s="62">
        <f t="shared" si="45"/>
        <v>0</v>
      </c>
      <c r="AZ30" s="54"/>
      <c r="BA30" s="31"/>
      <c r="BB30" s="28"/>
      <c r="BC30" s="56">
        <f t="shared" si="58"/>
        <v>0</v>
      </c>
      <c r="BD30" s="54"/>
      <c r="BE30" s="31"/>
      <c r="BF30" s="28"/>
      <c r="BG30" s="60">
        <f t="shared" si="59"/>
        <v>0</v>
      </c>
      <c r="BH30" s="54"/>
      <c r="BI30" s="31"/>
      <c r="BJ30" s="28"/>
      <c r="BK30" s="62">
        <f t="shared" si="60"/>
        <v>0</v>
      </c>
      <c r="BL30" s="54"/>
      <c r="BM30" s="28"/>
      <c r="BN30" s="28"/>
      <c r="BO30" s="56">
        <f t="shared" si="61"/>
        <v>0</v>
      </c>
      <c r="BP30" s="54"/>
      <c r="BQ30" s="31"/>
      <c r="BR30" s="28"/>
      <c r="BS30" s="60">
        <f t="shared" si="62"/>
        <v>0</v>
      </c>
      <c r="BT30" s="67"/>
      <c r="BU30" s="31"/>
      <c r="BV30" s="28"/>
      <c r="BW30" s="62">
        <f t="shared" si="63"/>
        <v>0</v>
      </c>
      <c r="BX30" s="54"/>
      <c r="BY30" s="31"/>
      <c r="BZ30" s="28"/>
      <c r="CA30" s="56">
        <f t="shared" si="64"/>
        <v>0</v>
      </c>
      <c r="CB30" s="54"/>
      <c r="CC30" s="31"/>
      <c r="CD30" s="28"/>
      <c r="CE30" s="60">
        <f t="shared" si="65"/>
        <v>0</v>
      </c>
      <c r="CF30" s="54"/>
      <c r="CG30" s="31"/>
      <c r="CH30" s="28"/>
      <c r="CI30" s="62">
        <f t="shared" si="66"/>
        <v>0</v>
      </c>
      <c r="CJ30" s="54"/>
      <c r="CK30" s="28"/>
      <c r="CL30" s="28"/>
      <c r="CM30" s="56">
        <f t="shared" si="44"/>
        <v>0</v>
      </c>
      <c r="CN30" s="54"/>
      <c r="CO30" s="28"/>
      <c r="CP30" s="28"/>
      <c r="CQ30" s="60">
        <f t="shared" si="67"/>
        <v>0</v>
      </c>
      <c r="CR30" s="138"/>
      <c r="CS30" s="141"/>
      <c r="CT30" s="134"/>
      <c r="CU30" s="145">
        <f t="shared" si="68"/>
        <v>0</v>
      </c>
      <c r="CV30" s="137"/>
      <c r="CW30" s="140"/>
      <c r="CX30" s="133"/>
      <c r="CY30" s="147">
        <f t="shared" si="69"/>
        <v>0</v>
      </c>
      <c r="CZ30" s="137"/>
      <c r="DA30" s="140"/>
      <c r="DB30" s="133"/>
      <c r="DC30" s="149">
        <f t="shared" si="70"/>
        <v>0</v>
      </c>
      <c r="DD30" s="133"/>
      <c r="DE30" s="133"/>
      <c r="DF30" s="133"/>
      <c r="DG30" s="147">
        <f t="shared" si="71"/>
        <v>0</v>
      </c>
      <c r="DH30" s="137"/>
      <c r="DI30" s="140"/>
      <c r="DJ30" s="133"/>
      <c r="DK30" s="149">
        <f t="shared" si="72"/>
        <v>0</v>
      </c>
      <c r="DL30" s="137"/>
      <c r="DM30" s="140"/>
      <c r="DN30" s="133"/>
      <c r="DO30" s="133">
        <f t="shared" si="73"/>
        <v>0</v>
      </c>
      <c r="DP30" s="163"/>
      <c r="DQ30" s="156"/>
      <c r="DR30" s="28"/>
      <c r="DS30" s="72">
        <f t="shared" si="40"/>
        <v>0</v>
      </c>
      <c r="DT30" s="74"/>
      <c r="DU30" s="98">
        <f t="shared" si="30"/>
        <v>2381.4</v>
      </c>
      <c r="DV30" s="172" t="s">
        <v>60</v>
      </c>
    </row>
    <row r="31" spans="1:126" ht="15.75">
      <c r="A31" s="129">
        <v>29</v>
      </c>
      <c r="B31" s="25">
        <v>40995</v>
      </c>
      <c r="C31" s="153" t="s">
        <v>122</v>
      </c>
      <c r="D31" s="69"/>
      <c r="E31" s="31"/>
      <c r="F31" s="28"/>
      <c r="G31" s="56">
        <f t="shared" si="50"/>
        <v>0</v>
      </c>
      <c r="H31" s="54"/>
      <c r="I31" s="30"/>
      <c r="J31" s="28"/>
      <c r="K31" s="60">
        <f t="shared" si="51"/>
        <v>0</v>
      </c>
      <c r="L31" s="58"/>
      <c r="M31" s="31"/>
      <c r="N31" s="28"/>
      <c r="O31" s="62">
        <f t="shared" si="52"/>
        <v>0</v>
      </c>
      <c r="P31" s="58"/>
      <c r="Q31" s="31"/>
      <c r="R31" s="28"/>
      <c r="S31" s="56">
        <f t="shared" si="53"/>
        <v>0</v>
      </c>
      <c r="T31" s="54"/>
      <c r="U31" s="31"/>
      <c r="V31" s="28"/>
      <c r="W31" s="60">
        <f t="shared" si="54"/>
        <v>0</v>
      </c>
      <c r="X31" s="54"/>
      <c r="Y31" s="31"/>
      <c r="Z31" s="28"/>
      <c r="AA31" s="62">
        <f t="shared" si="55"/>
        <v>0</v>
      </c>
      <c r="AB31" s="54"/>
      <c r="AC31" s="31"/>
      <c r="AD31" s="28"/>
      <c r="AE31" s="56">
        <f t="shared" si="56"/>
        <v>0</v>
      </c>
      <c r="AF31" s="54"/>
      <c r="AG31" s="31"/>
      <c r="AH31" s="28"/>
      <c r="AI31" s="65">
        <f t="shared" si="57"/>
        <v>0</v>
      </c>
      <c r="AJ31" s="54"/>
      <c r="AK31" s="31"/>
      <c r="AL31" s="28"/>
      <c r="AM31" s="62">
        <f t="shared" si="28"/>
        <v>0</v>
      </c>
      <c r="AN31" s="54"/>
      <c r="AO31" s="30"/>
      <c r="AP31" s="28"/>
      <c r="AQ31" s="56">
        <f t="shared" si="31"/>
        <v>0</v>
      </c>
      <c r="AR31" s="54"/>
      <c r="AS31" s="31"/>
      <c r="AT31" s="28"/>
      <c r="AU31" s="60">
        <f t="shared" si="32"/>
        <v>0</v>
      </c>
      <c r="AV31" s="54"/>
      <c r="AW31" s="31"/>
      <c r="AX31" s="28"/>
      <c r="AY31" s="62">
        <f t="shared" si="45"/>
        <v>0</v>
      </c>
      <c r="AZ31" s="54"/>
      <c r="BA31" s="31"/>
      <c r="BB31" s="28"/>
      <c r="BC31" s="56">
        <f t="shared" si="58"/>
        <v>0</v>
      </c>
      <c r="BD31" s="54"/>
      <c r="BE31" s="31"/>
      <c r="BF31" s="28"/>
      <c r="BG31" s="60">
        <f t="shared" si="59"/>
        <v>0</v>
      </c>
      <c r="BH31" s="54"/>
      <c r="BI31" s="31"/>
      <c r="BJ31" s="28"/>
      <c r="BK31" s="62">
        <f t="shared" si="60"/>
        <v>0</v>
      </c>
      <c r="BL31" s="54">
        <v>6</v>
      </c>
      <c r="BM31" s="28">
        <v>522.79999999999995</v>
      </c>
      <c r="BN31" s="28">
        <v>27</v>
      </c>
      <c r="BO31" s="56">
        <f t="shared" si="61"/>
        <v>14115.599999999999</v>
      </c>
      <c r="BP31" s="54"/>
      <c r="BQ31" s="31"/>
      <c r="BR31" s="28"/>
      <c r="BS31" s="60">
        <f t="shared" si="62"/>
        <v>0</v>
      </c>
      <c r="BT31" s="67"/>
      <c r="BU31" s="31"/>
      <c r="BV31" s="28"/>
      <c r="BW31" s="62">
        <f t="shared" si="63"/>
        <v>0</v>
      </c>
      <c r="BX31" s="54"/>
      <c r="BY31" s="31"/>
      <c r="BZ31" s="28"/>
      <c r="CA31" s="56">
        <f t="shared" si="64"/>
        <v>0</v>
      </c>
      <c r="CB31" s="54"/>
      <c r="CC31" s="31"/>
      <c r="CD31" s="28"/>
      <c r="CE31" s="60">
        <f t="shared" si="65"/>
        <v>0</v>
      </c>
      <c r="CF31" s="54"/>
      <c r="CG31" s="31"/>
      <c r="CH31" s="28"/>
      <c r="CI31" s="62">
        <f t="shared" si="66"/>
        <v>0</v>
      </c>
      <c r="CJ31" s="54"/>
      <c r="CK31" s="28"/>
      <c r="CL31" s="28"/>
      <c r="CM31" s="56">
        <f t="shared" si="44"/>
        <v>0</v>
      </c>
      <c r="CN31" s="54"/>
      <c r="CO31" s="28"/>
      <c r="CP31" s="28"/>
      <c r="CQ31" s="60">
        <f t="shared" si="67"/>
        <v>0</v>
      </c>
      <c r="CR31" s="138"/>
      <c r="CS31" s="141"/>
      <c r="CT31" s="134"/>
      <c r="CU31" s="145">
        <f t="shared" si="68"/>
        <v>0</v>
      </c>
      <c r="CV31" s="137"/>
      <c r="CW31" s="140"/>
      <c r="CX31" s="133"/>
      <c r="CY31" s="147">
        <f t="shared" si="69"/>
        <v>0</v>
      </c>
      <c r="CZ31" s="137"/>
      <c r="DA31" s="140"/>
      <c r="DB31" s="133"/>
      <c r="DC31" s="149">
        <f t="shared" si="70"/>
        <v>0</v>
      </c>
      <c r="DD31" s="133"/>
      <c r="DE31" s="133"/>
      <c r="DF31" s="133"/>
      <c r="DG31" s="147">
        <f t="shared" si="71"/>
        <v>0</v>
      </c>
      <c r="DH31" s="137"/>
      <c r="DI31" s="140"/>
      <c r="DJ31" s="133"/>
      <c r="DK31" s="149">
        <f t="shared" si="72"/>
        <v>0</v>
      </c>
      <c r="DL31" s="137"/>
      <c r="DM31" s="140">
        <v>6</v>
      </c>
      <c r="DN31" s="133">
        <v>20</v>
      </c>
      <c r="DO31" s="133">
        <f t="shared" si="73"/>
        <v>120</v>
      </c>
      <c r="DP31" s="163"/>
      <c r="DQ31" s="156"/>
      <c r="DR31" s="28"/>
      <c r="DS31" s="72">
        <f t="shared" si="40"/>
        <v>0</v>
      </c>
      <c r="DT31" s="74"/>
      <c r="DU31" s="98">
        <f t="shared" si="30"/>
        <v>14235.599999999999</v>
      </c>
      <c r="DV31" s="172" t="s">
        <v>60</v>
      </c>
    </row>
    <row r="32" spans="1:126" ht="15.75">
      <c r="A32" s="129">
        <v>30</v>
      </c>
      <c r="B32" s="25">
        <v>40997</v>
      </c>
      <c r="C32" s="153" t="s">
        <v>123</v>
      </c>
      <c r="D32" s="69"/>
      <c r="E32" s="31"/>
      <c r="F32" s="28"/>
      <c r="G32" s="56">
        <f t="shared" si="50"/>
        <v>0</v>
      </c>
      <c r="H32" s="54"/>
      <c r="I32" s="30"/>
      <c r="J32" s="28"/>
      <c r="K32" s="60">
        <f t="shared" si="51"/>
        <v>0</v>
      </c>
      <c r="L32" s="58"/>
      <c r="M32" s="31"/>
      <c r="N32" s="28"/>
      <c r="O32" s="62">
        <f t="shared" si="52"/>
        <v>0</v>
      </c>
      <c r="P32" s="58"/>
      <c r="Q32" s="31"/>
      <c r="R32" s="28"/>
      <c r="S32" s="56">
        <f t="shared" si="53"/>
        <v>0</v>
      </c>
      <c r="T32" s="54"/>
      <c r="U32" s="31"/>
      <c r="V32" s="28"/>
      <c r="W32" s="60">
        <f t="shared" si="54"/>
        <v>0</v>
      </c>
      <c r="X32" s="54"/>
      <c r="Y32" s="31"/>
      <c r="Z32" s="28"/>
      <c r="AA32" s="62">
        <f t="shared" si="55"/>
        <v>0</v>
      </c>
      <c r="AB32" s="54"/>
      <c r="AC32" s="31"/>
      <c r="AD32" s="28"/>
      <c r="AE32" s="56">
        <f t="shared" si="56"/>
        <v>0</v>
      </c>
      <c r="AF32" s="54"/>
      <c r="AG32" s="31"/>
      <c r="AH32" s="28"/>
      <c r="AI32" s="65">
        <f t="shared" si="57"/>
        <v>0</v>
      </c>
      <c r="AJ32" s="54">
        <v>6</v>
      </c>
      <c r="AK32" s="31">
        <v>157.44</v>
      </c>
      <c r="AL32" s="28">
        <v>38</v>
      </c>
      <c r="AM32" s="62">
        <f t="shared" si="28"/>
        <v>5982.72</v>
      </c>
      <c r="AN32" s="54"/>
      <c r="AO32" s="30"/>
      <c r="AP32" s="28"/>
      <c r="AQ32" s="56">
        <f t="shared" si="31"/>
        <v>0</v>
      </c>
      <c r="AR32" s="54"/>
      <c r="AS32" s="31"/>
      <c r="AT32" s="28"/>
      <c r="AU32" s="60">
        <f t="shared" si="32"/>
        <v>0</v>
      </c>
      <c r="AV32" s="54"/>
      <c r="AW32" s="31"/>
      <c r="AX32" s="28"/>
      <c r="AY32" s="62">
        <f t="shared" si="45"/>
        <v>0</v>
      </c>
      <c r="AZ32" s="54"/>
      <c r="BA32" s="31"/>
      <c r="BB32" s="28"/>
      <c r="BC32" s="56">
        <f t="shared" si="33"/>
        <v>0</v>
      </c>
      <c r="BD32" s="54"/>
      <c r="BE32" s="31"/>
      <c r="BF32" s="28"/>
      <c r="BG32" s="60">
        <f t="shared" si="41"/>
        <v>0</v>
      </c>
      <c r="BH32" s="54"/>
      <c r="BI32" s="31"/>
      <c r="BJ32" s="28"/>
      <c r="BK32" s="62">
        <f t="shared" si="34"/>
        <v>0</v>
      </c>
      <c r="BL32" s="54"/>
      <c r="BM32" s="28"/>
      <c r="BN32" s="28"/>
      <c r="BO32" s="56">
        <f t="shared" si="10"/>
        <v>0</v>
      </c>
      <c r="BP32" s="54"/>
      <c r="BQ32" s="31"/>
      <c r="BR32" s="28"/>
      <c r="BS32" s="60">
        <f t="shared" si="48"/>
        <v>0</v>
      </c>
      <c r="BT32" s="67"/>
      <c r="BU32" s="31"/>
      <c r="BV32" s="28"/>
      <c r="BW32" s="62">
        <f t="shared" si="38"/>
        <v>0</v>
      </c>
      <c r="BX32" s="54"/>
      <c r="BY32" s="31"/>
      <c r="BZ32" s="28"/>
      <c r="CA32" s="56">
        <f t="shared" si="35"/>
        <v>0</v>
      </c>
      <c r="CB32" s="54"/>
      <c r="CC32" s="31"/>
      <c r="CD32" s="28"/>
      <c r="CE32" s="60">
        <f t="shared" si="42"/>
        <v>0</v>
      </c>
      <c r="CF32" s="54"/>
      <c r="CG32" s="31"/>
      <c r="CH32" s="28"/>
      <c r="CI32" s="62">
        <f t="shared" si="47"/>
        <v>0</v>
      </c>
      <c r="CJ32" s="54"/>
      <c r="CK32" s="28"/>
      <c r="CL32" s="28"/>
      <c r="CM32" s="56">
        <f t="shared" si="44"/>
        <v>0</v>
      </c>
      <c r="CN32" s="54"/>
      <c r="CO32" s="28"/>
      <c r="CP32" s="28"/>
      <c r="CQ32" s="60">
        <f t="shared" si="36"/>
        <v>0</v>
      </c>
      <c r="CR32" s="138">
        <v>4</v>
      </c>
      <c r="CS32" s="141">
        <v>203.5</v>
      </c>
      <c r="CT32" s="134">
        <v>43</v>
      </c>
      <c r="CU32" s="145">
        <f t="shared" si="29"/>
        <v>8750.5</v>
      </c>
      <c r="CV32" s="137"/>
      <c r="CW32" s="140"/>
      <c r="CX32" s="133"/>
      <c r="CY32" s="147">
        <f t="shared" si="37"/>
        <v>0</v>
      </c>
      <c r="CZ32" s="137"/>
      <c r="DA32" s="140"/>
      <c r="DB32" s="133"/>
      <c r="DC32" s="149">
        <f t="shared" si="39"/>
        <v>0</v>
      </c>
      <c r="DD32" s="133"/>
      <c r="DE32" s="133"/>
      <c r="DF32" s="133"/>
      <c r="DG32" s="147">
        <f t="shared" si="43"/>
        <v>0</v>
      </c>
      <c r="DH32" s="137"/>
      <c r="DI32" s="140"/>
      <c r="DJ32" s="133"/>
      <c r="DK32" s="149">
        <f t="shared" si="49"/>
        <v>0</v>
      </c>
      <c r="DL32" s="137"/>
      <c r="DM32" s="140"/>
      <c r="DN32" s="133"/>
      <c r="DO32" s="133">
        <f t="shared" si="73"/>
        <v>0</v>
      </c>
      <c r="DP32" s="163"/>
      <c r="DQ32" s="156"/>
      <c r="DR32" s="28"/>
      <c r="DS32" s="72">
        <f t="shared" si="40"/>
        <v>0</v>
      </c>
      <c r="DT32" s="74"/>
      <c r="DU32" s="98">
        <f t="shared" si="30"/>
        <v>14733.220000000001</v>
      </c>
      <c r="DV32" s="172" t="s">
        <v>60</v>
      </c>
    </row>
    <row r="33" spans="1:126" ht="15.75">
      <c r="A33" s="129">
        <v>31</v>
      </c>
      <c r="B33" s="25">
        <v>40986</v>
      </c>
      <c r="C33" s="153" t="s">
        <v>124</v>
      </c>
      <c r="D33" s="69"/>
      <c r="E33" s="31"/>
      <c r="F33" s="28"/>
      <c r="G33" s="56">
        <f t="shared" si="0"/>
        <v>0</v>
      </c>
      <c r="H33" s="54"/>
      <c r="I33" s="30"/>
      <c r="J33" s="28"/>
      <c r="K33" s="60">
        <f t="shared" si="1"/>
        <v>0</v>
      </c>
      <c r="L33" s="58"/>
      <c r="M33" s="31"/>
      <c r="N33" s="28"/>
      <c r="O33" s="62">
        <f t="shared" si="2"/>
        <v>0</v>
      </c>
      <c r="P33" s="58"/>
      <c r="Q33" s="31"/>
      <c r="R33" s="28"/>
      <c r="S33" s="56">
        <f t="shared" si="24"/>
        <v>0</v>
      </c>
      <c r="T33" s="54"/>
      <c r="U33" s="31"/>
      <c r="V33" s="28"/>
      <c r="W33" s="60">
        <f t="shared" si="25"/>
        <v>0</v>
      </c>
      <c r="X33" s="54"/>
      <c r="Y33" s="31"/>
      <c r="Z33" s="28"/>
      <c r="AA33" s="62">
        <f t="shared" si="26"/>
        <v>0</v>
      </c>
      <c r="AB33" s="54"/>
      <c r="AC33" s="31"/>
      <c r="AD33" s="28"/>
      <c r="AE33" s="56">
        <f t="shared" si="27"/>
        <v>0</v>
      </c>
      <c r="AF33" s="54"/>
      <c r="AG33" s="31"/>
      <c r="AH33" s="28"/>
      <c r="AI33" s="65">
        <f t="shared" si="46"/>
        <v>0</v>
      </c>
      <c r="AJ33" s="54"/>
      <c r="AK33" s="31"/>
      <c r="AL33" s="28"/>
      <c r="AM33" s="62">
        <f t="shared" si="28"/>
        <v>0</v>
      </c>
      <c r="AN33" s="54"/>
      <c r="AO33" s="30"/>
      <c r="AP33" s="28"/>
      <c r="AQ33" s="56">
        <f t="shared" si="31"/>
        <v>0</v>
      </c>
      <c r="AR33" s="54"/>
      <c r="AS33" s="31"/>
      <c r="AT33" s="28"/>
      <c r="AU33" s="60">
        <f t="shared" si="32"/>
        <v>0</v>
      </c>
      <c r="AV33" s="54"/>
      <c r="AW33" s="31"/>
      <c r="AX33" s="28"/>
      <c r="AY33" s="62">
        <f t="shared" si="45"/>
        <v>0</v>
      </c>
      <c r="AZ33" s="54"/>
      <c r="BA33" s="31"/>
      <c r="BB33" s="28"/>
      <c r="BC33" s="56">
        <f t="shared" si="33"/>
        <v>0</v>
      </c>
      <c r="BD33" s="54"/>
      <c r="BE33" s="31"/>
      <c r="BF33" s="28"/>
      <c r="BG33" s="60">
        <f t="shared" si="41"/>
        <v>0</v>
      </c>
      <c r="BH33" s="54"/>
      <c r="BI33" s="31"/>
      <c r="BJ33" s="28"/>
      <c r="BK33" s="62">
        <f t="shared" si="34"/>
        <v>0</v>
      </c>
      <c r="BL33" s="54"/>
      <c r="BM33" s="28"/>
      <c r="BN33" s="28"/>
      <c r="BO33" s="56">
        <f t="shared" si="10"/>
        <v>0</v>
      </c>
      <c r="BP33" s="54"/>
      <c r="BQ33" s="31"/>
      <c r="BR33" s="28"/>
      <c r="BS33" s="60">
        <f t="shared" si="48"/>
        <v>0</v>
      </c>
      <c r="BT33" s="67"/>
      <c r="BU33" s="31"/>
      <c r="BV33" s="28"/>
      <c r="BW33" s="62">
        <f t="shared" si="38"/>
        <v>0</v>
      </c>
      <c r="BX33" s="54"/>
      <c r="BY33" s="31"/>
      <c r="BZ33" s="28"/>
      <c r="CA33" s="56">
        <f t="shared" si="35"/>
        <v>0</v>
      </c>
      <c r="CB33" s="54"/>
      <c r="CC33" s="31"/>
      <c r="CD33" s="28"/>
      <c r="CE33" s="60">
        <f t="shared" si="42"/>
        <v>0</v>
      </c>
      <c r="CF33" s="54"/>
      <c r="CG33" s="31"/>
      <c r="CH33" s="28"/>
      <c r="CI33" s="62">
        <f t="shared" si="47"/>
        <v>0</v>
      </c>
      <c r="CJ33" s="54"/>
      <c r="CK33" s="28"/>
      <c r="CL33" s="28"/>
      <c r="CM33" s="56">
        <f t="shared" si="44"/>
        <v>0</v>
      </c>
      <c r="CN33" s="54"/>
      <c r="CO33" s="28"/>
      <c r="CP33" s="28"/>
      <c r="CQ33" s="60">
        <f t="shared" si="36"/>
        <v>0</v>
      </c>
      <c r="CR33" s="138"/>
      <c r="CS33" s="141"/>
      <c r="CT33" s="134"/>
      <c r="CU33" s="145">
        <f t="shared" si="29"/>
        <v>0</v>
      </c>
      <c r="CV33" s="137"/>
      <c r="CW33" s="140"/>
      <c r="CX33" s="133"/>
      <c r="CY33" s="147">
        <f t="shared" si="37"/>
        <v>0</v>
      </c>
      <c r="CZ33" s="137"/>
      <c r="DA33" s="140"/>
      <c r="DB33" s="133"/>
      <c r="DC33" s="149">
        <f t="shared" si="39"/>
        <v>0</v>
      </c>
      <c r="DD33" s="133"/>
      <c r="DE33" s="133"/>
      <c r="DF33" s="133"/>
      <c r="DG33" s="147">
        <f t="shared" si="43"/>
        <v>0</v>
      </c>
      <c r="DH33" s="137"/>
      <c r="DI33" s="140"/>
      <c r="DJ33" s="133"/>
      <c r="DK33" s="149">
        <f t="shared" si="49"/>
        <v>0</v>
      </c>
      <c r="DL33" s="137"/>
      <c r="DM33" s="140"/>
      <c r="DN33" s="133"/>
      <c r="DO33" s="133">
        <f t="shared" si="73"/>
        <v>0</v>
      </c>
      <c r="DP33" s="163"/>
      <c r="DQ33" s="156">
        <v>44</v>
      </c>
      <c r="DR33" s="28">
        <v>32</v>
      </c>
      <c r="DS33" s="72">
        <f t="shared" si="40"/>
        <v>1408</v>
      </c>
      <c r="DT33" s="74"/>
      <c r="DU33" s="98">
        <f t="shared" si="30"/>
        <v>1408</v>
      </c>
      <c r="DV33" s="172" t="s">
        <v>60</v>
      </c>
    </row>
    <row r="34" spans="1:126" ht="15.75">
      <c r="A34" s="129">
        <v>32</v>
      </c>
      <c r="B34" s="25"/>
      <c r="C34" s="153"/>
      <c r="D34" s="69"/>
      <c r="E34" s="31"/>
      <c r="F34" s="28"/>
      <c r="G34" s="56">
        <f t="shared" si="0"/>
        <v>0</v>
      </c>
      <c r="H34" s="54"/>
      <c r="I34" s="30"/>
      <c r="J34" s="28"/>
      <c r="K34" s="60">
        <f t="shared" si="1"/>
        <v>0</v>
      </c>
      <c r="L34" s="58"/>
      <c r="M34" s="31"/>
      <c r="N34" s="28"/>
      <c r="O34" s="62">
        <f t="shared" si="2"/>
        <v>0</v>
      </c>
      <c r="P34" s="58"/>
      <c r="Q34" s="31"/>
      <c r="R34" s="28"/>
      <c r="S34" s="56">
        <f t="shared" si="24"/>
        <v>0</v>
      </c>
      <c r="T34" s="54"/>
      <c r="U34" s="31"/>
      <c r="V34" s="28"/>
      <c r="W34" s="60">
        <f t="shared" si="25"/>
        <v>0</v>
      </c>
      <c r="X34" s="54"/>
      <c r="Y34" s="31"/>
      <c r="Z34" s="28"/>
      <c r="AA34" s="62">
        <f t="shared" si="26"/>
        <v>0</v>
      </c>
      <c r="AB34" s="54"/>
      <c r="AC34" s="31"/>
      <c r="AD34" s="28"/>
      <c r="AE34" s="56">
        <f t="shared" si="27"/>
        <v>0</v>
      </c>
      <c r="AF34" s="54"/>
      <c r="AG34" s="31"/>
      <c r="AH34" s="28"/>
      <c r="AI34" s="65">
        <f t="shared" si="46"/>
        <v>0</v>
      </c>
      <c r="AJ34" s="54"/>
      <c r="AK34" s="31"/>
      <c r="AL34" s="28"/>
      <c r="AM34" s="62">
        <f t="shared" si="28"/>
        <v>0</v>
      </c>
      <c r="AN34" s="54"/>
      <c r="AO34" s="30"/>
      <c r="AP34" s="28"/>
      <c r="AQ34" s="56">
        <f t="shared" si="31"/>
        <v>0</v>
      </c>
      <c r="AR34" s="54"/>
      <c r="AS34" s="31"/>
      <c r="AT34" s="28"/>
      <c r="AU34" s="60">
        <f t="shared" si="32"/>
        <v>0</v>
      </c>
      <c r="AV34" s="54"/>
      <c r="AW34" s="31"/>
      <c r="AX34" s="28"/>
      <c r="AY34" s="62">
        <f t="shared" si="45"/>
        <v>0</v>
      </c>
      <c r="AZ34" s="54"/>
      <c r="BA34" s="31"/>
      <c r="BB34" s="28"/>
      <c r="BC34" s="56">
        <f t="shared" si="33"/>
        <v>0</v>
      </c>
      <c r="BD34" s="54"/>
      <c r="BE34" s="31"/>
      <c r="BF34" s="28"/>
      <c r="BG34" s="60">
        <f t="shared" si="41"/>
        <v>0</v>
      </c>
      <c r="BH34" s="54"/>
      <c r="BI34" s="31"/>
      <c r="BJ34" s="28"/>
      <c r="BK34" s="62">
        <f t="shared" si="34"/>
        <v>0</v>
      </c>
      <c r="BL34" s="54"/>
      <c r="BM34" s="28"/>
      <c r="BN34" s="28"/>
      <c r="BO34" s="56">
        <f t="shared" si="10"/>
        <v>0</v>
      </c>
      <c r="BP34" s="54"/>
      <c r="BQ34" s="31"/>
      <c r="BR34" s="28"/>
      <c r="BS34" s="60">
        <f t="shared" si="48"/>
        <v>0</v>
      </c>
      <c r="BT34" s="67"/>
      <c r="BU34" s="31"/>
      <c r="BV34" s="28"/>
      <c r="BW34" s="62">
        <f t="shared" si="38"/>
        <v>0</v>
      </c>
      <c r="BX34" s="54"/>
      <c r="BY34" s="31"/>
      <c r="BZ34" s="28"/>
      <c r="CA34" s="56">
        <f t="shared" si="35"/>
        <v>0</v>
      </c>
      <c r="CB34" s="54"/>
      <c r="CC34" s="31"/>
      <c r="CD34" s="28"/>
      <c r="CE34" s="60">
        <f t="shared" si="42"/>
        <v>0</v>
      </c>
      <c r="CF34" s="54"/>
      <c r="CG34" s="31"/>
      <c r="CH34" s="28"/>
      <c r="CI34" s="62">
        <f t="shared" si="47"/>
        <v>0</v>
      </c>
      <c r="CJ34" s="54"/>
      <c r="CK34" s="28"/>
      <c r="CL34" s="28"/>
      <c r="CM34" s="56">
        <f t="shared" si="44"/>
        <v>0</v>
      </c>
      <c r="CN34" s="54"/>
      <c r="CO34" s="28"/>
      <c r="CP34" s="28"/>
      <c r="CQ34" s="60">
        <f t="shared" si="36"/>
        <v>0</v>
      </c>
      <c r="CR34" s="138"/>
      <c r="CS34" s="141"/>
      <c r="CT34" s="134"/>
      <c r="CU34" s="145">
        <f t="shared" si="29"/>
        <v>0</v>
      </c>
      <c r="CV34" s="137"/>
      <c r="CW34" s="140"/>
      <c r="CX34" s="133"/>
      <c r="CY34" s="147">
        <f t="shared" si="37"/>
        <v>0</v>
      </c>
      <c r="CZ34" s="137"/>
      <c r="DA34" s="140"/>
      <c r="DB34" s="133"/>
      <c r="DC34" s="149">
        <f t="shared" si="39"/>
        <v>0</v>
      </c>
      <c r="DD34" s="133"/>
      <c r="DE34" s="133"/>
      <c r="DF34" s="133"/>
      <c r="DG34" s="147">
        <f t="shared" si="43"/>
        <v>0</v>
      </c>
      <c r="DH34" s="137"/>
      <c r="DI34" s="140"/>
      <c r="DJ34" s="133"/>
      <c r="DK34" s="149">
        <f t="shared" si="49"/>
        <v>0</v>
      </c>
      <c r="DL34" s="137"/>
      <c r="DM34" s="140"/>
      <c r="DN34" s="133"/>
      <c r="DO34" s="133">
        <f t="shared" si="73"/>
        <v>0</v>
      </c>
      <c r="DP34" s="163"/>
      <c r="DQ34" s="156"/>
      <c r="DR34" s="28"/>
      <c r="DS34" s="72">
        <f t="shared" si="40"/>
        <v>0</v>
      </c>
      <c r="DT34" s="74"/>
      <c r="DU34" s="98">
        <f t="shared" si="30"/>
        <v>0</v>
      </c>
    </row>
    <row r="35" spans="1:126" ht="16.5" thickBot="1">
      <c r="A35" s="130"/>
      <c r="B35" s="119"/>
      <c r="C35" s="154"/>
      <c r="D35" s="70"/>
      <c r="E35" s="53"/>
      <c r="F35" s="50"/>
      <c r="G35" s="57">
        <f t="shared" si="0"/>
        <v>0</v>
      </c>
      <c r="H35" s="55"/>
      <c r="I35" s="52"/>
      <c r="J35" s="50"/>
      <c r="K35" s="61">
        <f t="shared" si="1"/>
        <v>0</v>
      </c>
      <c r="L35" s="59"/>
      <c r="M35" s="53"/>
      <c r="N35" s="50"/>
      <c r="O35" s="63">
        <f t="shared" ref="O35" si="74">N35*L35</f>
        <v>0</v>
      </c>
      <c r="P35" s="59"/>
      <c r="Q35" s="53"/>
      <c r="R35" s="50"/>
      <c r="S35" s="57">
        <f t="shared" si="24"/>
        <v>0</v>
      </c>
      <c r="T35" s="55"/>
      <c r="U35" s="53"/>
      <c r="V35" s="50"/>
      <c r="W35" s="61">
        <f t="shared" si="25"/>
        <v>0</v>
      </c>
      <c r="X35" s="55"/>
      <c r="Y35" s="53"/>
      <c r="Z35" s="50"/>
      <c r="AA35" s="63">
        <f t="shared" si="26"/>
        <v>0</v>
      </c>
      <c r="AB35" s="55"/>
      <c r="AC35" s="53"/>
      <c r="AD35" s="50"/>
      <c r="AE35" s="57">
        <f t="shared" si="27"/>
        <v>0</v>
      </c>
      <c r="AF35" s="55"/>
      <c r="AG35" s="53"/>
      <c r="AH35" s="50"/>
      <c r="AI35" s="66">
        <f t="shared" si="46"/>
        <v>0</v>
      </c>
      <c r="AJ35" s="55"/>
      <c r="AK35" s="53"/>
      <c r="AL35" s="50"/>
      <c r="AM35" s="63">
        <f t="shared" si="28"/>
        <v>0</v>
      </c>
      <c r="AN35" s="55"/>
      <c r="AO35" s="52"/>
      <c r="AP35" s="50"/>
      <c r="AQ35" s="57">
        <f t="shared" si="31"/>
        <v>0</v>
      </c>
      <c r="AR35" s="55"/>
      <c r="AS35" s="53"/>
      <c r="AT35" s="50"/>
      <c r="AU35" s="61">
        <f t="shared" si="32"/>
        <v>0</v>
      </c>
      <c r="AV35" s="55"/>
      <c r="AW35" s="53"/>
      <c r="AX35" s="50"/>
      <c r="AY35" s="63">
        <f t="shared" si="45"/>
        <v>0</v>
      </c>
      <c r="AZ35" s="55"/>
      <c r="BA35" s="53"/>
      <c r="BB35" s="50"/>
      <c r="BC35" s="57">
        <f t="shared" si="33"/>
        <v>0</v>
      </c>
      <c r="BD35" s="55"/>
      <c r="BE35" s="53"/>
      <c r="BF35" s="50"/>
      <c r="BG35" s="61">
        <f t="shared" si="41"/>
        <v>0</v>
      </c>
      <c r="BH35" s="55"/>
      <c r="BI35" s="53"/>
      <c r="BJ35" s="50"/>
      <c r="BK35" s="63">
        <f t="shared" si="34"/>
        <v>0</v>
      </c>
      <c r="BL35" s="55"/>
      <c r="BM35" s="50"/>
      <c r="BN35" s="50"/>
      <c r="BO35" s="57">
        <f t="shared" si="10"/>
        <v>0</v>
      </c>
      <c r="BP35" s="55"/>
      <c r="BQ35" s="53"/>
      <c r="BR35" s="50"/>
      <c r="BS35" s="61">
        <f t="shared" si="48"/>
        <v>0</v>
      </c>
      <c r="BT35" s="68"/>
      <c r="BU35" s="53"/>
      <c r="BV35" s="50"/>
      <c r="BW35" s="63">
        <f>BV35*BU35</f>
        <v>0</v>
      </c>
      <c r="BX35" s="55"/>
      <c r="BY35" s="53"/>
      <c r="BZ35" s="50"/>
      <c r="CA35" s="57">
        <f t="shared" si="35"/>
        <v>0</v>
      </c>
      <c r="CB35" s="55"/>
      <c r="CC35" s="53"/>
      <c r="CD35" s="50"/>
      <c r="CE35" s="61">
        <f t="shared" si="42"/>
        <v>0</v>
      </c>
      <c r="CF35" s="55"/>
      <c r="CG35" s="53"/>
      <c r="CH35" s="50"/>
      <c r="CI35" s="63">
        <f t="shared" si="47"/>
        <v>0</v>
      </c>
      <c r="CJ35" s="55"/>
      <c r="CK35" s="50"/>
      <c r="CL35" s="50"/>
      <c r="CM35" s="50">
        <f t="shared" si="44"/>
        <v>0</v>
      </c>
      <c r="CN35" s="51"/>
      <c r="CO35" s="50"/>
      <c r="CP35" s="50"/>
      <c r="CQ35" s="61">
        <f t="shared" si="36"/>
        <v>0</v>
      </c>
      <c r="CR35" s="139"/>
      <c r="CS35" s="142"/>
      <c r="CT35" s="135"/>
      <c r="CU35" s="146">
        <f t="shared" si="29"/>
        <v>0</v>
      </c>
      <c r="CV35" s="139"/>
      <c r="CW35" s="142"/>
      <c r="CX35" s="135"/>
      <c r="CY35" s="148">
        <f t="shared" si="37"/>
        <v>0</v>
      </c>
      <c r="CZ35" s="139"/>
      <c r="DA35" s="142"/>
      <c r="DB35" s="135"/>
      <c r="DC35" s="150">
        <f t="shared" si="39"/>
        <v>0</v>
      </c>
      <c r="DD35" s="135"/>
      <c r="DE35" s="135"/>
      <c r="DF35" s="135"/>
      <c r="DG35" s="20">
        <f t="shared" si="43"/>
        <v>0</v>
      </c>
      <c r="DH35" s="161"/>
      <c r="DI35" s="162"/>
      <c r="DJ35" s="8"/>
      <c r="DK35" s="23">
        <f t="shared" si="49"/>
        <v>0</v>
      </c>
      <c r="DL35" s="14"/>
      <c r="DM35" s="11"/>
      <c r="DN35" s="10"/>
      <c r="DO35" s="133">
        <f t="shared" si="73"/>
        <v>0</v>
      </c>
      <c r="DP35" s="164"/>
      <c r="DQ35" s="158"/>
      <c r="DR35" s="50"/>
      <c r="DS35" s="73">
        <f t="shared" si="40"/>
        <v>0</v>
      </c>
      <c r="DT35" s="75"/>
      <c r="DU35" s="98">
        <f t="shared" si="30"/>
        <v>0</v>
      </c>
    </row>
    <row r="36" spans="1:126" s="109" customFormat="1" ht="22.5" thickTop="1" thickBot="1">
      <c r="A36" s="242" t="s">
        <v>55</v>
      </c>
      <c r="B36" s="243"/>
      <c r="C36" s="244"/>
      <c r="D36" s="110">
        <f>SUM(D3:D35)</f>
        <v>70</v>
      </c>
      <c r="E36" s="111">
        <f>SUM(E3:E35)</f>
        <v>1153.9000000000001</v>
      </c>
      <c r="F36" s="110"/>
      <c r="G36" s="121">
        <f>SUM(G3:G35)</f>
        <v>39232.600000000006</v>
      </c>
      <c r="H36" s="113">
        <f>SUM(H3:H35)</f>
        <v>13</v>
      </c>
      <c r="I36" s="114">
        <f>SUM(I3:I35)</f>
        <v>385.29999999999995</v>
      </c>
      <c r="J36" s="112"/>
      <c r="K36" s="122">
        <f>SUM(K3:K35)</f>
        <v>24659.199999999997</v>
      </c>
      <c r="L36" s="110">
        <f>SUM(L3:L35)</f>
        <v>5</v>
      </c>
      <c r="M36" s="111">
        <f>SUM(M3:M35)</f>
        <v>113.4</v>
      </c>
      <c r="N36" s="110"/>
      <c r="O36" s="123">
        <f>SUM(O3:O35)</f>
        <v>2381.4</v>
      </c>
      <c r="P36" s="110">
        <f>SUM(P3:P35)</f>
        <v>22</v>
      </c>
      <c r="Q36" s="111">
        <f>SUM(Q3:Q35)</f>
        <v>598.83999999999992</v>
      </c>
      <c r="R36" s="110"/>
      <c r="S36" s="121">
        <f>SUM(S3:S35)</f>
        <v>13174.48</v>
      </c>
      <c r="T36" s="113">
        <f>SUM(T3:T35)</f>
        <v>8</v>
      </c>
      <c r="U36" s="111">
        <f>SUM(U3:U35)</f>
        <v>7364.49</v>
      </c>
      <c r="V36" s="110"/>
      <c r="W36" s="122">
        <f>SUM(W3:W35)</f>
        <v>186821.54399999999</v>
      </c>
      <c r="X36" s="113">
        <f>SUM(X3:X35)</f>
        <v>17</v>
      </c>
      <c r="Y36" s="111">
        <f>SUM(Y3:Y35)</f>
        <v>15997.8</v>
      </c>
      <c r="Z36" s="112"/>
      <c r="AA36" s="123">
        <f>SUM(AA3:AA35)</f>
        <v>413318.12000000005</v>
      </c>
      <c r="AB36" s="113">
        <f>SUM(AB3:AB35)</f>
        <v>11</v>
      </c>
      <c r="AC36" s="111">
        <f>SUM(AC3:AC35)</f>
        <v>8422.68</v>
      </c>
      <c r="AD36" s="110"/>
      <c r="AE36" s="124">
        <f>SUM(AE3:AE35)</f>
        <v>215741.87800000003</v>
      </c>
      <c r="AF36" s="116">
        <f>SUM(AF3:AF35)</f>
        <v>0</v>
      </c>
      <c r="AG36" s="117">
        <f>SUM(AG3:AG35)</f>
        <v>0</v>
      </c>
      <c r="AH36" s="115"/>
      <c r="AI36" s="125">
        <f>SUM(AI3:AI35)</f>
        <v>0</v>
      </c>
      <c r="AJ36" s="113">
        <f>SUM(AJ3:AJ35)</f>
        <v>6</v>
      </c>
      <c r="AK36" s="111">
        <f>SUM(AK3:AK35)</f>
        <v>449.03999999999996</v>
      </c>
      <c r="AL36" s="110"/>
      <c r="AM36" s="123">
        <f>SUM(AM3:AM35)</f>
        <v>17646.72</v>
      </c>
      <c r="AN36" s="113">
        <f>SUM(AN3:AN35)</f>
        <v>0</v>
      </c>
      <c r="AO36" s="111">
        <f>SUM(AO3:AO35)</f>
        <v>146.80000000000001</v>
      </c>
      <c r="AP36" s="110"/>
      <c r="AQ36" s="121">
        <f>SUM(AQ3:AQ35)</f>
        <v>3274.2</v>
      </c>
      <c r="AR36" s="113">
        <f>SUM(AR3:AR35)</f>
        <v>0</v>
      </c>
      <c r="AS36" s="111">
        <f>SUM(AS3:AS35)</f>
        <v>0</v>
      </c>
      <c r="AT36" s="112"/>
      <c r="AU36" s="122">
        <f>SUM(AU3:AU35)</f>
        <v>0</v>
      </c>
      <c r="AV36" s="113">
        <f>SUM(AV3:AV35)</f>
        <v>0</v>
      </c>
      <c r="AW36" s="111">
        <f>SUM(AW3:AW35)</f>
        <v>0</v>
      </c>
      <c r="AX36" s="112"/>
      <c r="AY36" s="123">
        <f>SUM(AY3:AY35)</f>
        <v>0</v>
      </c>
      <c r="AZ36" s="118">
        <f>SUM(AZ3:AZ35)</f>
        <v>19</v>
      </c>
      <c r="BA36" s="111">
        <f>SUM(BA3:BA35)</f>
        <v>1053.1999999999998</v>
      </c>
      <c r="BB36" s="112"/>
      <c r="BC36" s="121">
        <f>SUM(BC3:BC35)</f>
        <v>41074.799999999996</v>
      </c>
      <c r="BD36" s="113">
        <f>SUM(BD3:BD35)</f>
        <v>58</v>
      </c>
      <c r="BE36" s="111">
        <f>SUM(BE3:BE35)</f>
        <v>1578.76</v>
      </c>
      <c r="BF36" s="110"/>
      <c r="BG36" s="122">
        <f>SUM(BG3:BG35)</f>
        <v>41837.14</v>
      </c>
      <c r="BH36" s="113">
        <f>SUM(BH3:BH35)</f>
        <v>0</v>
      </c>
      <c r="BI36" s="111">
        <f>SUM(BI3:BI35)</f>
        <v>0</v>
      </c>
      <c r="BJ36" s="110"/>
      <c r="BK36" s="123">
        <f>SUM(BK3:BK35)</f>
        <v>0</v>
      </c>
      <c r="BL36" s="113">
        <f>SUM(BL3:BL35)</f>
        <v>25</v>
      </c>
      <c r="BM36" s="112">
        <f>SUM(BM3:BM35)</f>
        <v>2116.1999999999998</v>
      </c>
      <c r="BN36" s="112"/>
      <c r="BO36" s="121">
        <f>SUM(BO3:BO35)</f>
        <v>58797.24</v>
      </c>
      <c r="BP36" s="113">
        <f t="shared" ref="BP36:BQ36" si="75">SUM(BP3:BP35)</f>
        <v>0</v>
      </c>
      <c r="BQ36" s="111">
        <f t="shared" si="75"/>
        <v>10.88</v>
      </c>
      <c r="BR36" s="112"/>
      <c r="BS36" s="122">
        <f>SUM(BS3:BS35)</f>
        <v>261.12</v>
      </c>
      <c r="BT36" s="113">
        <f t="shared" ref="BT36:BU36" si="76">SUM(BT3:BT35)</f>
        <v>0</v>
      </c>
      <c r="BU36" s="111">
        <f t="shared" si="76"/>
        <v>0</v>
      </c>
      <c r="BV36" s="112"/>
      <c r="BW36" s="123">
        <f>SUM(BW3:BW35)</f>
        <v>0</v>
      </c>
      <c r="BX36" s="113">
        <f>SUM(BX3:BX35)</f>
        <v>0</v>
      </c>
      <c r="BY36" s="111">
        <f>SUM(BY3:BY35)</f>
        <v>0</v>
      </c>
      <c r="BZ36" s="110"/>
      <c r="CA36" s="121">
        <f>SUM(CA3:CA35)</f>
        <v>0</v>
      </c>
      <c r="CB36" s="113">
        <f>SUM(CB3:CB35)</f>
        <v>30</v>
      </c>
      <c r="CC36" s="111">
        <f>SUM(CC3:CC35)</f>
        <v>163.5</v>
      </c>
      <c r="CD36" s="112"/>
      <c r="CE36" s="122">
        <f>SUM(CE13:CE35)</f>
        <v>5200</v>
      </c>
      <c r="CF36" s="113">
        <f>SUM(CF21:CF35)</f>
        <v>5</v>
      </c>
      <c r="CG36" s="111">
        <f>SUM(CG21:CG35)</f>
        <v>113.68</v>
      </c>
      <c r="CH36" s="112"/>
      <c r="CI36" s="123">
        <f>SUM(CI21:CI35)</f>
        <v>7502.88</v>
      </c>
      <c r="CJ36" s="118">
        <f t="shared" ref="CJ36" si="77">SUM(CJ15:CJ35)</f>
        <v>0</v>
      </c>
      <c r="CK36" s="112">
        <f>SUM(CK15:CK35)</f>
        <v>0</v>
      </c>
      <c r="CL36" s="112"/>
      <c r="CM36" s="121">
        <f>SUM(CM15:CM35)</f>
        <v>0</v>
      </c>
      <c r="CN36" s="113">
        <f t="shared" ref="CN36:DP36" si="78">SUM(CN3:CN35)</f>
        <v>0</v>
      </c>
      <c r="CO36" s="114">
        <f t="shared" si="78"/>
        <v>0</v>
      </c>
      <c r="CP36" s="112"/>
      <c r="CQ36" s="122">
        <f>SUM(CQ3:CQ35)</f>
        <v>0</v>
      </c>
      <c r="CR36" s="118">
        <f t="shared" ref="CR36:CS36" si="79">SUM(CR3:CR35)</f>
        <v>4</v>
      </c>
      <c r="CS36" s="114">
        <f t="shared" si="79"/>
        <v>203.5</v>
      </c>
      <c r="CT36" s="112"/>
      <c r="CU36" s="112">
        <f>SUM(CU3:CU35)</f>
        <v>8750.5</v>
      </c>
      <c r="CV36" s="118">
        <f t="shared" ref="CV36:CW36" si="80">SUM(CV3:CV35)</f>
        <v>0</v>
      </c>
      <c r="CW36" s="114">
        <f t="shared" si="80"/>
        <v>0</v>
      </c>
      <c r="CX36" s="112"/>
      <c r="CY36" s="112">
        <f>SUM(CY3:CY35)</f>
        <v>0</v>
      </c>
      <c r="CZ36" s="118">
        <f t="shared" ref="CZ36:DA36" si="81">SUM(CZ3:CZ35)</f>
        <v>20</v>
      </c>
      <c r="DA36" s="114">
        <f t="shared" si="81"/>
        <v>112.8</v>
      </c>
      <c r="DB36" s="112"/>
      <c r="DC36" s="112">
        <f>SUM(DC3:DC35)</f>
        <v>2030.3999999999999</v>
      </c>
      <c r="DD36" s="112"/>
      <c r="DE36" s="114">
        <f t="shared" ref="DE36" si="82">SUM(DE3:DE35)</f>
        <v>0</v>
      </c>
      <c r="DF36" s="112"/>
      <c r="DG36" s="112">
        <f>SUM(DG3:DG35)</f>
        <v>0</v>
      </c>
      <c r="DH36" s="118">
        <f t="shared" ref="DH36:DI36" si="83">SUM(DH3:DH35)</f>
        <v>7</v>
      </c>
      <c r="DI36" s="112">
        <f t="shared" si="83"/>
        <v>70</v>
      </c>
      <c r="DJ36" s="112"/>
      <c r="DK36" s="112">
        <f>SUM(DK3:DK35)</f>
        <v>3780</v>
      </c>
      <c r="DL36" s="171">
        <f t="shared" ref="DL36:DM36" si="84">SUM(DL3:DL35)</f>
        <v>0</v>
      </c>
      <c r="DM36" s="170">
        <f t="shared" si="84"/>
        <v>21</v>
      </c>
      <c r="DN36" s="112"/>
      <c r="DO36" s="112">
        <f>SUM(DO3:DO35)</f>
        <v>420</v>
      </c>
      <c r="DP36" s="110">
        <f t="shared" si="78"/>
        <v>0</v>
      </c>
      <c r="DQ36" s="111">
        <f>SUM(DQ3:DQ35)</f>
        <v>44</v>
      </c>
      <c r="DR36" s="110"/>
      <c r="DS36" s="126">
        <f>SUM(DS3:DS35)</f>
        <v>1408</v>
      </c>
      <c r="DU36" s="240">
        <f t="shared" ref="DU36" si="85">SUM(DU3:DU35)</f>
        <v>1097069.8219999999</v>
      </c>
    </row>
    <row r="37" spans="1:126" ht="15.75" thickBot="1">
      <c r="B37" s="12"/>
      <c r="AW37" s="6"/>
      <c r="DU37" s="241"/>
    </row>
  </sheetData>
  <mergeCells count="3">
    <mergeCell ref="B1:AC1"/>
    <mergeCell ref="A36:C36"/>
    <mergeCell ref="DU36:DU37"/>
  </mergeCells>
  <pageMargins left="0.70866141732283472" right="0.16" top="0.36" bottom="0.74803149606299213" header="0.31496062992125984" footer="0.31496062992125984"/>
  <pageSetup paperSize="5" scale="75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37"/>
  <sheetViews>
    <sheetView workbookViewId="0">
      <pane xSplit="3" ySplit="2" topLeftCell="DE17" activePane="bottomRight" state="frozen"/>
      <selection pane="topRight" activeCell="D1" sqref="D1"/>
      <selection pane="bottomLeft" activeCell="A3" sqref="A3"/>
      <selection pane="bottomRight" activeCell="DG39" sqref="DG39"/>
    </sheetView>
  </sheetViews>
  <sheetFormatPr baseColWidth="10" defaultRowHeight="15"/>
  <cols>
    <col min="1" max="1" width="4.140625" style="4" customWidth="1"/>
    <col min="2" max="2" width="10" style="5" customWidth="1"/>
    <col min="3" max="3" width="7.5703125" style="5" customWidth="1"/>
    <col min="4" max="4" width="4.140625" customWidth="1"/>
    <col min="5" max="5" width="9.140625" style="6" customWidth="1"/>
    <col min="6" max="6" width="6.5703125" bestFit="1" customWidth="1"/>
    <col min="8" max="8" width="4.140625" style="7" customWidth="1"/>
    <col min="9" max="9" width="7" bestFit="1" customWidth="1"/>
    <col min="10" max="10" width="6.5703125" bestFit="1" customWidth="1"/>
    <col min="12" max="12" width="4.140625" style="5" customWidth="1"/>
    <col min="13" max="13" width="8.5703125" bestFit="1" customWidth="1"/>
    <col min="14" max="14" width="7" customWidth="1"/>
    <col min="16" max="16" width="4" customWidth="1"/>
    <col min="17" max="17" width="8.7109375" customWidth="1"/>
    <col min="18" max="18" width="6.7109375" customWidth="1"/>
    <col min="20" max="20" width="4" customWidth="1"/>
    <col min="21" max="21" width="8.140625" customWidth="1"/>
    <col min="22" max="22" width="6.5703125" customWidth="1"/>
    <col min="24" max="24" width="4.28515625" style="7" customWidth="1"/>
    <col min="25" max="25" width="8.5703125" style="6" bestFit="1" customWidth="1"/>
    <col min="26" max="26" width="6.5703125" bestFit="1" customWidth="1"/>
    <col min="28" max="28" width="4.28515625" style="5" bestFit="1" customWidth="1"/>
    <col min="29" max="29" width="8.5703125" bestFit="1" customWidth="1"/>
    <col min="30" max="30" width="6.5703125" bestFit="1" customWidth="1"/>
    <col min="31" max="31" width="10.140625" bestFit="1" customWidth="1"/>
    <col min="32" max="32" width="4.140625" style="7" customWidth="1"/>
    <col min="33" max="33" width="10.140625" style="6" customWidth="1"/>
    <col min="34" max="34" width="6.5703125" bestFit="1" customWidth="1"/>
    <col min="35" max="35" width="10.140625" customWidth="1"/>
    <col min="36" max="36" width="4.140625" style="5" customWidth="1"/>
    <col min="37" max="37" width="10.5703125" customWidth="1"/>
    <col min="38" max="38" width="6.5703125" bestFit="1" customWidth="1"/>
    <col min="40" max="40" width="4" style="5" customWidth="1"/>
    <col min="41" max="41" width="9" customWidth="1"/>
    <col min="42" max="42" width="6.5703125" bestFit="1" customWidth="1"/>
    <col min="44" max="44" width="4" style="7" customWidth="1"/>
    <col min="45" max="45" width="10" style="6" customWidth="1"/>
    <col min="46" max="46" width="6.5703125" bestFit="1" customWidth="1"/>
    <col min="48" max="48" width="4.28515625" style="7" customWidth="1"/>
    <col min="50" max="50" width="6.5703125" bestFit="1" customWidth="1"/>
    <col min="52" max="52" width="4" style="7" customWidth="1"/>
    <col min="53" max="53" width="11.42578125" style="6"/>
    <col min="54" max="54" width="6.5703125" bestFit="1" customWidth="1"/>
    <col min="56" max="56" width="4.28515625" style="5" customWidth="1"/>
    <col min="57" max="57" width="8.140625" customWidth="1"/>
    <col min="58" max="58" width="6.5703125" bestFit="1" customWidth="1"/>
    <col min="60" max="60" width="4.28515625" style="5" customWidth="1"/>
    <col min="61" max="61" width="8.140625" customWidth="1"/>
    <col min="62" max="62" width="6.5703125" bestFit="1" customWidth="1"/>
    <col min="64" max="64" width="5.5703125" style="7" bestFit="1" customWidth="1"/>
    <col min="65" max="65" width="10.140625" bestFit="1" customWidth="1"/>
    <col min="66" max="66" width="6.85546875" customWidth="1"/>
    <col min="67" max="67" width="11.140625" bestFit="1" customWidth="1"/>
    <col min="68" max="68" width="4" style="7" customWidth="1"/>
    <col min="69" max="69" width="10.28515625" style="6" customWidth="1"/>
    <col min="70" max="70" width="8.28515625" customWidth="1"/>
    <col min="71" max="71" width="10.28515625" customWidth="1"/>
    <col min="72" max="72" width="4" style="16" customWidth="1"/>
    <col min="73" max="73" width="7.85546875" style="6" customWidth="1"/>
    <col min="74" max="74" width="7.42578125" bestFit="1" customWidth="1"/>
    <col min="75" max="75" width="9.28515625" customWidth="1"/>
    <col min="76" max="76" width="4.140625" style="7" customWidth="1"/>
    <col min="77" max="77" width="7.42578125" style="6" bestFit="1" customWidth="1"/>
    <col min="78" max="78" width="6.140625" bestFit="1" customWidth="1"/>
    <col min="80" max="80" width="4" style="7" customWidth="1"/>
    <col min="81" max="81" width="8.28515625" style="6" customWidth="1"/>
    <col min="82" max="82" width="7.7109375" customWidth="1"/>
    <col min="84" max="84" width="4.28515625" style="7" customWidth="1"/>
    <col min="85" max="85" width="11.42578125" style="6"/>
    <col min="86" max="86" width="8" customWidth="1"/>
    <col min="88" max="88" width="4.140625" style="7" customWidth="1"/>
    <col min="89" max="89" width="9.28515625" customWidth="1"/>
    <col min="90" max="90" width="6.5703125" bestFit="1" customWidth="1"/>
    <col min="92" max="92" width="4.140625" style="7" customWidth="1"/>
    <col min="93" max="93" width="9" customWidth="1"/>
    <col min="94" max="94" width="6.28515625" customWidth="1"/>
    <col min="95" max="95" width="10.140625" customWidth="1"/>
    <col min="96" max="96" width="4.28515625" style="9" customWidth="1"/>
    <col min="97" max="97" width="10.140625" style="6" customWidth="1"/>
    <col min="98" max="98" width="7.140625" customWidth="1"/>
    <col min="99" max="99" width="10.140625" customWidth="1"/>
    <col min="100" max="100" width="4.28515625" style="9" customWidth="1"/>
    <col min="101" max="101" width="10.140625" style="6" customWidth="1"/>
    <col min="102" max="102" width="6.140625" bestFit="1" customWidth="1"/>
    <col min="103" max="103" width="10.140625" customWidth="1"/>
    <col min="104" max="104" width="4.140625" style="9" customWidth="1"/>
    <col min="105" max="105" width="9" style="6" customWidth="1"/>
    <col min="106" max="106" width="6.5703125" bestFit="1" customWidth="1"/>
    <col min="107" max="107" width="12.28515625" customWidth="1"/>
    <col min="108" max="108" width="4.140625" customWidth="1"/>
    <col min="109" max="109" width="12.28515625" customWidth="1"/>
    <col min="110" max="110" width="6.5703125" bestFit="1" customWidth="1"/>
    <col min="111" max="111" width="12.28515625" customWidth="1"/>
    <col min="112" max="112" width="4.140625" customWidth="1"/>
    <col min="113" max="113" width="8.7109375" customWidth="1"/>
    <col min="114" max="114" width="6.5703125" bestFit="1" customWidth="1"/>
    <col min="115" max="115" width="12.28515625" customWidth="1"/>
    <col min="116" max="116" width="4.7109375" style="9" bestFit="1" customWidth="1"/>
    <col min="117" max="117" width="7.5703125" style="6" customWidth="1"/>
    <col min="118" max="118" width="6.5703125" bestFit="1" customWidth="1"/>
    <col min="119" max="119" width="12.28515625" customWidth="1"/>
    <col min="120" max="120" width="4" style="9" customWidth="1"/>
    <col min="121" max="121" width="10" style="6" customWidth="1"/>
    <col min="122" max="122" width="6.5703125" bestFit="1" customWidth="1"/>
    <col min="123" max="123" width="12.28515625" customWidth="1"/>
    <col min="124" max="124" width="4.140625" customWidth="1"/>
    <col min="125" max="125" width="8.140625" customWidth="1"/>
    <col min="126" max="126" width="7.5703125" bestFit="1" customWidth="1"/>
    <col min="127" max="127" width="11.42578125" style="19"/>
    <col min="128" max="128" width="2.85546875" customWidth="1"/>
    <col min="129" max="129" width="17.85546875" bestFit="1" customWidth="1"/>
  </cols>
  <sheetData>
    <row r="1" spans="1:140" ht="36.75" thickBot="1">
      <c r="A1" s="127"/>
      <c r="B1" s="239" t="s">
        <v>125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1"/>
      <c r="AE1" s="1"/>
      <c r="AF1" s="3"/>
      <c r="AG1" s="17"/>
      <c r="AH1" s="1"/>
      <c r="AI1" s="1"/>
      <c r="AJ1" s="2"/>
      <c r="AK1" s="1"/>
      <c r="AL1" s="1"/>
      <c r="AM1" s="1"/>
      <c r="AN1" s="2"/>
      <c r="AO1" s="1"/>
      <c r="AP1" s="1"/>
      <c r="AQ1" s="1"/>
      <c r="AR1" s="3"/>
      <c r="AS1" s="17"/>
      <c r="AT1" s="1"/>
      <c r="AU1" s="1"/>
      <c r="AV1" s="3"/>
      <c r="AW1" s="1"/>
      <c r="AX1" s="1"/>
      <c r="AY1" s="1"/>
      <c r="AZ1" s="3"/>
      <c r="BA1" s="17"/>
      <c r="BB1" s="1"/>
      <c r="BC1" s="1"/>
      <c r="BD1" s="2"/>
      <c r="BE1" s="1"/>
      <c r="BF1" s="1"/>
      <c r="BG1" s="1"/>
      <c r="BH1" s="2"/>
      <c r="BI1" s="1"/>
      <c r="BJ1" s="1"/>
      <c r="BK1" s="1"/>
      <c r="BL1" s="3"/>
      <c r="BM1" s="1"/>
      <c r="BN1" s="1"/>
      <c r="BO1" s="1"/>
      <c r="BP1" s="3"/>
      <c r="BQ1" s="17"/>
      <c r="BR1" s="1"/>
      <c r="BS1" s="1"/>
      <c r="BT1" s="15"/>
      <c r="BU1" s="17"/>
      <c r="BV1" s="1"/>
      <c r="BW1" s="1"/>
      <c r="BX1" s="3"/>
      <c r="BY1" s="17"/>
      <c r="BZ1" s="1"/>
      <c r="CA1" s="1"/>
      <c r="CB1" s="3"/>
      <c r="CC1" s="17"/>
      <c r="CD1" s="1"/>
      <c r="CE1" s="1"/>
      <c r="CF1" s="3"/>
      <c r="CG1" s="17"/>
      <c r="CH1" s="1"/>
      <c r="CI1" s="1"/>
      <c r="CJ1" s="3"/>
      <c r="CK1" s="1"/>
      <c r="CL1" s="1"/>
      <c r="CM1" s="1"/>
      <c r="CN1" s="3"/>
      <c r="CO1" s="1"/>
      <c r="CP1" s="1"/>
      <c r="CQ1" s="1"/>
      <c r="CR1" s="13"/>
      <c r="CS1" s="17"/>
      <c r="CT1" s="1"/>
      <c r="CU1" s="1"/>
      <c r="CV1" s="13"/>
      <c r="CW1" s="17"/>
      <c r="CX1" s="1"/>
      <c r="CY1" s="1"/>
      <c r="CZ1" s="13"/>
      <c r="DA1" s="17"/>
      <c r="DB1" s="1"/>
      <c r="DC1" s="1"/>
      <c r="DD1" s="1"/>
      <c r="DE1" s="1"/>
      <c r="DF1" s="1"/>
      <c r="DG1" s="1"/>
      <c r="DH1" s="1"/>
      <c r="DI1" s="1"/>
      <c r="DJ1" s="1"/>
      <c r="DK1" s="1"/>
      <c r="DL1" s="13"/>
      <c r="DM1" s="17"/>
      <c r="DN1" s="1"/>
      <c r="DO1" s="1"/>
      <c r="DP1" s="13"/>
      <c r="DQ1" s="17"/>
      <c r="DR1" s="1"/>
      <c r="DS1" s="1"/>
      <c r="DT1" s="1"/>
      <c r="DU1" s="1"/>
      <c r="DV1" s="1"/>
      <c r="DW1" s="18"/>
      <c r="DX1" s="1"/>
      <c r="DY1" s="1"/>
    </row>
    <row r="2" spans="1:140" s="4" customFormat="1" ht="39" customHeight="1" thickBot="1">
      <c r="A2" s="34"/>
      <c r="B2" s="34" t="s">
        <v>0</v>
      </c>
      <c r="C2" s="24" t="s">
        <v>1</v>
      </c>
      <c r="D2" s="35" t="s">
        <v>2</v>
      </c>
      <c r="E2" s="143" t="s">
        <v>16</v>
      </c>
      <c r="F2" s="36" t="s">
        <v>3</v>
      </c>
      <c r="G2" s="21" t="s">
        <v>4</v>
      </c>
      <c r="H2" s="37" t="s">
        <v>2</v>
      </c>
      <c r="I2" s="36" t="s">
        <v>6</v>
      </c>
      <c r="J2" s="36" t="s">
        <v>3</v>
      </c>
      <c r="K2" s="22" t="s">
        <v>4</v>
      </c>
      <c r="L2" s="35" t="s">
        <v>2</v>
      </c>
      <c r="M2" s="136" t="s">
        <v>121</v>
      </c>
      <c r="N2" s="36" t="s">
        <v>3</v>
      </c>
      <c r="O2" s="24" t="s">
        <v>4</v>
      </c>
      <c r="P2" s="35" t="s">
        <v>2</v>
      </c>
      <c r="Q2" s="39" t="s">
        <v>5</v>
      </c>
      <c r="R2" s="36" t="s">
        <v>3</v>
      </c>
      <c r="S2" s="21" t="s">
        <v>4</v>
      </c>
      <c r="T2" s="35" t="s">
        <v>2</v>
      </c>
      <c r="U2" s="40" t="s">
        <v>13</v>
      </c>
      <c r="V2" s="36" t="s">
        <v>3</v>
      </c>
      <c r="W2" s="22" t="s">
        <v>4</v>
      </c>
      <c r="X2" s="37" t="s">
        <v>2</v>
      </c>
      <c r="Y2" s="131" t="s">
        <v>14</v>
      </c>
      <c r="Z2" s="36" t="s">
        <v>3</v>
      </c>
      <c r="AA2" s="24" t="s">
        <v>4</v>
      </c>
      <c r="AB2" s="35" t="s">
        <v>2</v>
      </c>
      <c r="AC2" s="41" t="s">
        <v>15</v>
      </c>
      <c r="AD2" s="36" t="s">
        <v>3</v>
      </c>
      <c r="AE2" s="21" t="s">
        <v>4</v>
      </c>
      <c r="AF2" s="37" t="s">
        <v>2</v>
      </c>
      <c r="AG2" s="132" t="s">
        <v>134</v>
      </c>
      <c r="AH2" s="36" t="s">
        <v>3</v>
      </c>
      <c r="AI2" s="64" t="s">
        <v>4</v>
      </c>
      <c r="AJ2" s="35" t="s">
        <v>2</v>
      </c>
      <c r="AK2" s="42" t="s">
        <v>18</v>
      </c>
      <c r="AL2" s="36" t="s">
        <v>3</v>
      </c>
      <c r="AM2" s="24" t="s">
        <v>4</v>
      </c>
      <c r="AN2" s="35" t="s">
        <v>2</v>
      </c>
      <c r="AO2" s="35" t="s">
        <v>20</v>
      </c>
      <c r="AP2" s="36" t="s">
        <v>3</v>
      </c>
      <c r="AQ2" s="21" t="s">
        <v>4</v>
      </c>
      <c r="AR2" s="37" t="s">
        <v>2</v>
      </c>
      <c r="AS2" s="43" t="s">
        <v>21</v>
      </c>
      <c r="AT2" s="36" t="s">
        <v>3</v>
      </c>
      <c r="AU2" s="22" t="s">
        <v>4</v>
      </c>
      <c r="AV2" s="37" t="s">
        <v>2</v>
      </c>
      <c r="AW2" s="35" t="s">
        <v>150</v>
      </c>
      <c r="AX2" s="36" t="s">
        <v>3</v>
      </c>
      <c r="AY2" s="24" t="s">
        <v>4</v>
      </c>
      <c r="AZ2" s="37" t="s">
        <v>2</v>
      </c>
      <c r="BA2" s="45" t="s">
        <v>22</v>
      </c>
      <c r="BB2" s="36" t="s">
        <v>3</v>
      </c>
      <c r="BC2" s="21" t="s">
        <v>4</v>
      </c>
      <c r="BD2" s="35" t="s">
        <v>2</v>
      </c>
      <c r="BE2" s="36" t="s">
        <v>7</v>
      </c>
      <c r="BF2" s="36" t="s">
        <v>3</v>
      </c>
      <c r="BG2" s="22" t="s">
        <v>4</v>
      </c>
      <c r="BH2" s="35" t="s">
        <v>2</v>
      </c>
      <c r="BI2" s="42" t="s">
        <v>35</v>
      </c>
      <c r="BJ2" s="36" t="s">
        <v>3</v>
      </c>
      <c r="BK2" s="24" t="s">
        <v>4</v>
      </c>
      <c r="BL2" s="37" t="s">
        <v>2</v>
      </c>
      <c r="BM2" s="35" t="s">
        <v>50</v>
      </c>
      <c r="BN2" s="36" t="s">
        <v>3</v>
      </c>
      <c r="BO2" s="21" t="s">
        <v>4</v>
      </c>
      <c r="BP2" s="37" t="s">
        <v>2</v>
      </c>
      <c r="BQ2" s="45" t="s">
        <v>51</v>
      </c>
      <c r="BR2" s="36" t="s">
        <v>3</v>
      </c>
      <c r="BS2" s="22" t="s">
        <v>4</v>
      </c>
      <c r="BT2" s="37" t="s">
        <v>2</v>
      </c>
      <c r="BU2" s="43" t="s">
        <v>30</v>
      </c>
      <c r="BV2" s="35" t="s">
        <v>3</v>
      </c>
      <c r="BW2" s="24" t="s">
        <v>4</v>
      </c>
      <c r="BX2" s="37" t="s">
        <v>2</v>
      </c>
      <c r="BY2" s="46" t="s">
        <v>23</v>
      </c>
      <c r="BZ2" s="36" t="s">
        <v>3</v>
      </c>
      <c r="CA2" s="21" t="s">
        <v>4</v>
      </c>
      <c r="CB2" s="37" t="s">
        <v>2</v>
      </c>
      <c r="CC2" s="46" t="s">
        <v>36</v>
      </c>
      <c r="CD2" s="36" t="s">
        <v>3</v>
      </c>
      <c r="CE2" s="22" t="s">
        <v>4</v>
      </c>
      <c r="CF2" s="37" t="s">
        <v>2</v>
      </c>
      <c r="CG2" s="46" t="s">
        <v>77</v>
      </c>
      <c r="CH2" s="36" t="s">
        <v>3</v>
      </c>
      <c r="CI2" s="24" t="s">
        <v>4</v>
      </c>
      <c r="CJ2" s="37" t="s">
        <v>2</v>
      </c>
      <c r="CK2" s="38" t="s">
        <v>39</v>
      </c>
      <c r="CL2" s="36" t="s">
        <v>3</v>
      </c>
      <c r="CM2" s="21" t="s">
        <v>4</v>
      </c>
      <c r="CN2" s="37" t="s">
        <v>2</v>
      </c>
      <c r="CO2" s="38" t="s">
        <v>29</v>
      </c>
      <c r="CP2" s="36" t="s">
        <v>3</v>
      </c>
      <c r="CQ2" s="22" t="s">
        <v>4</v>
      </c>
      <c r="CR2" s="37" t="s">
        <v>2</v>
      </c>
      <c r="CS2" s="46" t="s">
        <v>62</v>
      </c>
      <c r="CT2" s="36" t="s">
        <v>3</v>
      </c>
      <c r="CU2" s="24" t="s">
        <v>4</v>
      </c>
      <c r="CV2" s="37" t="s">
        <v>2</v>
      </c>
      <c r="CW2" s="46" t="s">
        <v>65</v>
      </c>
      <c r="CX2" s="36" t="s">
        <v>3</v>
      </c>
      <c r="CY2" s="21" t="s">
        <v>4</v>
      </c>
      <c r="CZ2" s="37" t="s">
        <v>2</v>
      </c>
      <c r="DA2" s="46" t="s">
        <v>68</v>
      </c>
      <c r="DB2" s="36" t="s">
        <v>3</v>
      </c>
      <c r="DC2" s="22" t="s">
        <v>4</v>
      </c>
      <c r="DD2" s="37" t="s">
        <v>2</v>
      </c>
      <c r="DE2" s="173" t="s">
        <v>143</v>
      </c>
      <c r="DF2" s="36" t="s">
        <v>3</v>
      </c>
      <c r="DG2" s="24" t="s">
        <v>4</v>
      </c>
      <c r="DH2" s="37" t="s">
        <v>2</v>
      </c>
      <c r="DI2" s="166" t="s">
        <v>74</v>
      </c>
      <c r="DJ2" s="36" t="s">
        <v>3</v>
      </c>
      <c r="DK2" s="21" t="s">
        <v>4</v>
      </c>
      <c r="DL2" s="37" t="s">
        <v>2</v>
      </c>
      <c r="DM2" s="46" t="s">
        <v>89</v>
      </c>
      <c r="DN2" s="36" t="s">
        <v>3</v>
      </c>
      <c r="DO2" s="22" t="s">
        <v>4</v>
      </c>
      <c r="DP2" s="37" t="s">
        <v>2</v>
      </c>
      <c r="DQ2" s="46" t="s">
        <v>114</v>
      </c>
      <c r="DR2" s="36" t="s">
        <v>3</v>
      </c>
      <c r="DS2" s="22" t="s">
        <v>4</v>
      </c>
      <c r="DT2" s="165" t="s">
        <v>2</v>
      </c>
      <c r="DU2" s="36" t="s">
        <v>28</v>
      </c>
      <c r="DV2" s="36" t="s">
        <v>3</v>
      </c>
      <c r="DW2" s="71" t="s">
        <v>4</v>
      </c>
      <c r="DX2" s="47"/>
      <c r="DY2" s="48" t="s">
        <v>8</v>
      </c>
    </row>
    <row r="3" spans="1:140" s="4" customFormat="1" ht="17.25" customHeight="1" thickTop="1">
      <c r="A3" s="128">
        <v>1</v>
      </c>
      <c r="B3" s="94">
        <v>41001</v>
      </c>
      <c r="C3" s="152" t="s">
        <v>126</v>
      </c>
      <c r="D3" s="87">
        <v>10</v>
      </c>
      <c r="E3" s="88">
        <v>155.80000000000001</v>
      </c>
      <c r="F3" s="85">
        <v>34</v>
      </c>
      <c r="G3" s="99">
        <f t="shared" ref="G3:G35" si="0">F3*E3</f>
        <v>5297.2000000000007</v>
      </c>
      <c r="H3" s="84">
        <v>5</v>
      </c>
      <c r="I3" s="85">
        <v>135.30000000000001</v>
      </c>
      <c r="J3" s="82">
        <v>63</v>
      </c>
      <c r="K3" s="101">
        <f t="shared" ref="K3:K35" si="1">J3*I3</f>
        <v>8523.9000000000015</v>
      </c>
      <c r="L3" s="87"/>
      <c r="M3" s="88"/>
      <c r="N3" s="82"/>
      <c r="O3" s="102">
        <f t="shared" ref="O3:O34" si="2">N3*M3</f>
        <v>0</v>
      </c>
      <c r="P3" s="87">
        <v>5</v>
      </c>
      <c r="Q3" s="88">
        <v>136.1</v>
      </c>
      <c r="R3" s="82">
        <v>22</v>
      </c>
      <c r="S3" s="103">
        <f>R3*Q3</f>
        <v>2994.2</v>
      </c>
      <c r="T3" s="84"/>
      <c r="U3" s="88"/>
      <c r="V3" s="82"/>
      <c r="W3" s="101">
        <f>V3*U3</f>
        <v>0</v>
      </c>
      <c r="X3" s="84">
        <v>1</v>
      </c>
      <c r="Y3" s="88">
        <v>935.3</v>
      </c>
      <c r="Z3" s="82">
        <v>24.2</v>
      </c>
      <c r="AA3" s="102">
        <f>Z3*Y3</f>
        <v>22634.26</v>
      </c>
      <c r="AB3" s="84">
        <v>4</v>
      </c>
      <c r="AC3" s="88">
        <v>3026.75</v>
      </c>
      <c r="AD3" s="82">
        <v>24.2</v>
      </c>
      <c r="AE3" s="99">
        <f>AD3*AC3</f>
        <v>73247.349999999991</v>
      </c>
      <c r="AF3" s="84"/>
      <c r="AG3" s="88"/>
      <c r="AH3" s="82"/>
      <c r="AI3" s="65">
        <f t="shared" ref="AI3:AI20" si="3">AH3*AG3</f>
        <v>0</v>
      </c>
      <c r="AJ3" s="84"/>
      <c r="AK3" s="88"/>
      <c r="AL3" s="82"/>
      <c r="AM3" s="102">
        <f>AL3*AK3</f>
        <v>0</v>
      </c>
      <c r="AN3" s="84"/>
      <c r="AO3" s="85"/>
      <c r="AP3" s="82"/>
      <c r="AQ3" s="56">
        <f t="shared" ref="AQ3:AQ4" si="4">AP3*AO3</f>
        <v>0</v>
      </c>
      <c r="AR3" s="84"/>
      <c r="AS3" s="88"/>
      <c r="AT3" s="82"/>
      <c r="AU3" s="28">
        <f t="shared" ref="AU3:AU4" si="5">AT3*AS3</f>
        <v>0</v>
      </c>
      <c r="AV3" s="97"/>
      <c r="AW3" s="82"/>
      <c r="AX3" s="82"/>
      <c r="AY3" s="62">
        <f t="shared" ref="AY3:AY16" si="6">AX3*AW3</f>
        <v>0</v>
      </c>
      <c r="AZ3" s="84"/>
      <c r="BA3" s="88"/>
      <c r="BB3" s="82"/>
      <c r="BC3" s="56">
        <f t="shared" ref="BC3:BC4" si="7">BB3*BA3</f>
        <v>0</v>
      </c>
      <c r="BD3" s="84">
        <v>10</v>
      </c>
      <c r="BE3" s="88">
        <v>272.2</v>
      </c>
      <c r="BF3" s="82">
        <v>25.5</v>
      </c>
      <c r="BG3" s="60">
        <f t="shared" ref="BG3:BG9" si="8">BF3*BE3</f>
        <v>6941.0999999999995</v>
      </c>
      <c r="BH3" s="84"/>
      <c r="BI3" s="88"/>
      <c r="BJ3" s="82"/>
      <c r="BK3" s="62">
        <f t="shared" ref="BK3:BK4" si="9">BJ3*BI3</f>
        <v>0</v>
      </c>
      <c r="BL3" s="84"/>
      <c r="BM3" s="82"/>
      <c r="BN3" s="82"/>
      <c r="BO3" s="56">
        <f t="shared" ref="BO3:BO35" si="10">BN3*BM3</f>
        <v>0</v>
      </c>
      <c r="BP3" s="84"/>
      <c r="BQ3" s="88"/>
      <c r="BR3" s="82"/>
      <c r="BS3" s="60">
        <f t="shared" ref="BS3:BS35" si="11">BR3*BQ3</f>
        <v>0</v>
      </c>
      <c r="BT3" s="90"/>
      <c r="BU3" s="88"/>
      <c r="BV3" s="82"/>
      <c r="BW3" s="62">
        <f t="shared" ref="BW3:BW8" si="12">BV3*BU3</f>
        <v>0</v>
      </c>
      <c r="BX3" s="97"/>
      <c r="BY3" s="88"/>
      <c r="BZ3" s="82"/>
      <c r="CA3" s="83">
        <f t="shared" ref="CA3:CA5" si="13">BZ3*BY3</f>
        <v>0</v>
      </c>
      <c r="CB3" s="84"/>
      <c r="CC3" s="88"/>
      <c r="CD3" s="82"/>
      <c r="CE3" s="60">
        <f t="shared" ref="CE3:CE12" si="14">CD3*CB3</f>
        <v>0</v>
      </c>
      <c r="CF3" s="84"/>
      <c r="CG3" s="88"/>
      <c r="CH3" s="82"/>
      <c r="CI3" s="62">
        <f t="shared" ref="CI3:CI20" si="15">CH3*CG3</f>
        <v>0</v>
      </c>
      <c r="CJ3" s="84"/>
      <c r="CK3" s="82"/>
      <c r="CL3" s="82"/>
      <c r="CM3" s="56">
        <f t="shared" ref="CM3:CM14" si="16">CL3*CK3</f>
        <v>0</v>
      </c>
      <c r="CN3" s="84"/>
      <c r="CO3" s="82"/>
      <c r="CP3" s="82"/>
      <c r="CQ3" s="86">
        <f t="shared" ref="CQ3:CQ5" si="17">CP3*CO3</f>
        <v>0</v>
      </c>
      <c r="CR3" s="137"/>
      <c r="CS3" s="140"/>
      <c r="CT3" s="133"/>
      <c r="CU3" s="144">
        <f>CT3*CS3</f>
        <v>0</v>
      </c>
      <c r="CV3" s="137"/>
      <c r="CW3" s="140"/>
      <c r="CX3" s="133"/>
      <c r="CY3" s="147">
        <f t="shared" ref="CY3:CY7" si="18">CX3*CW3</f>
        <v>0</v>
      </c>
      <c r="CZ3" s="137"/>
      <c r="DA3" s="140"/>
      <c r="DB3" s="133"/>
      <c r="DC3" s="149">
        <f t="shared" ref="DC3:DC8" si="19">DB3*DA3</f>
        <v>0</v>
      </c>
      <c r="DD3" s="133"/>
      <c r="DE3" s="133"/>
      <c r="DF3" s="133"/>
      <c r="DG3" s="145">
        <f t="shared" ref="DG3:DG17" si="20">DF3*DE3</f>
        <v>0</v>
      </c>
      <c r="DH3" s="133"/>
      <c r="DI3" s="133"/>
      <c r="DJ3" s="133"/>
      <c r="DK3" s="147">
        <f t="shared" ref="DK3:DK13" si="21">DJ3*DI3</f>
        <v>0</v>
      </c>
      <c r="DL3" s="137"/>
      <c r="DM3" s="140"/>
      <c r="DN3" s="133"/>
      <c r="DO3" s="149">
        <f t="shared" ref="DO3:DO21" si="22">DN3*DM3</f>
        <v>0</v>
      </c>
      <c r="DP3" s="137"/>
      <c r="DQ3" s="140"/>
      <c r="DR3" s="133"/>
      <c r="DS3" s="133">
        <f t="shared" ref="DS3:DS23" si="23">DR3*DQ3</f>
        <v>0</v>
      </c>
      <c r="DT3" s="167"/>
      <c r="DU3" s="155"/>
      <c r="DV3" s="82"/>
      <c r="DW3" s="72">
        <f t="shared" ref="DW3:DW8" si="24">DV3*DU3</f>
        <v>0</v>
      </c>
      <c r="DX3" s="107"/>
      <c r="DY3" s="98">
        <f t="shared" ref="DY3:DY17" si="25">DW3+CQ3+CM3+CI3+CE3+CA3+BW3+BS3+BO3+BK3+BG3+BC3+AY3+AU3+AQ3+AM3+AI3+AE3+AA3+W3+S3+O3+K3+G3+CU3+CY3+DC3+DK3+DO3+DS3+DG3</f>
        <v>119638.01</v>
      </c>
      <c r="DZ3"/>
      <c r="EA3"/>
      <c r="EB3" s="9"/>
      <c r="EC3" s="6"/>
      <c r="ED3"/>
      <c r="EE3"/>
      <c r="EF3"/>
      <c r="EG3"/>
      <c r="EH3"/>
      <c r="EI3"/>
      <c r="EJ3"/>
    </row>
    <row r="4" spans="1:140" ht="17.25" customHeight="1">
      <c r="A4" s="129">
        <v>2</v>
      </c>
      <c r="B4" s="25">
        <v>41001</v>
      </c>
      <c r="C4" s="153" t="s">
        <v>127</v>
      </c>
      <c r="D4" s="69"/>
      <c r="E4" s="31"/>
      <c r="F4" s="30"/>
      <c r="G4" s="100">
        <f t="shared" si="0"/>
        <v>0</v>
      </c>
      <c r="H4" s="54"/>
      <c r="I4" s="30"/>
      <c r="J4" s="28"/>
      <c r="K4" s="60">
        <f t="shared" si="1"/>
        <v>0</v>
      </c>
      <c r="L4" s="58"/>
      <c r="M4" s="31"/>
      <c r="N4" s="28"/>
      <c r="O4" s="62">
        <f t="shared" si="2"/>
        <v>0</v>
      </c>
      <c r="P4" s="58"/>
      <c r="Q4" s="31"/>
      <c r="R4" s="28"/>
      <c r="S4" s="56">
        <f t="shared" ref="S4:S35" si="26">R4*Q4</f>
        <v>0</v>
      </c>
      <c r="T4" s="54"/>
      <c r="U4" s="31"/>
      <c r="V4" s="28"/>
      <c r="W4" s="60">
        <f t="shared" ref="W4:W35" si="27">V4*U4</f>
        <v>0</v>
      </c>
      <c r="X4" s="54"/>
      <c r="Y4" s="31"/>
      <c r="Z4" s="28"/>
      <c r="AA4" s="62">
        <f t="shared" ref="AA4:AA35" si="28">Z4*Y4</f>
        <v>0</v>
      </c>
      <c r="AB4" s="54"/>
      <c r="AC4" s="31"/>
      <c r="AD4" s="28"/>
      <c r="AE4" s="100">
        <f t="shared" ref="AE4:AE35" si="29">AD4*AC4</f>
        <v>0</v>
      </c>
      <c r="AF4" s="54"/>
      <c r="AG4" s="31"/>
      <c r="AH4" s="28"/>
      <c r="AI4" s="65">
        <f t="shared" si="3"/>
        <v>0</v>
      </c>
      <c r="AJ4" s="54"/>
      <c r="AK4" s="31"/>
      <c r="AL4" s="28"/>
      <c r="AM4" s="62">
        <f t="shared" ref="AM4:AM35" si="30">AL4*AK4</f>
        <v>0</v>
      </c>
      <c r="AN4" s="54"/>
      <c r="AO4" s="30"/>
      <c r="AP4" s="28"/>
      <c r="AQ4" s="56">
        <f t="shared" si="4"/>
        <v>0</v>
      </c>
      <c r="AR4" s="54"/>
      <c r="AS4" s="31"/>
      <c r="AT4" s="28"/>
      <c r="AU4" s="28">
        <f t="shared" si="5"/>
        <v>0</v>
      </c>
      <c r="AV4" s="29"/>
      <c r="AW4" s="28"/>
      <c r="AX4" s="28"/>
      <c r="AY4" s="62">
        <f t="shared" si="6"/>
        <v>0</v>
      </c>
      <c r="AZ4" s="54"/>
      <c r="BA4" s="31"/>
      <c r="BB4" s="28"/>
      <c r="BC4" s="56">
        <f t="shared" si="7"/>
        <v>0</v>
      </c>
      <c r="BD4" s="54"/>
      <c r="BE4" s="31"/>
      <c r="BF4" s="28"/>
      <c r="BG4" s="60">
        <f t="shared" si="8"/>
        <v>0</v>
      </c>
      <c r="BH4" s="54"/>
      <c r="BI4" s="31"/>
      <c r="BJ4" s="28"/>
      <c r="BK4" s="62">
        <f t="shared" si="9"/>
        <v>0</v>
      </c>
      <c r="BL4" s="54">
        <v>6</v>
      </c>
      <c r="BM4" s="28">
        <v>584</v>
      </c>
      <c r="BN4" s="28">
        <v>26.5</v>
      </c>
      <c r="BO4" s="56">
        <f t="shared" si="10"/>
        <v>15476</v>
      </c>
      <c r="BP4" s="54"/>
      <c r="BQ4" s="31"/>
      <c r="BR4" s="28"/>
      <c r="BS4" s="60">
        <f t="shared" si="11"/>
        <v>0</v>
      </c>
      <c r="BT4" s="67"/>
      <c r="BU4" s="31"/>
      <c r="BV4" s="28"/>
      <c r="BW4" s="62">
        <f t="shared" si="12"/>
        <v>0</v>
      </c>
      <c r="BX4" s="29"/>
      <c r="BY4" s="31"/>
      <c r="BZ4" s="28"/>
      <c r="CA4" s="83">
        <f t="shared" si="13"/>
        <v>0</v>
      </c>
      <c r="CB4" s="54"/>
      <c r="CC4" s="31"/>
      <c r="CD4" s="28"/>
      <c r="CE4" s="60">
        <f t="shared" si="14"/>
        <v>0</v>
      </c>
      <c r="CF4" s="54"/>
      <c r="CG4" s="31"/>
      <c r="CH4" s="28"/>
      <c r="CI4" s="62">
        <f t="shared" si="15"/>
        <v>0</v>
      </c>
      <c r="CJ4" s="54"/>
      <c r="CK4" s="28"/>
      <c r="CL4" s="28"/>
      <c r="CM4" s="56">
        <f t="shared" si="16"/>
        <v>0</v>
      </c>
      <c r="CN4" s="54"/>
      <c r="CO4" s="28"/>
      <c r="CP4" s="28"/>
      <c r="CQ4" s="86">
        <f t="shared" si="17"/>
        <v>0</v>
      </c>
      <c r="CR4" s="137"/>
      <c r="CS4" s="140"/>
      <c r="CT4" s="133"/>
      <c r="CU4" s="145">
        <f t="shared" ref="CU4:CU35" si="31">CT4*CS4</f>
        <v>0</v>
      </c>
      <c r="CV4" s="137"/>
      <c r="CW4" s="140"/>
      <c r="CX4" s="133"/>
      <c r="CY4" s="147">
        <f t="shared" si="18"/>
        <v>0</v>
      </c>
      <c r="CZ4" s="137"/>
      <c r="DA4" s="140"/>
      <c r="DB4" s="133"/>
      <c r="DC4" s="149">
        <f t="shared" si="19"/>
        <v>0</v>
      </c>
      <c r="DD4" s="133"/>
      <c r="DE4" s="133"/>
      <c r="DF4" s="133"/>
      <c r="DG4" s="145">
        <f t="shared" si="20"/>
        <v>0</v>
      </c>
      <c r="DH4" s="133"/>
      <c r="DI4" s="133"/>
      <c r="DJ4" s="133"/>
      <c r="DK4" s="147">
        <f t="shared" si="21"/>
        <v>0</v>
      </c>
      <c r="DL4" s="137"/>
      <c r="DM4" s="140"/>
      <c r="DN4" s="133"/>
      <c r="DO4" s="149">
        <f t="shared" si="22"/>
        <v>0</v>
      </c>
      <c r="DP4" s="137"/>
      <c r="DQ4" s="140">
        <v>6</v>
      </c>
      <c r="DR4" s="133">
        <v>20</v>
      </c>
      <c r="DS4" s="133">
        <f t="shared" si="23"/>
        <v>120</v>
      </c>
      <c r="DT4" s="168"/>
      <c r="DU4" s="156"/>
      <c r="DV4" s="28"/>
      <c r="DW4" s="72">
        <f t="shared" si="24"/>
        <v>0</v>
      </c>
      <c r="DX4" s="69"/>
      <c r="DY4" s="98">
        <f t="shared" si="25"/>
        <v>15596</v>
      </c>
    </row>
    <row r="5" spans="1:140" ht="17.25" customHeight="1">
      <c r="A5" s="129">
        <v>3</v>
      </c>
      <c r="B5" s="25">
        <v>41002</v>
      </c>
      <c r="C5" s="153" t="s">
        <v>128</v>
      </c>
      <c r="D5" s="69"/>
      <c r="E5" s="31"/>
      <c r="F5" s="28"/>
      <c r="G5" s="100">
        <f t="shared" si="0"/>
        <v>0</v>
      </c>
      <c r="H5" s="54"/>
      <c r="I5" s="30"/>
      <c r="J5" s="28"/>
      <c r="K5" s="60">
        <f t="shared" si="1"/>
        <v>0</v>
      </c>
      <c r="L5" s="58"/>
      <c r="M5" s="31"/>
      <c r="N5" s="28"/>
      <c r="O5" s="62">
        <f t="shared" si="2"/>
        <v>0</v>
      </c>
      <c r="P5" s="58"/>
      <c r="Q5" s="31"/>
      <c r="R5" s="28"/>
      <c r="S5" s="56">
        <f t="shared" si="26"/>
        <v>0</v>
      </c>
      <c r="T5" s="54"/>
      <c r="U5" s="31"/>
      <c r="V5" s="28"/>
      <c r="W5" s="60">
        <f t="shared" si="27"/>
        <v>0</v>
      </c>
      <c r="X5" s="54"/>
      <c r="Y5" s="31"/>
      <c r="Z5" s="28"/>
      <c r="AA5" s="62">
        <f t="shared" si="28"/>
        <v>0</v>
      </c>
      <c r="AB5" s="54"/>
      <c r="AC5" s="31"/>
      <c r="AD5" s="28"/>
      <c r="AE5" s="100">
        <f t="shared" si="29"/>
        <v>0</v>
      </c>
      <c r="AF5" s="54"/>
      <c r="AG5" s="31"/>
      <c r="AH5" s="28"/>
      <c r="AI5" s="65">
        <f t="shared" si="3"/>
        <v>0</v>
      </c>
      <c r="AJ5" s="54">
        <v>3</v>
      </c>
      <c r="AK5" s="31">
        <v>90.52</v>
      </c>
      <c r="AL5" s="28">
        <v>38</v>
      </c>
      <c r="AM5" s="62">
        <f t="shared" si="30"/>
        <v>3439.7599999999998</v>
      </c>
      <c r="AN5" s="54"/>
      <c r="AO5" s="30"/>
      <c r="AP5" s="28"/>
      <c r="AQ5" s="56">
        <f>AP5*AO5</f>
        <v>0</v>
      </c>
      <c r="AR5" s="54"/>
      <c r="AS5" s="31"/>
      <c r="AT5" s="28"/>
      <c r="AU5" s="28">
        <f>AT5*AS5</f>
        <v>0</v>
      </c>
      <c r="AV5" s="29"/>
      <c r="AW5" s="28"/>
      <c r="AX5" s="28"/>
      <c r="AY5" s="62">
        <f t="shared" si="6"/>
        <v>0</v>
      </c>
      <c r="AZ5" s="54"/>
      <c r="BA5" s="31"/>
      <c r="BB5" s="28"/>
      <c r="BC5" s="56">
        <f>BB5*BA5</f>
        <v>0</v>
      </c>
      <c r="BD5" s="54"/>
      <c r="BE5" s="31"/>
      <c r="BF5" s="28"/>
      <c r="BG5" s="60">
        <f t="shared" si="8"/>
        <v>0</v>
      </c>
      <c r="BH5" s="54"/>
      <c r="BI5" s="31"/>
      <c r="BJ5" s="28"/>
      <c r="BK5" s="62">
        <f>BJ5*BI5</f>
        <v>0</v>
      </c>
      <c r="BL5" s="54"/>
      <c r="BM5" s="28"/>
      <c r="BN5" s="28"/>
      <c r="BO5" s="56">
        <f t="shared" si="10"/>
        <v>0</v>
      </c>
      <c r="BP5" s="54"/>
      <c r="BQ5" s="31"/>
      <c r="BR5" s="28"/>
      <c r="BS5" s="60">
        <f t="shared" si="11"/>
        <v>0</v>
      </c>
      <c r="BT5" s="67"/>
      <c r="BU5" s="31"/>
      <c r="BV5" s="28"/>
      <c r="BW5" s="62">
        <f t="shared" si="12"/>
        <v>0</v>
      </c>
      <c r="BX5" s="29"/>
      <c r="BY5" s="31"/>
      <c r="BZ5" s="28"/>
      <c r="CA5" s="83">
        <f t="shared" si="13"/>
        <v>0</v>
      </c>
      <c r="CB5" s="54"/>
      <c r="CC5" s="31"/>
      <c r="CD5" s="28"/>
      <c r="CE5" s="60">
        <f t="shared" si="14"/>
        <v>0</v>
      </c>
      <c r="CF5" s="54"/>
      <c r="CG5" s="31"/>
      <c r="CH5" s="28"/>
      <c r="CI5" s="62">
        <f t="shared" si="15"/>
        <v>0</v>
      </c>
      <c r="CJ5" s="54"/>
      <c r="CK5" s="28"/>
      <c r="CL5" s="28"/>
      <c r="CM5" s="56">
        <f t="shared" si="16"/>
        <v>0</v>
      </c>
      <c r="CN5" s="54"/>
      <c r="CO5" s="28"/>
      <c r="CP5" s="28"/>
      <c r="CQ5" s="86">
        <f t="shared" si="17"/>
        <v>0</v>
      </c>
      <c r="CR5" s="137"/>
      <c r="CS5" s="140"/>
      <c r="CT5" s="133"/>
      <c r="CU5" s="145">
        <f t="shared" si="31"/>
        <v>0</v>
      </c>
      <c r="CV5" s="137"/>
      <c r="CW5" s="140"/>
      <c r="CX5" s="133"/>
      <c r="CY5" s="147">
        <f t="shared" si="18"/>
        <v>0</v>
      </c>
      <c r="CZ5" s="137"/>
      <c r="DA5" s="140"/>
      <c r="DB5" s="133"/>
      <c r="DC5" s="149">
        <f t="shared" si="19"/>
        <v>0</v>
      </c>
      <c r="DD5" s="133"/>
      <c r="DE5" s="133"/>
      <c r="DF5" s="133"/>
      <c r="DG5" s="145">
        <f t="shared" si="20"/>
        <v>0</v>
      </c>
      <c r="DH5" s="133"/>
      <c r="DI5" s="133"/>
      <c r="DJ5" s="133"/>
      <c r="DK5" s="147">
        <f t="shared" si="21"/>
        <v>0</v>
      </c>
      <c r="DL5" s="137"/>
      <c r="DM5" s="140"/>
      <c r="DN5" s="133"/>
      <c r="DO5" s="149">
        <f t="shared" si="22"/>
        <v>0</v>
      </c>
      <c r="DP5" s="137"/>
      <c r="DQ5" s="140"/>
      <c r="DR5" s="133"/>
      <c r="DS5" s="133">
        <f t="shared" si="23"/>
        <v>0</v>
      </c>
      <c r="DT5" s="168"/>
      <c r="DU5" s="156"/>
      <c r="DV5" s="28"/>
      <c r="DW5" s="72">
        <f t="shared" si="24"/>
        <v>0</v>
      </c>
      <c r="DX5" s="69"/>
      <c r="DY5" s="98">
        <f t="shared" si="25"/>
        <v>3439.7599999999998</v>
      </c>
    </row>
    <row r="6" spans="1:140" ht="17.25" customHeight="1">
      <c r="A6" s="129">
        <v>4</v>
      </c>
      <c r="B6" s="25">
        <v>41003</v>
      </c>
      <c r="C6" s="153" t="s">
        <v>129</v>
      </c>
      <c r="D6" s="107"/>
      <c r="E6" s="88"/>
      <c r="F6" s="82"/>
      <c r="G6" s="83">
        <f t="shared" si="0"/>
        <v>0</v>
      </c>
      <c r="H6" s="84"/>
      <c r="I6" s="85"/>
      <c r="J6" s="82"/>
      <c r="K6" s="86">
        <f t="shared" si="1"/>
        <v>0</v>
      </c>
      <c r="L6" s="87"/>
      <c r="M6" s="88"/>
      <c r="N6" s="82"/>
      <c r="O6" s="89">
        <f t="shared" si="2"/>
        <v>0</v>
      </c>
      <c r="P6" s="87"/>
      <c r="Q6" s="88"/>
      <c r="R6" s="82"/>
      <c r="S6" s="83">
        <f t="shared" si="26"/>
        <v>0</v>
      </c>
      <c r="T6" s="84"/>
      <c r="U6" s="88"/>
      <c r="V6" s="82"/>
      <c r="W6" s="86">
        <f t="shared" si="27"/>
        <v>0</v>
      </c>
      <c r="X6" s="84"/>
      <c r="Y6" s="88"/>
      <c r="Z6" s="82"/>
      <c r="AA6" s="89">
        <f t="shared" si="28"/>
        <v>0</v>
      </c>
      <c r="AB6" s="84"/>
      <c r="AC6" s="88"/>
      <c r="AD6" s="82"/>
      <c r="AE6" s="83">
        <f t="shared" si="29"/>
        <v>0</v>
      </c>
      <c r="AF6" s="84"/>
      <c r="AG6" s="88"/>
      <c r="AH6" s="82"/>
      <c r="AI6" s="65">
        <f t="shared" si="3"/>
        <v>0</v>
      </c>
      <c r="AJ6" s="84"/>
      <c r="AK6" s="88"/>
      <c r="AL6" s="82"/>
      <c r="AM6" s="89">
        <f t="shared" si="30"/>
        <v>0</v>
      </c>
      <c r="AN6" s="84"/>
      <c r="AO6" s="85"/>
      <c r="AP6" s="82"/>
      <c r="AQ6" s="83">
        <f t="shared" ref="AQ6:AQ35" si="32">AP6*AO6</f>
        <v>0</v>
      </c>
      <c r="AR6" s="84"/>
      <c r="AS6" s="88">
        <v>149.80000000000001</v>
      </c>
      <c r="AT6" s="82">
        <v>48</v>
      </c>
      <c r="AU6" s="86">
        <f t="shared" ref="AU6:AU35" si="33">AT6*AS6</f>
        <v>7190.4000000000005</v>
      </c>
      <c r="AV6" s="84"/>
      <c r="AW6" s="82"/>
      <c r="AX6" s="82"/>
      <c r="AY6" s="62">
        <f t="shared" si="6"/>
        <v>0</v>
      </c>
      <c r="AZ6" s="84"/>
      <c r="BA6" s="88"/>
      <c r="BB6" s="82"/>
      <c r="BC6" s="83">
        <f t="shared" ref="BC6:BC35" si="34">BB6*BA6</f>
        <v>0</v>
      </c>
      <c r="BD6" s="84"/>
      <c r="BE6" s="88"/>
      <c r="BF6" s="82"/>
      <c r="BG6" s="60">
        <f t="shared" si="8"/>
        <v>0</v>
      </c>
      <c r="BH6" s="84"/>
      <c r="BI6" s="88"/>
      <c r="BJ6" s="82"/>
      <c r="BK6" s="89">
        <f t="shared" ref="BK6:BK35" si="35">BJ6*BI6</f>
        <v>0</v>
      </c>
      <c r="BL6" s="84"/>
      <c r="BM6" s="82"/>
      <c r="BN6" s="82"/>
      <c r="BO6" s="56">
        <f t="shared" si="10"/>
        <v>0</v>
      </c>
      <c r="BP6" s="84"/>
      <c r="BQ6" s="88"/>
      <c r="BR6" s="82"/>
      <c r="BS6" s="60">
        <f t="shared" si="11"/>
        <v>0</v>
      </c>
      <c r="BT6" s="90"/>
      <c r="BU6" s="88"/>
      <c r="BV6" s="82"/>
      <c r="BW6" s="62">
        <f t="shared" si="12"/>
        <v>0</v>
      </c>
      <c r="BX6" s="84"/>
      <c r="BY6" s="88"/>
      <c r="BZ6" s="82"/>
      <c r="CA6" s="83">
        <f>BZ6*BY6</f>
        <v>0</v>
      </c>
      <c r="CB6" s="84"/>
      <c r="CC6" s="88"/>
      <c r="CD6" s="82"/>
      <c r="CE6" s="60">
        <f t="shared" si="14"/>
        <v>0</v>
      </c>
      <c r="CF6" s="84"/>
      <c r="CG6" s="88"/>
      <c r="CH6" s="82"/>
      <c r="CI6" s="62">
        <f t="shared" si="15"/>
        <v>0</v>
      </c>
      <c r="CJ6" s="84"/>
      <c r="CK6" s="82"/>
      <c r="CL6" s="82"/>
      <c r="CM6" s="56">
        <f t="shared" si="16"/>
        <v>0</v>
      </c>
      <c r="CN6" s="84"/>
      <c r="CO6" s="82"/>
      <c r="CP6" s="82"/>
      <c r="CQ6" s="86">
        <f>CP6*CO6</f>
        <v>0</v>
      </c>
      <c r="CR6" s="137"/>
      <c r="CS6" s="140"/>
      <c r="CT6" s="133"/>
      <c r="CU6" s="145">
        <f t="shared" si="31"/>
        <v>0</v>
      </c>
      <c r="CV6" s="137"/>
      <c r="CW6" s="140"/>
      <c r="CX6" s="133"/>
      <c r="CY6" s="147">
        <f t="shared" si="18"/>
        <v>0</v>
      </c>
      <c r="CZ6" s="137"/>
      <c r="DA6" s="140"/>
      <c r="DB6" s="133"/>
      <c r="DC6" s="149">
        <f t="shared" si="19"/>
        <v>0</v>
      </c>
      <c r="DD6" s="133"/>
      <c r="DE6" s="133"/>
      <c r="DF6" s="133"/>
      <c r="DG6" s="145">
        <f t="shared" si="20"/>
        <v>0</v>
      </c>
      <c r="DH6" s="133"/>
      <c r="DI6" s="133"/>
      <c r="DJ6" s="133"/>
      <c r="DK6" s="147">
        <f t="shared" si="21"/>
        <v>0</v>
      </c>
      <c r="DL6" s="137"/>
      <c r="DM6" s="140"/>
      <c r="DN6" s="133"/>
      <c r="DO6" s="149">
        <f t="shared" si="22"/>
        <v>0</v>
      </c>
      <c r="DP6" s="137"/>
      <c r="DQ6" s="140"/>
      <c r="DR6" s="133"/>
      <c r="DS6" s="133">
        <f t="shared" si="23"/>
        <v>0</v>
      </c>
      <c r="DT6" s="169"/>
      <c r="DU6" s="155"/>
      <c r="DV6" s="82"/>
      <c r="DW6" s="72">
        <f t="shared" si="24"/>
        <v>0</v>
      </c>
      <c r="DX6" s="92"/>
      <c r="DY6" s="98">
        <f t="shared" si="25"/>
        <v>7190.4000000000005</v>
      </c>
    </row>
    <row r="7" spans="1:140" ht="17.25" customHeight="1">
      <c r="A7" s="129">
        <v>5</v>
      </c>
      <c r="B7" s="25">
        <v>41004</v>
      </c>
      <c r="C7" s="153" t="s">
        <v>130</v>
      </c>
      <c r="D7" s="69">
        <v>10</v>
      </c>
      <c r="E7" s="31">
        <v>163.4</v>
      </c>
      <c r="F7" s="28">
        <v>33</v>
      </c>
      <c r="G7" s="56">
        <f t="shared" si="0"/>
        <v>5392.2</v>
      </c>
      <c r="H7" s="54"/>
      <c r="I7" s="30"/>
      <c r="J7" s="28"/>
      <c r="K7" s="60">
        <f t="shared" si="1"/>
        <v>0</v>
      </c>
      <c r="L7" s="58"/>
      <c r="M7" s="31"/>
      <c r="N7" s="28"/>
      <c r="O7" s="62">
        <f t="shared" si="2"/>
        <v>0</v>
      </c>
      <c r="P7" s="58"/>
      <c r="Q7" s="31"/>
      <c r="R7" s="28"/>
      <c r="S7" s="56">
        <f t="shared" si="26"/>
        <v>0</v>
      </c>
      <c r="T7" s="54"/>
      <c r="U7" s="31"/>
      <c r="V7" s="28"/>
      <c r="W7" s="60">
        <f t="shared" si="27"/>
        <v>0</v>
      </c>
      <c r="X7" s="54">
        <v>2</v>
      </c>
      <c r="Y7" s="31">
        <v>1907.3</v>
      </c>
      <c r="Z7" s="28">
        <v>23.5</v>
      </c>
      <c r="AA7" s="62">
        <f t="shared" si="28"/>
        <v>44821.549999999996</v>
      </c>
      <c r="AB7" s="54"/>
      <c r="AC7" s="31"/>
      <c r="AD7" s="28"/>
      <c r="AE7" s="56">
        <f t="shared" si="29"/>
        <v>0</v>
      </c>
      <c r="AF7" s="54"/>
      <c r="AG7" s="31"/>
      <c r="AH7" s="28"/>
      <c r="AI7" s="65">
        <f t="shared" si="3"/>
        <v>0</v>
      </c>
      <c r="AJ7" s="54"/>
      <c r="AK7" s="31"/>
      <c r="AL7" s="28"/>
      <c r="AM7" s="62">
        <f t="shared" si="30"/>
        <v>0</v>
      </c>
      <c r="AN7" s="54"/>
      <c r="AO7" s="30"/>
      <c r="AP7" s="28"/>
      <c r="AQ7" s="56">
        <f t="shared" si="32"/>
        <v>0</v>
      </c>
      <c r="AR7" s="54"/>
      <c r="AS7" s="31"/>
      <c r="AT7" s="28"/>
      <c r="AU7" s="60">
        <f t="shared" si="33"/>
        <v>0</v>
      </c>
      <c r="AV7" s="54"/>
      <c r="AW7" s="28"/>
      <c r="AX7" s="28"/>
      <c r="AY7" s="62">
        <f t="shared" si="6"/>
        <v>0</v>
      </c>
      <c r="AZ7" s="54"/>
      <c r="BA7" s="31"/>
      <c r="BB7" s="28"/>
      <c r="BC7" s="56">
        <f t="shared" si="34"/>
        <v>0</v>
      </c>
      <c r="BD7" s="54">
        <v>10</v>
      </c>
      <c r="BE7" s="31">
        <v>272.2</v>
      </c>
      <c r="BF7" s="28">
        <v>25.5</v>
      </c>
      <c r="BG7" s="60">
        <f t="shared" si="8"/>
        <v>6941.0999999999995</v>
      </c>
      <c r="BH7" s="54">
        <v>2</v>
      </c>
      <c r="BI7" s="31">
        <v>47.1</v>
      </c>
      <c r="BJ7" s="28">
        <v>63</v>
      </c>
      <c r="BK7" s="62">
        <f t="shared" si="35"/>
        <v>2967.3</v>
      </c>
      <c r="BL7" s="54"/>
      <c r="BM7" s="28"/>
      <c r="BN7" s="28"/>
      <c r="BO7" s="56">
        <f t="shared" si="10"/>
        <v>0</v>
      </c>
      <c r="BP7" s="54"/>
      <c r="BQ7" s="31"/>
      <c r="BR7" s="28"/>
      <c r="BS7" s="60">
        <f t="shared" si="11"/>
        <v>0</v>
      </c>
      <c r="BT7" s="67"/>
      <c r="BU7" s="31"/>
      <c r="BV7" s="28"/>
      <c r="BW7" s="62">
        <f t="shared" si="12"/>
        <v>0</v>
      </c>
      <c r="BX7" s="54"/>
      <c r="BY7" s="31"/>
      <c r="BZ7" s="28"/>
      <c r="CA7" s="56">
        <f t="shared" ref="CA7:CA35" si="36">BZ7*BY7</f>
        <v>0</v>
      </c>
      <c r="CB7" s="54"/>
      <c r="CC7" s="31"/>
      <c r="CD7" s="28"/>
      <c r="CE7" s="60">
        <f t="shared" si="14"/>
        <v>0</v>
      </c>
      <c r="CF7" s="54"/>
      <c r="CG7" s="31"/>
      <c r="CH7" s="28"/>
      <c r="CI7" s="62">
        <f t="shared" si="15"/>
        <v>0</v>
      </c>
      <c r="CJ7" s="54"/>
      <c r="CK7" s="28"/>
      <c r="CL7" s="28"/>
      <c r="CM7" s="56">
        <f t="shared" si="16"/>
        <v>0</v>
      </c>
      <c r="CN7" s="54"/>
      <c r="CO7" s="28"/>
      <c r="CP7" s="28"/>
      <c r="CQ7" s="60">
        <f t="shared" ref="CQ7:CQ35" si="37">CP7*CO7</f>
        <v>0</v>
      </c>
      <c r="CR7" s="138"/>
      <c r="CS7" s="141"/>
      <c r="CT7" s="134"/>
      <c r="CU7" s="145">
        <f t="shared" si="31"/>
        <v>0</v>
      </c>
      <c r="CV7" s="137"/>
      <c r="CW7" s="140"/>
      <c r="CX7" s="133"/>
      <c r="CY7" s="147">
        <f t="shared" si="18"/>
        <v>0</v>
      </c>
      <c r="CZ7" s="137"/>
      <c r="DA7" s="140"/>
      <c r="DB7" s="133"/>
      <c r="DC7" s="149">
        <f t="shared" si="19"/>
        <v>0</v>
      </c>
      <c r="DD7" s="133"/>
      <c r="DE7" s="133"/>
      <c r="DF7" s="133"/>
      <c r="DG7" s="145">
        <f t="shared" si="20"/>
        <v>0</v>
      </c>
      <c r="DH7" s="133"/>
      <c r="DI7" s="133"/>
      <c r="DJ7" s="133"/>
      <c r="DK7" s="147">
        <f t="shared" si="21"/>
        <v>0</v>
      </c>
      <c r="DL7" s="137"/>
      <c r="DM7" s="140"/>
      <c r="DN7" s="133"/>
      <c r="DO7" s="149">
        <f t="shared" si="22"/>
        <v>0</v>
      </c>
      <c r="DP7" s="137"/>
      <c r="DQ7" s="140"/>
      <c r="DR7" s="133"/>
      <c r="DS7" s="133">
        <f t="shared" si="23"/>
        <v>0</v>
      </c>
      <c r="DT7" s="168"/>
      <c r="DU7" s="156"/>
      <c r="DV7" s="28"/>
      <c r="DW7" s="72">
        <f t="shared" si="24"/>
        <v>0</v>
      </c>
      <c r="DX7" s="74"/>
      <c r="DY7" s="98">
        <f t="shared" si="25"/>
        <v>60122.149999999994</v>
      </c>
    </row>
    <row r="8" spans="1:140" ht="17.25" customHeight="1">
      <c r="A8" s="129">
        <v>6</v>
      </c>
      <c r="B8" s="25">
        <v>41006</v>
      </c>
      <c r="C8" s="153" t="s">
        <v>131</v>
      </c>
      <c r="D8" s="151"/>
      <c r="E8" s="31"/>
      <c r="F8" s="28"/>
      <c r="G8" s="56">
        <f t="shared" si="0"/>
        <v>0</v>
      </c>
      <c r="H8" s="54"/>
      <c r="I8" s="30"/>
      <c r="J8" s="28"/>
      <c r="K8" s="60">
        <f t="shared" si="1"/>
        <v>0</v>
      </c>
      <c r="L8" s="58"/>
      <c r="M8" s="31"/>
      <c r="N8" s="28"/>
      <c r="O8" s="62">
        <f t="shared" si="2"/>
        <v>0</v>
      </c>
      <c r="P8" s="58">
        <v>3</v>
      </c>
      <c r="Q8" s="31">
        <v>81.66</v>
      </c>
      <c r="R8" s="28">
        <v>22</v>
      </c>
      <c r="S8" s="56">
        <f t="shared" si="26"/>
        <v>1796.52</v>
      </c>
      <c r="T8" s="54"/>
      <c r="U8" s="31"/>
      <c r="V8" s="28"/>
      <c r="W8" s="60">
        <f t="shared" si="27"/>
        <v>0</v>
      </c>
      <c r="X8" s="54">
        <v>1</v>
      </c>
      <c r="Y8" s="31">
        <v>948.5</v>
      </c>
      <c r="Z8" s="28">
        <v>23.5</v>
      </c>
      <c r="AA8" s="62">
        <f t="shared" si="28"/>
        <v>22289.75</v>
      </c>
      <c r="AB8" s="54"/>
      <c r="AC8" s="31"/>
      <c r="AD8" s="28"/>
      <c r="AE8" s="56">
        <f t="shared" si="29"/>
        <v>0</v>
      </c>
      <c r="AF8" s="54"/>
      <c r="AG8" s="31"/>
      <c r="AH8" s="28"/>
      <c r="AI8" s="65">
        <f t="shared" si="3"/>
        <v>0</v>
      </c>
      <c r="AJ8" s="54"/>
      <c r="AK8" s="31"/>
      <c r="AL8" s="28"/>
      <c r="AM8" s="62">
        <f t="shared" si="30"/>
        <v>0</v>
      </c>
      <c r="AN8" s="54"/>
      <c r="AO8" s="30"/>
      <c r="AP8" s="28"/>
      <c r="AQ8" s="56">
        <f t="shared" si="32"/>
        <v>0</v>
      </c>
      <c r="AR8" s="54"/>
      <c r="AS8" s="31"/>
      <c r="AT8" s="28"/>
      <c r="AU8" s="60">
        <f t="shared" si="33"/>
        <v>0</v>
      </c>
      <c r="AV8" s="54"/>
      <c r="AW8" s="28"/>
      <c r="AX8" s="28"/>
      <c r="AY8" s="62">
        <f t="shared" si="6"/>
        <v>0</v>
      </c>
      <c r="AZ8" s="54"/>
      <c r="BA8" s="31"/>
      <c r="BB8" s="28"/>
      <c r="BC8" s="56">
        <f t="shared" si="34"/>
        <v>0</v>
      </c>
      <c r="BD8" s="54"/>
      <c r="BE8" s="31"/>
      <c r="BF8" s="28"/>
      <c r="BG8" s="60">
        <f t="shared" si="8"/>
        <v>0</v>
      </c>
      <c r="BH8" s="54"/>
      <c r="BI8" s="31"/>
      <c r="BJ8" s="28"/>
      <c r="BK8" s="62">
        <f t="shared" si="35"/>
        <v>0</v>
      </c>
      <c r="BL8" s="54"/>
      <c r="BM8" s="28"/>
      <c r="BN8" s="28"/>
      <c r="BO8" s="56">
        <f t="shared" si="10"/>
        <v>0</v>
      </c>
      <c r="BP8" s="54"/>
      <c r="BQ8" s="31"/>
      <c r="BR8" s="28"/>
      <c r="BS8" s="60">
        <f t="shared" si="11"/>
        <v>0</v>
      </c>
      <c r="BT8" s="67"/>
      <c r="BU8" s="31"/>
      <c r="BV8" s="28"/>
      <c r="BW8" s="62">
        <f t="shared" si="12"/>
        <v>0</v>
      </c>
      <c r="BX8" s="54"/>
      <c r="BY8" s="31"/>
      <c r="BZ8" s="28"/>
      <c r="CA8" s="56">
        <f t="shared" si="36"/>
        <v>0</v>
      </c>
      <c r="CB8" s="54"/>
      <c r="CC8" s="31"/>
      <c r="CD8" s="28"/>
      <c r="CE8" s="60">
        <f t="shared" si="14"/>
        <v>0</v>
      </c>
      <c r="CF8" s="54"/>
      <c r="CG8" s="31"/>
      <c r="CH8" s="28"/>
      <c r="CI8" s="62">
        <f t="shared" si="15"/>
        <v>0</v>
      </c>
      <c r="CJ8" s="54"/>
      <c r="CK8" s="28"/>
      <c r="CL8" s="28"/>
      <c r="CM8" s="56">
        <f t="shared" si="16"/>
        <v>0</v>
      </c>
      <c r="CN8" s="54"/>
      <c r="CO8" s="28"/>
      <c r="CP8" s="28"/>
      <c r="CQ8" s="60">
        <f t="shared" si="37"/>
        <v>0</v>
      </c>
      <c r="CR8" s="138"/>
      <c r="CS8" s="141"/>
      <c r="CT8" s="134"/>
      <c r="CU8" s="145">
        <f t="shared" si="31"/>
        <v>0</v>
      </c>
      <c r="CV8" s="137"/>
      <c r="CW8" s="140"/>
      <c r="CX8" s="133"/>
      <c r="CY8" s="147">
        <f>CX8*CW8</f>
        <v>0</v>
      </c>
      <c r="CZ8" s="137"/>
      <c r="DA8" s="140"/>
      <c r="DB8" s="133"/>
      <c r="DC8" s="149">
        <f t="shared" si="19"/>
        <v>0</v>
      </c>
      <c r="DD8" s="133"/>
      <c r="DE8" s="133"/>
      <c r="DF8" s="133"/>
      <c r="DG8" s="145">
        <f t="shared" si="20"/>
        <v>0</v>
      </c>
      <c r="DH8" s="133"/>
      <c r="DI8" s="133"/>
      <c r="DJ8" s="133"/>
      <c r="DK8" s="147">
        <f t="shared" si="21"/>
        <v>0</v>
      </c>
      <c r="DL8" s="137"/>
      <c r="DM8" s="140"/>
      <c r="DN8" s="133"/>
      <c r="DO8" s="149">
        <f t="shared" si="22"/>
        <v>0</v>
      </c>
      <c r="DP8" s="137"/>
      <c r="DQ8" s="140"/>
      <c r="DR8" s="133"/>
      <c r="DS8" s="133">
        <f t="shared" si="23"/>
        <v>0</v>
      </c>
      <c r="DT8" s="163"/>
      <c r="DU8" s="157"/>
      <c r="DV8" s="28"/>
      <c r="DW8" s="72">
        <f t="shared" si="24"/>
        <v>0</v>
      </c>
      <c r="DX8" s="74"/>
      <c r="DY8" s="98">
        <f t="shared" si="25"/>
        <v>24086.27</v>
      </c>
    </row>
    <row r="9" spans="1:140" ht="17.25" customHeight="1">
      <c r="A9" s="129">
        <v>7</v>
      </c>
      <c r="B9" s="25">
        <v>704</v>
      </c>
      <c r="C9" s="153" t="s">
        <v>132</v>
      </c>
      <c r="D9" s="69"/>
      <c r="E9" s="31"/>
      <c r="F9" s="28"/>
      <c r="G9" s="56">
        <f t="shared" si="0"/>
        <v>0</v>
      </c>
      <c r="H9" s="54"/>
      <c r="I9" s="30"/>
      <c r="J9" s="28"/>
      <c r="K9" s="60">
        <f t="shared" si="1"/>
        <v>0</v>
      </c>
      <c r="L9" s="58"/>
      <c r="M9" s="31"/>
      <c r="N9" s="28"/>
      <c r="O9" s="62">
        <f t="shared" si="2"/>
        <v>0</v>
      </c>
      <c r="P9" s="58"/>
      <c r="Q9" s="31"/>
      <c r="R9" s="28"/>
      <c r="S9" s="56">
        <f t="shared" si="26"/>
        <v>0</v>
      </c>
      <c r="T9" s="54"/>
      <c r="U9" s="31"/>
      <c r="V9" s="28"/>
      <c r="W9" s="60">
        <f t="shared" si="27"/>
        <v>0</v>
      </c>
      <c r="X9" s="54"/>
      <c r="Y9" s="31"/>
      <c r="Z9" s="28"/>
      <c r="AA9" s="62">
        <f t="shared" si="28"/>
        <v>0</v>
      </c>
      <c r="AB9" s="54"/>
      <c r="AC9" s="31"/>
      <c r="AD9" s="28"/>
      <c r="AE9" s="56">
        <f t="shared" si="29"/>
        <v>0</v>
      </c>
      <c r="AF9" s="54"/>
      <c r="AG9" s="31"/>
      <c r="AH9" s="28"/>
      <c r="AI9" s="65">
        <f t="shared" si="3"/>
        <v>0</v>
      </c>
      <c r="AJ9" s="54"/>
      <c r="AK9" s="31">
        <v>5.3</v>
      </c>
      <c r="AL9" s="28">
        <v>38</v>
      </c>
      <c r="AM9" s="62">
        <f t="shared" si="30"/>
        <v>201.4</v>
      </c>
      <c r="AN9" s="54"/>
      <c r="AO9" s="30"/>
      <c r="AP9" s="28"/>
      <c r="AQ9" s="56">
        <f t="shared" si="32"/>
        <v>0</v>
      </c>
      <c r="AR9" s="54"/>
      <c r="AS9" s="31">
        <v>251.4</v>
      </c>
      <c r="AT9" s="28">
        <v>48</v>
      </c>
      <c r="AU9" s="60">
        <f t="shared" si="33"/>
        <v>12067.2</v>
      </c>
      <c r="AV9" s="54"/>
      <c r="AW9" s="28"/>
      <c r="AX9" s="28"/>
      <c r="AY9" s="62">
        <f t="shared" si="6"/>
        <v>0</v>
      </c>
      <c r="AZ9" s="54"/>
      <c r="BA9" s="31"/>
      <c r="BB9" s="28"/>
      <c r="BC9" s="56">
        <f t="shared" si="34"/>
        <v>0</v>
      </c>
      <c r="BD9" s="54"/>
      <c r="BE9" s="31"/>
      <c r="BF9" s="28"/>
      <c r="BG9" s="60">
        <f t="shared" si="8"/>
        <v>0</v>
      </c>
      <c r="BH9" s="54"/>
      <c r="BI9" s="31"/>
      <c r="BJ9" s="28"/>
      <c r="BK9" s="62">
        <f t="shared" si="35"/>
        <v>0</v>
      </c>
      <c r="BL9" s="54"/>
      <c r="BM9" s="28"/>
      <c r="BN9" s="28"/>
      <c r="BO9" s="56">
        <f t="shared" si="10"/>
        <v>0</v>
      </c>
      <c r="BP9" s="54"/>
      <c r="BQ9" s="31"/>
      <c r="BR9" s="28"/>
      <c r="BS9" s="60">
        <f t="shared" si="11"/>
        <v>0</v>
      </c>
      <c r="BT9" s="67"/>
      <c r="BU9" s="31"/>
      <c r="BV9" s="28"/>
      <c r="BW9" s="62">
        <f>BV9*BU9</f>
        <v>0</v>
      </c>
      <c r="BX9" s="54"/>
      <c r="BY9" s="31"/>
      <c r="BZ9" s="28"/>
      <c r="CA9" s="56">
        <f t="shared" si="36"/>
        <v>0</v>
      </c>
      <c r="CB9" s="54"/>
      <c r="CC9" s="31"/>
      <c r="CD9" s="28"/>
      <c r="CE9" s="60">
        <f t="shared" si="14"/>
        <v>0</v>
      </c>
      <c r="CF9" s="54"/>
      <c r="CG9" s="31"/>
      <c r="CH9" s="28"/>
      <c r="CI9" s="62">
        <f t="shared" si="15"/>
        <v>0</v>
      </c>
      <c r="CJ9" s="54"/>
      <c r="CK9" s="28"/>
      <c r="CL9" s="28"/>
      <c r="CM9" s="56">
        <f t="shared" si="16"/>
        <v>0</v>
      </c>
      <c r="CN9" s="54"/>
      <c r="CO9" s="28"/>
      <c r="CP9" s="28"/>
      <c r="CQ9" s="60">
        <f t="shared" si="37"/>
        <v>0</v>
      </c>
      <c r="CR9" s="138"/>
      <c r="CS9" s="141"/>
      <c r="CT9" s="134"/>
      <c r="CU9" s="145">
        <f t="shared" si="31"/>
        <v>0</v>
      </c>
      <c r="CV9" s="137"/>
      <c r="CW9" s="140"/>
      <c r="CX9" s="133"/>
      <c r="CY9" s="147">
        <f t="shared" ref="CY9:CY35" si="38">CX9*CW9</f>
        <v>0</v>
      </c>
      <c r="CZ9" s="137"/>
      <c r="DA9" s="140"/>
      <c r="DB9" s="133"/>
      <c r="DC9" s="149">
        <f>DB9*DA9</f>
        <v>0</v>
      </c>
      <c r="DD9" s="133"/>
      <c r="DE9" s="133"/>
      <c r="DF9" s="133"/>
      <c r="DG9" s="145">
        <f t="shared" si="20"/>
        <v>0</v>
      </c>
      <c r="DH9" s="133"/>
      <c r="DI9" s="133"/>
      <c r="DJ9" s="133"/>
      <c r="DK9" s="147">
        <f t="shared" si="21"/>
        <v>0</v>
      </c>
      <c r="DL9" s="137"/>
      <c r="DM9" s="140"/>
      <c r="DN9" s="133"/>
      <c r="DO9" s="149">
        <f t="shared" si="22"/>
        <v>0</v>
      </c>
      <c r="DP9" s="137"/>
      <c r="DQ9" s="140"/>
      <c r="DR9" s="133"/>
      <c r="DS9" s="133">
        <f t="shared" si="23"/>
        <v>0</v>
      </c>
      <c r="DT9" s="163"/>
      <c r="DU9" s="156">
        <v>73.400000000000006</v>
      </c>
      <c r="DV9" s="28">
        <v>30</v>
      </c>
      <c r="DW9" s="72">
        <f>DV9*DU9</f>
        <v>2202</v>
      </c>
      <c r="DX9" s="74"/>
      <c r="DY9" s="98">
        <f t="shared" si="25"/>
        <v>14470.6</v>
      </c>
    </row>
    <row r="10" spans="1:140" ht="17.25" customHeight="1">
      <c r="A10" s="129">
        <v>8</v>
      </c>
      <c r="B10" s="25">
        <v>41008</v>
      </c>
      <c r="C10" s="153" t="s">
        <v>133</v>
      </c>
      <c r="D10" s="69">
        <v>6</v>
      </c>
      <c r="E10" s="31">
        <v>95.8</v>
      </c>
      <c r="F10" s="28">
        <v>34</v>
      </c>
      <c r="G10" s="56">
        <f t="shared" si="0"/>
        <v>3257.2</v>
      </c>
      <c r="H10" s="54">
        <v>5</v>
      </c>
      <c r="I10" s="30">
        <v>117.3</v>
      </c>
      <c r="J10" s="28">
        <v>63</v>
      </c>
      <c r="K10" s="60">
        <f t="shared" si="1"/>
        <v>7389.9</v>
      </c>
      <c r="L10" s="58"/>
      <c r="M10" s="31"/>
      <c r="N10" s="28"/>
      <c r="O10" s="62">
        <f t="shared" si="2"/>
        <v>0</v>
      </c>
      <c r="P10" s="58">
        <v>5</v>
      </c>
      <c r="Q10" s="31">
        <v>136.1</v>
      </c>
      <c r="R10" s="28">
        <v>22</v>
      </c>
      <c r="S10" s="56">
        <f t="shared" si="26"/>
        <v>2994.2</v>
      </c>
      <c r="T10" s="54"/>
      <c r="U10" s="31"/>
      <c r="V10" s="28"/>
      <c r="W10" s="60">
        <f t="shared" si="27"/>
        <v>0</v>
      </c>
      <c r="X10" s="54">
        <v>1</v>
      </c>
      <c r="Y10" s="33">
        <v>935.3</v>
      </c>
      <c r="Z10" s="28">
        <v>23.5</v>
      </c>
      <c r="AA10" s="62">
        <f t="shared" si="28"/>
        <v>21979.55</v>
      </c>
      <c r="AB10" s="54"/>
      <c r="AC10" s="31"/>
      <c r="AD10" s="28"/>
      <c r="AE10" s="56">
        <f t="shared" si="29"/>
        <v>0</v>
      </c>
      <c r="AF10" s="54">
        <v>1</v>
      </c>
      <c r="AG10" s="31">
        <v>818.5</v>
      </c>
      <c r="AH10" s="28">
        <v>23.5</v>
      </c>
      <c r="AI10" s="65">
        <f t="shared" si="3"/>
        <v>19234.75</v>
      </c>
      <c r="AJ10" s="54"/>
      <c r="AK10" s="31"/>
      <c r="AL10" s="28"/>
      <c r="AM10" s="62">
        <f t="shared" si="30"/>
        <v>0</v>
      </c>
      <c r="AN10" s="54"/>
      <c r="AO10" s="30"/>
      <c r="AP10" s="28"/>
      <c r="AQ10" s="56">
        <f t="shared" si="32"/>
        <v>0</v>
      </c>
      <c r="AR10" s="54"/>
      <c r="AS10" s="31"/>
      <c r="AT10" s="28"/>
      <c r="AU10" s="60">
        <f t="shared" si="33"/>
        <v>0</v>
      </c>
      <c r="AV10" s="54"/>
      <c r="AW10" s="28"/>
      <c r="AX10" s="28"/>
      <c r="AY10" s="62">
        <f t="shared" si="6"/>
        <v>0</v>
      </c>
      <c r="AZ10" s="54"/>
      <c r="BA10" s="31"/>
      <c r="BB10" s="28"/>
      <c r="BC10" s="56">
        <f t="shared" si="34"/>
        <v>0</v>
      </c>
      <c r="BD10" s="54"/>
      <c r="BE10" s="31"/>
      <c r="BF10" s="28"/>
      <c r="BG10" s="60">
        <f>BF10*BE10</f>
        <v>0</v>
      </c>
      <c r="BH10" s="54"/>
      <c r="BI10" s="31"/>
      <c r="BJ10" s="28"/>
      <c r="BK10" s="62">
        <f t="shared" si="35"/>
        <v>0</v>
      </c>
      <c r="BL10" s="54"/>
      <c r="BM10" s="28"/>
      <c r="BN10" s="28"/>
      <c r="BO10" s="56">
        <f t="shared" si="10"/>
        <v>0</v>
      </c>
      <c r="BP10" s="54"/>
      <c r="BQ10" s="31"/>
      <c r="BR10" s="28"/>
      <c r="BS10" s="60">
        <f t="shared" si="11"/>
        <v>0</v>
      </c>
      <c r="BT10" s="67"/>
      <c r="BU10" s="31"/>
      <c r="BV10" s="28"/>
      <c r="BW10" s="62">
        <f t="shared" ref="BW10:BW34" si="39">BV10*BU10</f>
        <v>0</v>
      </c>
      <c r="BX10" s="54"/>
      <c r="BY10" s="31"/>
      <c r="BZ10" s="28"/>
      <c r="CA10" s="56">
        <f t="shared" si="36"/>
        <v>0</v>
      </c>
      <c r="CB10" s="54">
        <v>10</v>
      </c>
      <c r="CC10" s="31">
        <v>54.5</v>
      </c>
      <c r="CD10" s="28">
        <v>260</v>
      </c>
      <c r="CE10" s="60">
        <f t="shared" si="14"/>
        <v>2600</v>
      </c>
      <c r="CF10" s="54"/>
      <c r="CG10" s="31"/>
      <c r="CH10" s="28"/>
      <c r="CI10" s="62">
        <f t="shared" si="15"/>
        <v>0</v>
      </c>
      <c r="CJ10" s="54"/>
      <c r="CK10" s="28"/>
      <c r="CL10" s="28"/>
      <c r="CM10" s="56">
        <f t="shared" si="16"/>
        <v>0</v>
      </c>
      <c r="CN10" s="54"/>
      <c r="CO10" s="28"/>
      <c r="CP10" s="28"/>
      <c r="CQ10" s="60">
        <f t="shared" si="37"/>
        <v>0</v>
      </c>
      <c r="CR10" s="138"/>
      <c r="CS10" s="141"/>
      <c r="CT10" s="134"/>
      <c r="CU10" s="145">
        <f t="shared" si="31"/>
        <v>0</v>
      </c>
      <c r="CV10" s="137"/>
      <c r="CW10" s="140"/>
      <c r="CX10" s="133"/>
      <c r="CY10" s="147">
        <f t="shared" si="38"/>
        <v>0</v>
      </c>
      <c r="CZ10" s="137"/>
      <c r="DA10" s="140"/>
      <c r="DB10" s="133"/>
      <c r="DC10" s="149">
        <f t="shared" ref="DC10:DC35" si="40">DB10*DA10</f>
        <v>0</v>
      </c>
      <c r="DD10" s="133"/>
      <c r="DE10" s="133"/>
      <c r="DF10" s="133"/>
      <c r="DG10" s="145">
        <f t="shared" si="20"/>
        <v>0</v>
      </c>
      <c r="DH10" s="133"/>
      <c r="DI10" s="133"/>
      <c r="DJ10" s="133"/>
      <c r="DK10" s="147">
        <f t="shared" si="21"/>
        <v>0</v>
      </c>
      <c r="DL10" s="137"/>
      <c r="DM10" s="140"/>
      <c r="DN10" s="133"/>
      <c r="DO10" s="149">
        <f t="shared" si="22"/>
        <v>0</v>
      </c>
      <c r="DP10" s="137"/>
      <c r="DQ10" s="140"/>
      <c r="DR10" s="133"/>
      <c r="DS10" s="133">
        <f t="shared" si="23"/>
        <v>0</v>
      </c>
      <c r="DT10" s="163"/>
      <c r="DU10" s="156"/>
      <c r="DV10" s="28"/>
      <c r="DW10" s="72">
        <f t="shared" ref="DW10:DW35" si="41">DV10*DU10</f>
        <v>0</v>
      </c>
      <c r="DX10" s="74"/>
      <c r="DY10" s="98">
        <f t="shared" si="25"/>
        <v>57455.6</v>
      </c>
    </row>
    <row r="11" spans="1:140" ht="17.25" customHeight="1">
      <c r="A11" s="129">
        <v>9</v>
      </c>
      <c r="B11" s="25">
        <v>41009</v>
      </c>
      <c r="C11" s="153" t="s">
        <v>135</v>
      </c>
      <c r="D11" s="151"/>
      <c r="E11" s="31"/>
      <c r="F11" s="28"/>
      <c r="G11" s="56">
        <f t="shared" si="0"/>
        <v>0</v>
      </c>
      <c r="H11" s="54"/>
      <c r="I11" s="30"/>
      <c r="J11" s="28"/>
      <c r="K11" s="60">
        <f t="shared" si="1"/>
        <v>0</v>
      </c>
      <c r="L11" s="58"/>
      <c r="M11" s="31"/>
      <c r="N11" s="28"/>
      <c r="O11" s="62">
        <f t="shared" si="2"/>
        <v>0</v>
      </c>
      <c r="P11" s="58"/>
      <c r="Q11" s="31"/>
      <c r="R11" s="28"/>
      <c r="S11" s="56">
        <f t="shared" si="26"/>
        <v>0</v>
      </c>
      <c r="T11" s="54"/>
      <c r="U11" s="31"/>
      <c r="V11" s="28"/>
      <c r="W11" s="60">
        <f t="shared" si="27"/>
        <v>0</v>
      </c>
      <c r="X11" s="54"/>
      <c r="Y11" s="31"/>
      <c r="Z11" s="28"/>
      <c r="AA11" s="62">
        <f t="shared" si="28"/>
        <v>0</v>
      </c>
      <c r="AB11" s="54"/>
      <c r="AC11" s="31"/>
      <c r="AD11" s="28"/>
      <c r="AE11" s="56">
        <f t="shared" si="29"/>
        <v>0</v>
      </c>
      <c r="AF11" s="54"/>
      <c r="AG11" s="31"/>
      <c r="AH11" s="28"/>
      <c r="AI11" s="65">
        <f t="shared" si="3"/>
        <v>0</v>
      </c>
      <c r="AJ11" s="54"/>
      <c r="AK11" s="31"/>
      <c r="AL11" s="28"/>
      <c r="AM11" s="62">
        <f t="shared" si="30"/>
        <v>0</v>
      </c>
      <c r="AN11" s="54"/>
      <c r="AO11" s="30"/>
      <c r="AP11" s="28"/>
      <c r="AQ11" s="56">
        <f t="shared" si="32"/>
        <v>0</v>
      </c>
      <c r="AR11" s="54"/>
      <c r="AS11" s="31"/>
      <c r="AT11" s="28"/>
      <c r="AU11" s="60">
        <f t="shared" si="33"/>
        <v>0</v>
      </c>
      <c r="AV11" s="54"/>
      <c r="AW11" s="28"/>
      <c r="AX11" s="28"/>
      <c r="AY11" s="62">
        <f t="shared" si="6"/>
        <v>0</v>
      </c>
      <c r="AZ11" s="54"/>
      <c r="BA11" s="31"/>
      <c r="BB11" s="28"/>
      <c r="BC11" s="56">
        <f t="shared" si="34"/>
        <v>0</v>
      </c>
      <c r="BD11" s="54"/>
      <c r="BE11" s="31"/>
      <c r="BF11" s="28"/>
      <c r="BG11" s="60">
        <f t="shared" ref="BG11:BG35" si="42">BF11*BE11</f>
        <v>0</v>
      </c>
      <c r="BH11" s="54"/>
      <c r="BI11" s="31"/>
      <c r="BJ11" s="28"/>
      <c r="BK11" s="62">
        <f t="shared" si="35"/>
        <v>0</v>
      </c>
      <c r="BL11" s="54"/>
      <c r="BM11" s="28"/>
      <c r="BN11" s="28"/>
      <c r="BO11" s="56">
        <f t="shared" si="10"/>
        <v>0</v>
      </c>
      <c r="BP11" s="54"/>
      <c r="BQ11" s="31"/>
      <c r="BR11" s="28"/>
      <c r="BS11" s="60">
        <f t="shared" si="11"/>
        <v>0</v>
      </c>
      <c r="BT11" s="67"/>
      <c r="BU11" s="31"/>
      <c r="BV11" s="28"/>
      <c r="BW11" s="62">
        <f t="shared" si="39"/>
        <v>0</v>
      </c>
      <c r="BX11" s="54"/>
      <c r="BY11" s="31"/>
      <c r="BZ11" s="28"/>
      <c r="CA11" s="56">
        <f t="shared" si="36"/>
        <v>0</v>
      </c>
      <c r="CB11" s="54"/>
      <c r="CC11" s="31"/>
      <c r="CD11" s="28"/>
      <c r="CE11" s="60">
        <f t="shared" si="14"/>
        <v>0</v>
      </c>
      <c r="CF11" s="54">
        <v>2</v>
      </c>
      <c r="CG11" s="31">
        <v>41.68</v>
      </c>
      <c r="CH11" s="28">
        <v>63</v>
      </c>
      <c r="CI11" s="62">
        <f t="shared" si="15"/>
        <v>2625.84</v>
      </c>
      <c r="CJ11" s="54"/>
      <c r="CK11" s="28"/>
      <c r="CL11" s="28"/>
      <c r="CM11" s="56">
        <f t="shared" si="16"/>
        <v>0</v>
      </c>
      <c r="CN11" s="54"/>
      <c r="CO11" s="28"/>
      <c r="CP11" s="28"/>
      <c r="CQ11" s="60">
        <f t="shared" si="37"/>
        <v>0</v>
      </c>
      <c r="CR11" s="138"/>
      <c r="CS11" s="141"/>
      <c r="CT11" s="134"/>
      <c r="CU11" s="145">
        <f t="shared" si="31"/>
        <v>0</v>
      </c>
      <c r="CV11" s="137"/>
      <c r="CW11" s="140"/>
      <c r="CX11" s="133"/>
      <c r="CY11" s="147">
        <f t="shared" si="38"/>
        <v>0</v>
      </c>
      <c r="CZ11" s="137"/>
      <c r="DA11" s="140"/>
      <c r="DB11" s="133"/>
      <c r="DC11" s="149">
        <f t="shared" si="40"/>
        <v>0</v>
      </c>
      <c r="DD11" s="133"/>
      <c r="DE11" s="133"/>
      <c r="DF11" s="133"/>
      <c r="DG11" s="145">
        <f t="shared" si="20"/>
        <v>0</v>
      </c>
      <c r="DH11" s="133"/>
      <c r="DI11" s="133"/>
      <c r="DJ11" s="133"/>
      <c r="DK11" s="147">
        <f t="shared" si="21"/>
        <v>0</v>
      </c>
      <c r="DL11" s="137"/>
      <c r="DM11" s="140"/>
      <c r="DN11" s="133"/>
      <c r="DO11" s="149">
        <f t="shared" si="22"/>
        <v>0</v>
      </c>
      <c r="DP11" s="137"/>
      <c r="DQ11" s="140"/>
      <c r="DR11" s="133"/>
      <c r="DS11" s="133">
        <f t="shared" si="23"/>
        <v>0</v>
      </c>
      <c r="DT11" s="163"/>
      <c r="DU11" s="156"/>
      <c r="DV11" s="28"/>
      <c r="DW11" s="72">
        <f t="shared" si="41"/>
        <v>0</v>
      </c>
      <c r="DX11" s="74"/>
      <c r="DY11" s="98">
        <f t="shared" si="25"/>
        <v>2625.84</v>
      </c>
    </row>
    <row r="12" spans="1:140" ht="17.25" customHeight="1">
      <c r="A12" s="129">
        <v>10</v>
      </c>
      <c r="B12" s="25">
        <v>41009</v>
      </c>
      <c r="C12" s="153" t="s">
        <v>136</v>
      </c>
      <c r="D12" s="69"/>
      <c r="E12" s="31"/>
      <c r="F12" s="28"/>
      <c r="G12" s="56">
        <f t="shared" si="0"/>
        <v>0</v>
      </c>
      <c r="H12" s="54"/>
      <c r="I12" s="30"/>
      <c r="J12" s="28"/>
      <c r="K12" s="60">
        <f t="shared" si="1"/>
        <v>0</v>
      </c>
      <c r="L12" s="58"/>
      <c r="M12" s="31"/>
      <c r="N12" s="28"/>
      <c r="O12" s="62">
        <f t="shared" si="2"/>
        <v>0</v>
      </c>
      <c r="P12" s="58"/>
      <c r="Q12" s="31"/>
      <c r="R12" s="28"/>
      <c r="S12" s="56">
        <f t="shared" si="26"/>
        <v>0</v>
      </c>
      <c r="T12" s="54"/>
      <c r="U12" s="31"/>
      <c r="V12" s="28"/>
      <c r="W12" s="60">
        <f t="shared" si="27"/>
        <v>0</v>
      </c>
      <c r="X12" s="54"/>
      <c r="Y12" s="31"/>
      <c r="Z12" s="28"/>
      <c r="AA12" s="62">
        <f t="shared" si="28"/>
        <v>0</v>
      </c>
      <c r="AB12" s="54"/>
      <c r="AC12" s="31"/>
      <c r="AD12" s="28"/>
      <c r="AE12" s="56">
        <f t="shared" si="29"/>
        <v>0</v>
      </c>
      <c r="AF12" s="54"/>
      <c r="AG12" s="31"/>
      <c r="AH12" s="28"/>
      <c r="AI12" s="65">
        <f t="shared" si="3"/>
        <v>0</v>
      </c>
      <c r="AJ12" s="54"/>
      <c r="AK12" s="31">
        <v>65.599999999999994</v>
      </c>
      <c r="AL12" s="28">
        <v>42</v>
      </c>
      <c r="AM12" s="62">
        <f t="shared" si="30"/>
        <v>2755.2</v>
      </c>
      <c r="AN12" s="54"/>
      <c r="AO12" s="30"/>
      <c r="AP12" s="28"/>
      <c r="AQ12" s="56">
        <f t="shared" si="32"/>
        <v>0</v>
      </c>
      <c r="AR12" s="54"/>
      <c r="AS12" s="31">
        <v>139.19999999999999</v>
      </c>
      <c r="AT12" s="28">
        <v>48</v>
      </c>
      <c r="AU12" s="60">
        <f t="shared" si="33"/>
        <v>6681.5999999999995</v>
      </c>
      <c r="AV12" s="54"/>
      <c r="AW12" s="28"/>
      <c r="AX12" s="28"/>
      <c r="AY12" s="62">
        <f t="shared" si="6"/>
        <v>0</v>
      </c>
      <c r="AZ12" s="54"/>
      <c r="BA12" s="31"/>
      <c r="BB12" s="28"/>
      <c r="BC12" s="56">
        <f t="shared" si="34"/>
        <v>0</v>
      </c>
      <c r="BD12" s="54"/>
      <c r="BE12" s="31"/>
      <c r="BF12" s="28"/>
      <c r="BG12" s="60">
        <f t="shared" si="42"/>
        <v>0</v>
      </c>
      <c r="BH12" s="54"/>
      <c r="BI12" s="31"/>
      <c r="BJ12" s="28"/>
      <c r="BK12" s="62">
        <f t="shared" si="35"/>
        <v>0</v>
      </c>
      <c r="BL12" s="54"/>
      <c r="BM12" s="28"/>
      <c r="BN12" s="28"/>
      <c r="BO12" s="56">
        <f t="shared" si="10"/>
        <v>0</v>
      </c>
      <c r="BP12" s="54"/>
      <c r="BQ12" s="31"/>
      <c r="BR12" s="28"/>
      <c r="BS12" s="60">
        <f t="shared" si="11"/>
        <v>0</v>
      </c>
      <c r="BT12" s="67"/>
      <c r="BU12" s="31"/>
      <c r="BV12" s="28"/>
      <c r="BW12" s="62">
        <f t="shared" si="39"/>
        <v>0</v>
      </c>
      <c r="BX12" s="54"/>
      <c r="BY12" s="31"/>
      <c r="BZ12" s="28"/>
      <c r="CA12" s="56">
        <f t="shared" si="36"/>
        <v>0</v>
      </c>
      <c r="CB12" s="54"/>
      <c r="CC12" s="31"/>
      <c r="CD12" s="28"/>
      <c r="CE12" s="60">
        <f t="shared" si="14"/>
        <v>0</v>
      </c>
      <c r="CF12" s="54"/>
      <c r="CG12" s="31"/>
      <c r="CH12" s="28"/>
      <c r="CI12" s="62">
        <f t="shared" si="15"/>
        <v>0</v>
      </c>
      <c r="CJ12" s="54"/>
      <c r="CK12" s="28">
        <v>19.8</v>
      </c>
      <c r="CL12" s="28">
        <v>18</v>
      </c>
      <c r="CM12" s="56">
        <f t="shared" si="16"/>
        <v>356.40000000000003</v>
      </c>
      <c r="CN12" s="54"/>
      <c r="CO12" s="28"/>
      <c r="CP12" s="28"/>
      <c r="CQ12" s="60">
        <f t="shared" si="37"/>
        <v>0</v>
      </c>
      <c r="CR12" s="138"/>
      <c r="CS12" s="141"/>
      <c r="CT12" s="134"/>
      <c r="CU12" s="145">
        <f t="shared" si="31"/>
        <v>0</v>
      </c>
      <c r="CV12" s="137"/>
      <c r="CW12" s="140"/>
      <c r="CX12" s="133"/>
      <c r="CY12" s="147">
        <f t="shared" si="38"/>
        <v>0</v>
      </c>
      <c r="CZ12" s="137"/>
      <c r="DA12" s="140"/>
      <c r="DB12" s="133"/>
      <c r="DC12" s="149">
        <f t="shared" si="40"/>
        <v>0</v>
      </c>
      <c r="DD12" s="133"/>
      <c r="DE12" s="133"/>
      <c r="DF12" s="133"/>
      <c r="DG12" s="145">
        <f t="shared" si="20"/>
        <v>0</v>
      </c>
      <c r="DH12" s="133"/>
      <c r="DI12" s="133"/>
      <c r="DJ12" s="133"/>
      <c r="DK12" s="147">
        <f t="shared" si="21"/>
        <v>0</v>
      </c>
      <c r="DL12" s="137"/>
      <c r="DM12" s="140"/>
      <c r="DN12" s="133"/>
      <c r="DO12" s="149">
        <f t="shared" si="22"/>
        <v>0</v>
      </c>
      <c r="DP12" s="137"/>
      <c r="DQ12" s="140"/>
      <c r="DR12" s="133"/>
      <c r="DS12" s="133">
        <f t="shared" si="23"/>
        <v>0</v>
      </c>
      <c r="DT12" s="163"/>
      <c r="DU12" s="156"/>
      <c r="DV12" s="28"/>
      <c r="DW12" s="72">
        <f t="shared" si="41"/>
        <v>0</v>
      </c>
      <c r="DX12" s="74"/>
      <c r="DY12" s="98">
        <f t="shared" si="25"/>
        <v>9793.1999999999989</v>
      </c>
    </row>
    <row r="13" spans="1:140" ht="17.25" customHeight="1">
      <c r="A13" s="129">
        <v>11</v>
      </c>
      <c r="B13" s="25">
        <v>41010</v>
      </c>
      <c r="C13" s="153" t="s">
        <v>137</v>
      </c>
      <c r="D13" s="69"/>
      <c r="E13" s="31"/>
      <c r="F13" s="28"/>
      <c r="G13" s="56">
        <f t="shared" si="0"/>
        <v>0</v>
      </c>
      <c r="H13" s="54"/>
      <c r="I13" s="30"/>
      <c r="J13" s="28"/>
      <c r="K13" s="60">
        <f t="shared" si="1"/>
        <v>0</v>
      </c>
      <c r="L13" s="58"/>
      <c r="M13" s="31"/>
      <c r="N13" s="28"/>
      <c r="O13" s="62">
        <f t="shared" si="2"/>
        <v>0</v>
      </c>
      <c r="P13" s="58"/>
      <c r="Q13" s="31"/>
      <c r="R13" s="28"/>
      <c r="S13" s="56">
        <f t="shared" si="26"/>
        <v>0</v>
      </c>
      <c r="T13" s="54"/>
      <c r="U13" s="31"/>
      <c r="V13" s="28"/>
      <c r="W13" s="60">
        <f t="shared" si="27"/>
        <v>0</v>
      </c>
      <c r="X13" s="54"/>
      <c r="Y13" s="31"/>
      <c r="Z13" s="28"/>
      <c r="AA13" s="62">
        <f t="shared" si="28"/>
        <v>0</v>
      </c>
      <c r="AB13" s="54"/>
      <c r="AC13" s="31"/>
      <c r="AD13" s="28"/>
      <c r="AE13" s="56">
        <f t="shared" si="29"/>
        <v>0</v>
      </c>
      <c r="AF13" s="54"/>
      <c r="AG13" s="31"/>
      <c r="AH13" s="28"/>
      <c r="AI13" s="65">
        <f t="shared" si="3"/>
        <v>0</v>
      </c>
      <c r="AJ13" s="54"/>
      <c r="AK13" s="31"/>
      <c r="AL13" s="28"/>
      <c r="AM13" s="62">
        <f t="shared" si="30"/>
        <v>0</v>
      </c>
      <c r="AN13" s="54"/>
      <c r="AO13" s="30"/>
      <c r="AP13" s="28"/>
      <c r="AQ13" s="56">
        <f t="shared" si="32"/>
        <v>0</v>
      </c>
      <c r="AR13" s="54"/>
      <c r="AS13" s="31"/>
      <c r="AT13" s="28"/>
      <c r="AU13" s="60">
        <f t="shared" si="33"/>
        <v>0</v>
      </c>
      <c r="AV13" s="54"/>
      <c r="AW13" s="28"/>
      <c r="AX13" s="28"/>
      <c r="AY13" s="62">
        <f t="shared" si="6"/>
        <v>0</v>
      </c>
      <c r="AZ13" s="54"/>
      <c r="BA13" s="31"/>
      <c r="BB13" s="28"/>
      <c r="BC13" s="56">
        <f t="shared" si="34"/>
        <v>0</v>
      </c>
      <c r="BD13" s="54"/>
      <c r="BE13" s="31"/>
      <c r="BF13" s="28"/>
      <c r="BG13" s="60">
        <f t="shared" si="42"/>
        <v>0</v>
      </c>
      <c r="BH13" s="54"/>
      <c r="BI13" s="31"/>
      <c r="BJ13" s="28"/>
      <c r="BK13" s="62">
        <f t="shared" si="35"/>
        <v>0</v>
      </c>
      <c r="BL13" s="54">
        <v>10</v>
      </c>
      <c r="BM13" s="28">
        <v>907.9</v>
      </c>
      <c r="BN13" s="28">
        <v>25</v>
      </c>
      <c r="BO13" s="56">
        <f t="shared" si="10"/>
        <v>22697.5</v>
      </c>
      <c r="BP13" s="54"/>
      <c r="BQ13" s="31"/>
      <c r="BR13" s="28"/>
      <c r="BS13" s="60">
        <f t="shared" si="11"/>
        <v>0</v>
      </c>
      <c r="BT13" s="67"/>
      <c r="BU13" s="31"/>
      <c r="BV13" s="28"/>
      <c r="BW13" s="62">
        <f t="shared" si="39"/>
        <v>0</v>
      </c>
      <c r="BX13" s="54"/>
      <c r="BY13" s="31"/>
      <c r="BZ13" s="28"/>
      <c r="CA13" s="56">
        <f t="shared" si="36"/>
        <v>0</v>
      </c>
      <c r="CB13" s="54"/>
      <c r="CC13" s="31"/>
      <c r="CD13" s="28"/>
      <c r="CE13" s="60">
        <f>CD13*CB13</f>
        <v>0</v>
      </c>
      <c r="CF13" s="54"/>
      <c r="CG13" s="31"/>
      <c r="CH13" s="28"/>
      <c r="CI13" s="62">
        <f t="shared" si="15"/>
        <v>0</v>
      </c>
      <c r="CJ13" s="54"/>
      <c r="CK13" s="28"/>
      <c r="CL13" s="28"/>
      <c r="CM13" s="56">
        <f t="shared" si="16"/>
        <v>0</v>
      </c>
      <c r="CN13" s="54"/>
      <c r="CO13" s="28"/>
      <c r="CP13" s="28"/>
      <c r="CQ13" s="60">
        <f t="shared" si="37"/>
        <v>0</v>
      </c>
      <c r="CR13" s="138"/>
      <c r="CS13" s="141"/>
      <c r="CT13" s="134"/>
      <c r="CU13" s="145">
        <f t="shared" si="31"/>
        <v>0</v>
      </c>
      <c r="CV13" s="137"/>
      <c r="CW13" s="140"/>
      <c r="CX13" s="133"/>
      <c r="CY13" s="147">
        <f t="shared" si="38"/>
        <v>0</v>
      </c>
      <c r="CZ13" s="137"/>
      <c r="DA13" s="140"/>
      <c r="DB13" s="133"/>
      <c r="DC13" s="149">
        <f t="shared" si="40"/>
        <v>0</v>
      </c>
      <c r="DD13" s="133"/>
      <c r="DE13" s="133"/>
      <c r="DF13" s="133"/>
      <c r="DG13" s="145">
        <f t="shared" si="20"/>
        <v>0</v>
      </c>
      <c r="DH13" s="133"/>
      <c r="DI13" s="133"/>
      <c r="DJ13" s="133"/>
      <c r="DK13" s="147">
        <f t="shared" si="21"/>
        <v>0</v>
      </c>
      <c r="DL13" s="137"/>
      <c r="DM13" s="140"/>
      <c r="DN13" s="133"/>
      <c r="DO13" s="149">
        <f t="shared" si="22"/>
        <v>0</v>
      </c>
      <c r="DP13" s="137"/>
      <c r="DQ13" s="140">
        <v>10</v>
      </c>
      <c r="DR13" s="133">
        <v>20</v>
      </c>
      <c r="DS13" s="133">
        <f t="shared" si="23"/>
        <v>200</v>
      </c>
      <c r="DT13" s="163"/>
      <c r="DU13" s="156"/>
      <c r="DV13" s="28"/>
      <c r="DW13" s="72">
        <f t="shared" si="41"/>
        <v>0</v>
      </c>
      <c r="DX13" s="74"/>
      <c r="DY13" s="98">
        <f t="shared" si="25"/>
        <v>22897.5</v>
      </c>
    </row>
    <row r="14" spans="1:140" ht="17.25" customHeight="1">
      <c r="A14" s="129">
        <v>12</v>
      </c>
      <c r="B14" s="25">
        <v>41010</v>
      </c>
      <c r="C14" s="153" t="s">
        <v>138</v>
      </c>
      <c r="D14" s="69"/>
      <c r="E14" s="31"/>
      <c r="F14" s="28"/>
      <c r="G14" s="56">
        <f t="shared" si="0"/>
        <v>0</v>
      </c>
      <c r="H14" s="54"/>
      <c r="I14" s="30"/>
      <c r="J14" s="28"/>
      <c r="K14" s="60">
        <f t="shared" si="1"/>
        <v>0</v>
      </c>
      <c r="L14" s="58"/>
      <c r="M14" s="31"/>
      <c r="N14" s="28"/>
      <c r="O14" s="62">
        <f t="shared" si="2"/>
        <v>0</v>
      </c>
      <c r="P14" s="58"/>
      <c r="Q14" s="31"/>
      <c r="R14" s="28"/>
      <c r="S14" s="56">
        <f t="shared" si="26"/>
        <v>0</v>
      </c>
      <c r="T14" s="54"/>
      <c r="U14" s="31"/>
      <c r="V14" s="28"/>
      <c r="W14" s="60">
        <f t="shared" si="27"/>
        <v>0</v>
      </c>
      <c r="X14" s="54"/>
      <c r="Y14" s="31"/>
      <c r="Z14" s="28"/>
      <c r="AA14" s="62">
        <f t="shared" si="28"/>
        <v>0</v>
      </c>
      <c r="AB14" s="54"/>
      <c r="AC14" s="31"/>
      <c r="AD14" s="28"/>
      <c r="AE14" s="56">
        <f t="shared" si="29"/>
        <v>0</v>
      </c>
      <c r="AF14" s="54"/>
      <c r="AG14" s="31"/>
      <c r="AH14" s="28"/>
      <c r="AI14" s="65">
        <f t="shared" si="3"/>
        <v>0</v>
      </c>
      <c r="AJ14" s="54"/>
      <c r="AK14" s="31"/>
      <c r="AL14" s="28"/>
      <c r="AM14" s="62">
        <f t="shared" si="30"/>
        <v>0</v>
      </c>
      <c r="AN14" s="54"/>
      <c r="AO14" s="30"/>
      <c r="AP14" s="28"/>
      <c r="AQ14" s="56">
        <f t="shared" si="32"/>
        <v>0</v>
      </c>
      <c r="AR14" s="54"/>
      <c r="AS14" s="31"/>
      <c r="AT14" s="28"/>
      <c r="AU14" s="60">
        <f t="shared" si="33"/>
        <v>0</v>
      </c>
      <c r="AV14" s="54"/>
      <c r="AW14" s="28"/>
      <c r="AX14" s="28"/>
      <c r="AY14" s="62">
        <f t="shared" si="6"/>
        <v>0</v>
      </c>
      <c r="AZ14" s="54"/>
      <c r="BA14" s="31"/>
      <c r="BB14" s="28"/>
      <c r="BC14" s="56">
        <f t="shared" si="34"/>
        <v>0</v>
      </c>
      <c r="BD14" s="54"/>
      <c r="BE14" s="31"/>
      <c r="BF14" s="28"/>
      <c r="BG14" s="60">
        <f t="shared" si="42"/>
        <v>0</v>
      </c>
      <c r="BH14" s="54"/>
      <c r="BI14" s="31"/>
      <c r="BJ14" s="28"/>
      <c r="BK14" s="62">
        <f t="shared" si="35"/>
        <v>0</v>
      </c>
      <c r="BL14" s="54">
        <v>5</v>
      </c>
      <c r="BM14" s="28">
        <v>513.44000000000005</v>
      </c>
      <c r="BN14" s="28">
        <v>26.5</v>
      </c>
      <c r="BO14" s="56">
        <f t="shared" si="10"/>
        <v>13606.160000000002</v>
      </c>
      <c r="BP14" s="54"/>
      <c r="BQ14" s="31"/>
      <c r="BR14" s="28"/>
      <c r="BS14" s="60">
        <f t="shared" si="11"/>
        <v>0</v>
      </c>
      <c r="BT14" s="67"/>
      <c r="BU14" s="31"/>
      <c r="BV14" s="28"/>
      <c r="BW14" s="62">
        <f t="shared" si="39"/>
        <v>0</v>
      </c>
      <c r="BX14" s="54"/>
      <c r="BY14" s="31"/>
      <c r="BZ14" s="28"/>
      <c r="CA14" s="56">
        <f t="shared" si="36"/>
        <v>0</v>
      </c>
      <c r="CB14" s="54"/>
      <c r="CC14" s="31"/>
      <c r="CD14" s="28"/>
      <c r="CE14" s="60">
        <f t="shared" ref="CE14:CE35" si="43">CD14*CB14</f>
        <v>0</v>
      </c>
      <c r="CF14" s="54"/>
      <c r="CG14" s="31"/>
      <c r="CH14" s="28"/>
      <c r="CI14" s="62">
        <f t="shared" si="15"/>
        <v>0</v>
      </c>
      <c r="CJ14" s="54"/>
      <c r="CK14" s="28"/>
      <c r="CL14" s="28"/>
      <c r="CM14" s="56">
        <f t="shared" si="16"/>
        <v>0</v>
      </c>
      <c r="CN14" s="54"/>
      <c r="CO14" s="28"/>
      <c r="CP14" s="28"/>
      <c r="CQ14" s="60">
        <f t="shared" si="37"/>
        <v>0</v>
      </c>
      <c r="CR14" s="138"/>
      <c r="CS14" s="141"/>
      <c r="CT14" s="134"/>
      <c r="CU14" s="145">
        <f t="shared" si="31"/>
        <v>0</v>
      </c>
      <c r="CV14" s="137"/>
      <c r="CW14" s="140"/>
      <c r="CX14" s="133"/>
      <c r="CY14" s="147">
        <f t="shared" si="38"/>
        <v>0</v>
      </c>
      <c r="CZ14" s="137"/>
      <c r="DA14" s="140"/>
      <c r="DB14" s="133"/>
      <c r="DC14" s="149">
        <f t="shared" si="40"/>
        <v>0</v>
      </c>
      <c r="DD14" s="133"/>
      <c r="DE14" s="133"/>
      <c r="DF14" s="133"/>
      <c r="DG14" s="145">
        <f t="shared" si="20"/>
        <v>0</v>
      </c>
      <c r="DH14" s="133"/>
      <c r="DI14" s="133"/>
      <c r="DJ14" s="133"/>
      <c r="DK14" s="147">
        <f>DJ14*DI14</f>
        <v>0</v>
      </c>
      <c r="DL14" s="137"/>
      <c r="DM14" s="140"/>
      <c r="DN14" s="133"/>
      <c r="DO14" s="149">
        <f t="shared" si="22"/>
        <v>0</v>
      </c>
      <c r="DP14" s="137"/>
      <c r="DQ14" s="140">
        <v>5</v>
      </c>
      <c r="DR14" s="133">
        <v>20</v>
      </c>
      <c r="DS14" s="133">
        <f t="shared" si="23"/>
        <v>100</v>
      </c>
      <c r="DT14" s="163"/>
      <c r="DU14" s="156"/>
      <c r="DV14" s="28"/>
      <c r="DW14" s="72">
        <f t="shared" si="41"/>
        <v>0</v>
      </c>
      <c r="DX14" s="74"/>
      <c r="DY14" s="98">
        <f t="shared" si="25"/>
        <v>13706.160000000002</v>
      </c>
    </row>
    <row r="15" spans="1:140" ht="17.25" customHeight="1">
      <c r="A15" s="129">
        <v>13</v>
      </c>
      <c r="B15" s="25">
        <v>41011</v>
      </c>
      <c r="C15" s="153" t="s">
        <v>139</v>
      </c>
      <c r="D15" s="69"/>
      <c r="E15" s="31"/>
      <c r="F15" s="28"/>
      <c r="G15" s="56">
        <f t="shared" si="0"/>
        <v>0</v>
      </c>
      <c r="H15" s="54"/>
      <c r="I15" s="30"/>
      <c r="J15" s="28"/>
      <c r="K15" s="60">
        <f t="shared" si="1"/>
        <v>0</v>
      </c>
      <c r="L15" s="58"/>
      <c r="M15" s="31"/>
      <c r="N15" s="28"/>
      <c r="O15" s="62">
        <f t="shared" si="2"/>
        <v>0</v>
      </c>
      <c r="P15" s="58"/>
      <c r="Q15" s="31"/>
      <c r="R15" s="28"/>
      <c r="S15" s="56">
        <f t="shared" si="26"/>
        <v>0</v>
      </c>
      <c r="T15" s="54"/>
      <c r="U15" s="31"/>
      <c r="V15" s="28"/>
      <c r="W15" s="60">
        <f t="shared" si="27"/>
        <v>0</v>
      </c>
      <c r="X15" s="54">
        <v>2</v>
      </c>
      <c r="Y15" s="31">
        <v>1897.3</v>
      </c>
      <c r="Z15" s="28">
        <v>23</v>
      </c>
      <c r="AA15" s="62">
        <f t="shared" si="28"/>
        <v>43637.9</v>
      </c>
      <c r="AB15" s="54"/>
      <c r="AC15" s="31"/>
      <c r="AD15" s="28"/>
      <c r="AE15" s="56">
        <f t="shared" si="29"/>
        <v>0</v>
      </c>
      <c r="AF15" s="54"/>
      <c r="AG15" s="31"/>
      <c r="AH15" s="28"/>
      <c r="AI15" s="65">
        <f t="shared" si="3"/>
        <v>0</v>
      </c>
      <c r="AJ15" s="54"/>
      <c r="AK15" s="31"/>
      <c r="AL15" s="28"/>
      <c r="AM15" s="62">
        <f t="shared" si="30"/>
        <v>0</v>
      </c>
      <c r="AN15" s="54"/>
      <c r="AO15" s="30"/>
      <c r="AP15" s="28"/>
      <c r="AQ15" s="56">
        <f t="shared" si="32"/>
        <v>0</v>
      </c>
      <c r="AR15" s="54"/>
      <c r="AS15" s="31"/>
      <c r="AT15" s="28"/>
      <c r="AU15" s="60">
        <f t="shared" si="33"/>
        <v>0</v>
      </c>
      <c r="AV15" s="54"/>
      <c r="AW15" s="28"/>
      <c r="AX15" s="28"/>
      <c r="AY15" s="62">
        <f t="shared" si="6"/>
        <v>0</v>
      </c>
      <c r="AZ15" s="54"/>
      <c r="BA15" s="31"/>
      <c r="BB15" s="28"/>
      <c r="BC15" s="56">
        <f t="shared" si="34"/>
        <v>0</v>
      </c>
      <c r="BD15" s="54"/>
      <c r="BE15" s="31"/>
      <c r="BF15" s="28"/>
      <c r="BG15" s="60">
        <f t="shared" si="42"/>
        <v>0</v>
      </c>
      <c r="BH15" s="54"/>
      <c r="BI15" s="31"/>
      <c r="BJ15" s="28"/>
      <c r="BK15" s="62">
        <f t="shared" si="35"/>
        <v>0</v>
      </c>
      <c r="BL15" s="54"/>
      <c r="BM15" s="28"/>
      <c r="BN15" s="28"/>
      <c r="BO15" s="56">
        <f t="shared" si="10"/>
        <v>0</v>
      </c>
      <c r="BP15" s="54"/>
      <c r="BQ15" s="31"/>
      <c r="BR15" s="28"/>
      <c r="BS15" s="60">
        <f t="shared" si="11"/>
        <v>0</v>
      </c>
      <c r="BT15" s="67"/>
      <c r="BU15" s="31"/>
      <c r="BV15" s="28"/>
      <c r="BW15" s="62">
        <f t="shared" si="39"/>
        <v>0</v>
      </c>
      <c r="BX15" s="54"/>
      <c r="BY15" s="31"/>
      <c r="BZ15" s="28"/>
      <c r="CA15" s="56">
        <f t="shared" si="36"/>
        <v>0</v>
      </c>
      <c r="CB15" s="54"/>
      <c r="CC15" s="31"/>
      <c r="CD15" s="28"/>
      <c r="CE15" s="60">
        <f t="shared" si="43"/>
        <v>0</v>
      </c>
      <c r="CF15" s="54"/>
      <c r="CG15" s="31"/>
      <c r="CH15" s="28"/>
      <c r="CI15" s="62">
        <f t="shared" si="15"/>
        <v>0</v>
      </c>
      <c r="CJ15" s="54"/>
      <c r="CK15" s="28"/>
      <c r="CL15" s="28"/>
      <c r="CM15" s="56">
        <f>CL15*CK15</f>
        <v>0</v>
      </c>
      <c r="CN15" s="54"/>
      <c r="CO15" s="28"/>
      <c r="CP15" s="28"/>
      <c r="CQ15" s="60">
        <f t="shared" si="37"/>
        <v>0</v>
      </c>
      <c r="CR15" s="138"/>
      <c r="CS15" s="141"/>
      <c r="CT15" s="134"/>
      <c r="CU15" s="145">
        <f t="shared" si="31"/>
        <v>0</v>
      </c>
      <c r="CV15" s="137"/>
      <c r="CW15" s="140"/>
      <c r="CX15" s="133"/>
      <c r="CY15" s="147">
        <f t="shared" si="38"/>
        <v>0</v>
      </c>
      <c r="CZ15" s="137"/>
      <c r="DA15" s="140"/>
      <c r="DB15" s="133"/>
      <c r="DC15" s="149">
        <f t="shared" si="40"/>
        <v>0</v>
      </c>
      <c r="DD15" s="133"/>
      <c r="DE15" s="133"/>
      <c r="DF15" s="133"/>
      <c r="DG15" s="145">
        <f t="shared" si="20"/>
        <v>0</v>
      </c>
      <c r="DH15" s="133"/>
      <c r="DI15" s="133"/>
      <c r="DJ15" s="133"/>
      <c r="DK15" s="147">
        <f t="shared" ref="DK15:DK35" si="44">DJ15*DI15</f>
        <v>0</v>
      </c>
      <c r="DL15" s="137"/>
      <c r="DM15" s="140"/>
      <c r="DN15" s="133"/>
      <c r="DO15" s="149">
        <f t="shared" si="22"/>
        <v>0</v>
      </c>
      <c r="DP15" s="137"/>
      <c r="DQ15" s="140"/>
      <c r="DR15" s="133"/>
      <c r="DS15" s="133">
        <f t="shared" si="23"/>
        <v>0</v>
      </c>
      <c r="DT15" s="163"/>
      <c r="DU15" s="156"/>
      <c r="DV15" s="28"/>
      <c r="DW15" s="72">
        <f t="shared" si="41"/>
        <v>0</v>
      </c>
      <c r="DX15" s="74"/>
      <c r="DY15" s="98">
        <f t="shared" si="25"/>
        <v>43637.9</v>
      </c>
    </row>
    <row r="16" spans="1:140" ht="17.25" customHeight="1">
      <c r="A16" s="129">
        <v>14</v>
      </c>
      <c r="B16" s="25">
        <v>41011</v>
      </c>
      <c r="C16" s="153" t="s">
        <v>140</v>
      </c>
      <c r="D16" s="69"/>
      <c r="E16" s="31"/>
      <c r="F16" s="28"/>
      <c r="G16" s="56">
        <f t="shared" si="0"/>
        <v>0</v>
      </c>
      <c r="H16" s="54"/>
      <c r="I16" s="30"/>
      <c r="J16" s="28"/>
      <c r="K16" s="60">
        <f t="shared" si="1"/>
        <v>0</v>
      </c>
      <c r="L16" s="58"/>
      <c r="M16" s="31"/>
      <c r="N16" s="28"/>
      <c r="O16" s="62">
        <f t="shared" si="2"/>
        <v>0</v>
      </c>
      <c r="P16" s="58"/>
      <c r="Q16" s="31"/>
      <c r="R16" s="28"/>
      <c r="S16" s="56">
        <f t="shared" si="26"/>
        <v>0</v>
      </c>
      <c r="T16" s="54"/>
      <c r="U16" s="31"/>
      <c r="V16" s="28"/>
      <c r="W16" s="60">
        <f t="shared" si="27"/>
        <v>0</v>
      </c>
      <c r="X16" s="54"/>
      <c r="Y16" s="31"/>
      <c r="Z16" s="28"/>
      <c r="AA16" s="62">
        <f t="shared" si="28"/>
        <v>0</v>
      </c>
      <c r="AB16" s="54"/>
      <c r="AC16" s="31"/>
      <c r="AD16" s="28"/>
      <c r="AE16" s="56">
        <f t="shared" si="29"/>
        <v>0</v>
      </c>
      <c r="AF16" s="54"/>
      <c r="AG16" s="31"/>
      <c r="AH16" s="28"/>
      <c r="AI16" s="65">
        <f t="shared" si="3"/>
        <v>0</v>
      </c>
      <c r="AJ16" s="54"/>
      <c r="AK16" s="31"/>
      <c r="AL16" s="28"/>
      <c r="AM16" s="62">
        <f t="shared" si="30"/>
        <v>0</v>
      </c>
      <c r="AN16" s="54"/>
      <c r="AO16" s="30"/>
      <c r="AP16" s="28"/>
      <c r="AQ16" s="56">
        <f t="shared" si="32"/>
        <v>0</v>
      </c>
      <c r="AR16" s="54"/>
      <c r="AS16" s="31">
        <v>135.4</v>
      </c>
      <c r="AT16" s="28">
        <v>48</v>
      </c>
      <c r="AU16" s="60">
        <f t="shared" si="33"/>
        <v>6499.2000000000007</v>
      </c>
      <c r="AV16" s="54"/>
      <c r="AW16" s="28"/>
      <c r="AX16" s="28"/>
      <c r="AY16" s="62">
        <f t="shared" si="6"/>
        <v>0</v>
      </c>
      <c r="AZ16" s="54"/>
      <c r="BA16" s="31"/>
      <c r="BB16" s="28"/>
      <c r="BC16" s="56">
        <f t="shared" si="34"/>
        <v>0</v>
      </c>
      <c r="BD16" s="54"/>
      <c r="BE16" s="31"/>
      <c r="BF16" s="28"/>
      <c r="BG16" s="60">
        <f t="shared" si="42"/>
        <v>0</v>
      </c>
      <c r="BH16" s="54"/>
      <c r="BI16" s="31"/>
      <c r="BJ16" s="28"/>
      <c r="BK16" s="62">
        <f t="shared" si="35"/>
        <v>0</v>
      </c>
      <c r="BL16" s="54"/>
      <c r="BM16" s="28"/>
      <c r="BN16" s="28"/>
      <c r="BO16" s="56">
        <f t="shared" si="10"/>
        <v>0</v>
      </c>
      <c r="BP16" s="54"/>
      <c r="BQ16" s="31"/>
      <c r="BR16" s="28"/>
      <c r="BS16" s="60">
        <f t="shared" si="11"/>
        <v>0</v>
      </c>
      <c r="BT16" s="67"/>
      <c r="BU16" s="31"/>
      <c r="BV16" s="28"/>
      <c r="BW16" s="62">
        <f t="shared" si="39"/>
        <v>0</v>
      </c>
      <c r="BX16" s="54"/>
      <c r="BY16" s="31"/>
      <c r="BZ16" s="28"/>
      <c r="CA16" s="56">
        <f t="shared" si="36"/>
        <v>0</v>
      </c>
      <c r="CB16" s="54"/>
      <c r="CC16" s="31"/>
      <c r="CD16" s="28"/>
      <c r="CE16" s="60">
        <f t="shared" si="43"/>
        <v>0</v>
      </c>
      <c r="CF16" s="54"/>
      <c r="CG16" s="31"/>
      <c r="CH16" s="28"/>
      <c r="CI16" s="62">
        <f t="shared" si="15"/>
        <v>0</v>
      </c>
      <c r="CJ16" s="54"/>
      <c r="CK16" s="28"/>
      <c r="CL16" s="28"/>
      <c r="CM16" s="56">
        <f t="shared" ref="CM16:CM35" si="45">CL16*CK16</f>
        <v>0</v>
      </c>
      <c r="CN16" s="54"/>
      <c r="CO16" s="28"/>
      <c r="CP16" s="28"/>
      <c r="CQ16" s="60">
        <f t="shared" si="37"/>
        <v>0</v>
      </c>
      <c r="CR16" s="138"/>
      <c r="CS16" s="141"/>
      <c r="CT16" s="134"/>
      <c r="CU16" s="145">
        <f t="shared" si="31"/>
        <v>0</v>
      </c>
      <c r="CV16" s="137"/>
      <c r="CW16" s="140"/>
      <c r="CX16" s="133"/>
      <c r="CY16" s="147">
        <f t="shared" si="38"/>
        <v>0</v>
      </c>
      <c r="CZ16" s="137"/>
      <c r="DA16" s="140"/>
      <c r="DB16" s="133"/>
      <c r="DC16" s="149">
        <f t="shared" si="40"/>
        <v>0</v>
      </c>
      <c r="DD16" s="133"/>
      <c r="DE16" s="133"/>
      <c r="DF16" s="133"/>
      <c r="DG16" s="145">
        <f t="shared" si="20"/>
        <v>0</v>
      </c>
      <c r="DH16" s="133"/>
      <c r="DI16" s="133"/>
      <c r="DJ16" s="133"/>
      <c r="DK16" s="147">
        <f t="shared" si="44"/>
        <v>0</v>
      </c>
      <c r="DL16" s="137"/>
      <c r="DM16" s="140"/>
      <c r="DN16" s="133"/>
      <c r="DO16" s="149">
        <f t="shared" si="22"/>
        <v>0</v>
      </c>
      <c r="DP16" s="137"/>
      <c r="DQ16" s="140"/>
      <c r="DR16" s="133"/>
      <c r="DS16" s="133">
        <f t="shared" si="23"/>
        <v>0</v>
      </c>
      <c r="DT16" s="163"/>
      <c r="DU16" s="156"/>
      <c r="DV16" s="28"/>
      <c r="DW16" s="72">
        <f t="shared" si="41"/>
        <v>0</v>
      </c>
      <c r="DX16" s="74"/>
      <c r="DY16" s="98">
        <f t="shared" si="25"/>
        <v>6499.2000000000007</v>
      </c>
    </row>
    <row r="17" spans="1:130" ht="15.75">
      <c r="A17" s="129">
        <v>15</v>
      </c>
      <c r="B17" s="25">
        <v>41012</v>
      </c>
      <c r="C17" s="153" t="s">
        <v>141</v>
      </c>
      <c r="D17" s="69">
        <v>10</v>
      </c>
      <c r="E17" s="31">
        <v>153.5</v>
      </c>
      <c r="F17" s="28">
        <v>34</v>
      </c>
      <c r="G17" s="56">
        <f t="shared" si="0"/>
        <v>5219</v>
      </c>
      <c r="H17" s="54"/>
      <c r="I17" s="30"/>
      <c r="J17" s="28"/>
      <c r="K17" s="60">
        <f t="shared" si="1"/>
        <v>0</v>
      </c>
      <c r="L17" s="58"/>
      <c r="M17" s="31"/>
      <c r="N17" s="28"/>
      <c r="O17" s="62">
        <f t="shared" si="2"/>
        <v>0</v>
      </c>
      <c r="P17" s="58"/>
      <c r="Q17" s="31"/>
      <c r="R17" s="28"/>
      <c r="S17" s="56">
        <f t="shared" si="26"/>
        <v>0</v>
      </c>
      <c r="T17" s="54"/>
      <c r="U17" s="31"/>
      <c r="V17" s="28"/>
      <c r="W17" s="60">
        <f t="shared" si="27"/>
        <v>0</v>
      </c>
      <c r="X17" s="54">
        <v>1</v>
      </c>
      <c r="Y17" s="31">
        <v>938</v>
      </c>
      <c r="Z17" s="28">
        <v>23</v>
      </c>
      <c r="AA17" s="62">
        <f t="shared" si="28"/>
        <v>21574</v>
      </c>
      <c r="AB17" s="54"/>
      <c r="AC17" s="31"/>
      <c r="AD17" s="28"/>
      <c r="AE17" s="56">
        <f t="shared" si="29"/>
        <v>0</v>
      </c>
      <c r="AF17" s="54"/>
      <c r="AG17" s="31"/>
      <c r="AH17" s="28"/>
      <c r="AI17" s="65">
        <f t="shared" si="3"/>
        <v>0</v>
      </c>
      <c r="AJ17" s="54"/>
      <c r="AK17" s="31"/>
      <c r="AL17" s="28"/>
      <c r="AM17" s="62">
        <f t="shared" si="30"/>
        <v>0</v>
      </c>
      <c r="AN17" s="54"/>
      <c r="AO17" s="30"/>
      <c r="AP17" s="28"/>
      <c r="AQ17" s="56">
        <f t="shared" si="32"/>
        <v>0</v>
      </c>
      <c r="AR17" s="54"/>
      <c r="AS17" s="31"/>
      <c r="AT17" s="28"/>
      <c r="AU17" s="60">
        <f t="shared" si="33"/>
        <v>0</v>
      </c>
      <c r="AV17" s="54"/>
      <c r="AW17" s="31"/>
      <c r="AX17" s="28"/>
      <c r="AY17" s="62">
        <f>AX17*AW17</f>
        <v>0</v>
      </c>
      <c r="AZ17" s="54"/>
      <c r="BA17" s="31"/>
      <c r="BB17" s="28"/>
      <c r="BC17" s="56">
        <f t="shared" si="34"/>
        <v>0</v>
      </c>
      <c r="BD17" s="54">
        <v>5</v>
      </c>
      <c r="BE17" s="31">
        <v>136.1</v>
      </c>
      <c r="BF17" s="28">
        <v>25.5</v>
      </c>
      <c r="BG17" s="60">
        <f t="shared" si="42"/>
        <v>3470.5499999999997</v>
      </c>
      <c r="BH17" s="54"/>
      <c r="BI17" s="31"/>
      <c r="BJ17" s="28"/>
      <c r="BK17" s="62">
        <f t="shared" si="35"/>
        <v>0</v>
      </c>
      <c r="BL17" s="54"/>
      <c r="BM17" s="28"/>
      <c r="BN17" s="28"/>
      <c r="BO17" s="56">
        <f t="shared" si="10"/>
        <v>0</v>
      </c>
      <c r="BP17" s="54"/>
      <c r="BQ17" s="31"/>
      <c r="BR17" s="28"/>
      <c r="BS17" s="60">
        <f t="shared" si="11"/>
        <v>0</v>
      </c>
      <c r="BT17" s="67"/>
      <c r="BU17" s="31"/>
      <c r="BV17" s="28"/>
      <c r="BW17" s="62">
        <f t="shared" si="39"/>
        <v>0</v>
      </c>
      <c r="BX17" s="54"/>
      <c r="BY17" s="31"/>
      <c r="BZ17" s="28"/>
      <c r="CA17" s="56">
        <f t="shared" si="36"/>
        <v>0</v>
      </c>
      <c r="CB17" s="54"/>
      <c r="CC17" s="31"/>
      <c r="CD17" s="28"/>
      <c r="CE17" s="60">
        <f t="shared" si="43"/>
        <v>0</v>
      </c>
      <c r="CF17" s="54"/>
      <c r="CG17" s="31"/>
      <c r="CH17" s="28"/>
      <c r="CI17" s="62">
        <f t="shared" si="15"/>
        <v>0</v>
      </c>
      <c r="CJ17" s="54"/>
      <c r="CK17" s="28"/>
      <c r="CL17" s="28"/>
      <c r="CM17" s="56">
        <f t="shared" si="45"/>
        <v>0</v>
      </c>
      <c r="CN17" s="54"/>
      <c r="CO17" s="28"/>
      <c r="CP17" s="28"/>
      <c r="CQ17" s="60">
        <f t="shared" si="37"/>
        <v>0</v>
      </c>
      <c r="CR17" s="138"/>
      <c r="CS17" s="141"/>
      <c r="CT17" s="134"/>
      <c r="CU17" s="145">
        <f t="shared" si="31"/>
        <v>0</v>
      </c>
      <c r="CV17" s="137"/>
      <c r="CW17" s="140"/>
      <c r="CX17" s="133"/>
      <c r="CY17" s="147">
        <f t="shared" si="38"/>
        <v>0</v>
      </c>
      <c r="CZ17" s="137"/>
      <c r="DA17" s="140"/>
      <c r="DB17" s="133"/>
      <c r="DC17" s="149">
        <f t="shared" si="40"/>
        <v>0</v>
      </c>
      <c r="DD17" s="133"/>
      <c r="DE17" s="133"/>
      <c r="DF17" s="133"/>
      <c r="DG17" s="145">
        <f t="shared" si="20"/>
        <v>0</v>
      </c>
      <c r="DH17" s="133"/>
      <c r="DI17" s="133"/>
      <c r="DJ17" s="133"/>
      <c r="DK17" s="147">
        <f t="shared" si="44"/>
        <v>0</v>
      </c>
      <c r="DL17" s="137"/>
      <c r="DM17" s="140"/>
      <c r="DN17" s="133"/>
      <c r="DO17" s="149">
        <f t="shared" si="22"/>
        <v>0</v>
      </c>
      <c r="DP17" s="137"/>
      <c r="DQ17" s="140"/>
      <c r="DR17" s="133"/>
      <c r="DS17" s="133">
        <f t="shared" si="23"/>
        <v>0</v>
      </c>
      <c r="DT17" s="163"/>
      <c r="DU17" s="156"/>
      <c r="DV17" s="28"/>
      <c r="DW17" s="72">
        <f t="shared" si="41"/>
        <v>0</v>
      </c>
      <c r="DX17" s="74"/>
      <c r="DY17" s="98">
        <f t="shared" si="25"/>
        <v>30263.55</v>
      </c>
    </row>
    <row r="18" spans="1:130" ht="15.75">
      <c r="A18" s="129">
        <v>16</v>
      </c>
      <c r="B18" s="25">
        <v>41012</v>
      </c>
      <c r="C18" s="174" t="s">
        <v>142</v>
      </c>
      <c r="D18" s="69"/>
      <c r="E18" s="31"/>
      <c r="F18" s="28"/>
      <c r="G18" s="56">
        <f t="shared" si="0"/>
        <v>0</v>
      </c>
      <c r="H18" s="54"/>
      <c r="I18" s="30"/>
      <c r="J18" s="28"/>
      <c r="K18" s="60">
        <f t="shared" si="1"/>
        <v>0</v>
      </c>
      <c r="L18" s="58"/>
      <c r="M18" s="31"/>
      <c r="N18" s="28"/>
      <c r="O18" s="62">
        <f t="shared" si="2"/>
        <v>0</v>
      </c>
      <c r="P18" s="58"/>
      <c r="Q18" s="31"/>
      <c r="R18" s="28"/>
      <c r="S18" s="56">
        <f t="shared" si="26"/>
        <v>0</v>
      </c>
      <c r="T18" s="54"/>
      <c r="U18" s="31"/>
      <c r="V18" s="28"/>
      <c r="W18" s="60">
        <f t="shared" si="27"/>
        <v>0</v>
      </c>
      <c r="X18" s="54"/>
      <c r="Y18" s="31"/>
      <c r="Z18" s="28"/>
      <c r="AA18" s="62">
        <f t="shared" si="28"/>
        <v>0</v>
      </c>
      <c r="AB18" s="54"/>
      <c r="AC18" s="31"/>
      <c r="AD18" s="28"/>
      <c r="AE18" s="56">
        <f t="shared" si="29"/>
        <v>0</v>
      </c>
      <c r="AF18" s="54"/>
      <c r="AG18" s="31"/>
      <c r="AH18" s="28"/>
      <c r="AI18" s="65">
        <f t="shared" si="3"/>
        <v>0</v>
      </c>
      <c r="AJ18" s="54"/>
      <c r="AK18" s="31"/>
      <c r="AL18" s="28"/>
      <c r="AM18" s="62">
        <f t="shared" si="30"/>
        <v>0</v>
      </c>
      <c r="AN18" s="54"/>
      <c r="AO18" s="30"/>
      <c r="AP18" s="28"/>
      <c r="AQ18" s="56">
        <f t="shared" si="32"/>
        <v>0</v>
      </c>
      <c r="AR18" s="54"/>
      <c r="AS18" s="31">
        <v>136.69999999999999</v>
      </c>
      <c r="AT18" s="28">
        <v>48</v>
      </c>
      <c r="AU18" s="60">
        <f t="shared" si="33"/>
        <v>6561.5999999999995</v>
      </c>
      <c r="AV18" s="54"/>
      <c r="AW18" s="31"/>
      <c r="AX18" s="28"/>
      <c r="AY18" s="62">
        <f t="shared" ref="AY18:AY35" si="46">AX18*AW18</f>
        <v>0</v>
      </c>
      <c r="AZ18" s="54"/>
      <c r="BA18" s="31"/>
      <c r="BB18" s="28"/>
      <c r="BC18" s="56">
        <f t="shared" si="34"/>
        <v>0</v>
      </c>
      <c r="BD18" s="54"/>
      <c r="BE18" s="31"/>
      <c r="BF18" s="28"/>
      <c r="BG18" s="60">
        <f t="shared" si="42"/>
        <v>0</v>
      </c>
      <c r="BH18" s="54"/>
      <c r="BI18" s="31"/>
      <c r="BJ18" s="28"/>
      <c r="BK18" s="62">
        <f t="shared" si="35"/>
        <v>0</v>
      </c>
      <c r="BL18" s="54">
        <v>12</v>
      </c>
      <c r="BM18" s="28">
        <v>1064.0999999999999</v>
      </c>
      <c r="BN18" s="28">
        <v>25</v>
      </c>
      <c r="BO18" s="56">
        <f t="shared" si="10"/>
        <v>26602.499999999996</v>
      </c>
      <c r="BP18" s="54"/>
      <c r="BQ18" s="31"/>
      <c r="BR18" s="28"/>
      <c r="BS18" s="60">
        <f t="shared" si="11"/>
        <v>0</v>
      </c>
      <c r="BT18" s="67"/>
      <c r="BU18" s="31"/>
      <c r="BV18" s="28"/>
      <c r="BW18" s="62">
        <f t="shared" si="39"/>
        <v>0</v>
      </c>
      <c r="BX18" s="54"/>
      <c r="BY18" s="31"/>
      <c r="BZ18" s="28"/>
      <c r="CA18" s="56">
        <f t="shared" si="36"/>
        <v>0</v>
      </c>
      <c r="CB18" s="54"/>
      <c r="CC18" s="31"/>
      <c r="CD18" s="28"/>
      <c r="CE18" s="60">
        <f t="shared" si="43"/>
        <v>0</v>
      </c>
      <c r="CF18" s="54"/>
      <c r="CG18" s="31"/>
      <c r="CH18" s="28"/>
      <c r="CI18" s="62">
        <f t="shared" si="15"/>
        <v>0</v>
      </c>
      <c r="CJ18" s="54"/>
      <c r="CK18" s="28"/>
      <c r="CL18" s="28"/>
      <c r="CM18" s="56">
        <f t="shared" si="45"/>
        <v>0</v>
      </c>
      <c r="CN18" s="54"/>
      <c r="CO18" s="28"/>
      <c r="CP18" s="28"/>
      <c r="CQ18" s="60">
        <f t="shared" si="37"/>
        <v>0</v>
      </c>
      <c r="CR18" s="138"/>
      <c r="CS18" s="141"/>
      <c r="CT18" s="134"/>
      <c r="CU18" s="145">
        <f t="shared" si="31"/>
        <v>0</v>
      </c>
      <c r="CV18" s="137"/>
      <c r="CW18" s="140"/>
      <c r="CX18" s="133"/>
      <c r="CY18" s="147">
        <f t="shared" si="38"/>
        <v>0</v>
      </c>
      <c r="CZ18" s="137"/>
      <c r="DA18" s="140"/>
      <c r="DB18" s="133"/>
      <c r="DC18" s="149">
        <f t="shared" si="40"/>
        <v>0</v>
      </c>
      <c r="DD18" s="133"/>
      <c r="DE18" s="133">
        <v>304.8</v>
      </c>
      <c r="DF18" s="133">
        <v>30</v>
      </c>
      <c r="DG18" s="145">
        <f>DF18*DE18</f>
        <v>9144</v>
      </c>
      <c r="DH18" s="133"/>
      <c r="DI18" s="133">
        <v>151.6</v>
      </c>
      <c r="DJ18" s="133">
        <v>32</v>
      </c>
      <c r="DK18" s="147">
        <f t="shared" si="44"/>
        <v>4851.2</v>
      </c>
      <c r="DL18" s="137"/>
      <c r="DM18" s="140"/>
      <c r="DN18" s="133"/>
      <c r="DO18" s="149">
        <f t="shared" si="22"/>
        <v>0</v>
      </c>
      <c r="DP18" s="137"/>
      <c r="DQ18" s="140">
        <v>10</v>
      </c>
      <c r="DR18" s="133">
        <v>20</v>
      </c>
      <c r="DS18" s="133">
        <f t="shared" si="23"/>
        <v>200</v>
      </c>
      <c r="DT18" s="163"/>
      <c r="DU18" s="156"/>
      <c r="DV18" s="28"/>
      <c r="DW18" s="72">
        <f t="shared" si="41"/>
        <v>0</v>
      </c>
      <c r="DX18" s="74"/>
      <c r="DY18" s="98">
        <f>DW18+CQ18+CM18+CI18+CE18+CA18+BW18+BS18+BO18+BK18+BG18+BC18+AY18+AU18+AQ18+AM18+AI18+AE18+AA18+W18+S18+O18+K18+G18+CU18+CY18+DC18+DK18+DO18+DS18+DG18</f>
        <v>47359.299999999996</v>
      </c>
      <c r="DZ18" s="172"/>
    </row>
    <row r="19" spans="1:130" ht="15.75">
      <c r="A19" s="129">
        <v>17</v>
      </c>
      <c r="B19" s="25">
        <v>41013</v>
      </c>
      <c r="C19" s="174" t="s">
        <v>144</v>
      </c>
      <c r="D19" s="69">
        <v>10</v>
      </c>
      <c r="E19" s="31">
        <v>156.80000000000001</v>
      </c>
      <c r="F19" s="28">
        <v>33</v>
      </c>
      <c r="G19" s="56">
        <f t="shared" si="0"/>
        <v>5174.4000000000005</v>
      </c>
      <c r="H19" s="54"/>
      <c r="I19" s="30"/>
      <c r="J19" s="28"/>
      <c r="K19" s="60">
        <f t="shared" si="1"/>
        <v>0</v>
      </c>
      <c r="L19" s="58"/>
      <c r="M19" s="31"/>
      <c r="N19" s="28"/>
      <c r="O19" s="62">
        <f t="shared" si="2"/>
        <v>0</v>
      </c>
      <c r="P19" s="58"/>
      <c r="Q19" s="31"/>
      <c r="R19" s="28"/>
      <c r="S19" s="56">
        <f t="shared" si="26"/>
        <v>0</v>
      </c>
      <c r="T19" s="54"/>
      <c r="U19" s="31"/>
      <c r="V19" s="28"/>
      <c r="W19" s="60">
        <f t="shared" si="27"/>
        <v>0</v>
      </c>
      <c r="X19" s="54"/>
      <c r="Y19" s="31"/>
      <c r="Z19" s="28"/>
      <c r="AA19" s="62">
        <f t="shared" si="28"/>
        <v>0</v>
      </c>
      <c r="AB19" s="54"/>
      <c r="AC19" s="31"/>
      <c r="AD19" s="28"/>
      <c r="AE19" s="56">
        <f t="shared" si="29"/>
        <v>0</v>
      </c>
      <c r="AF19" s="54"/>
      <c r="AG19" s="31"/>
      <c r="AH19" s="28"/>
      <c r="AI19" s="65">
        <f t="shared" si="3"/>
        <v>0</v>
      </c>
      <c r="AJ19" s="54"/>
      <c r="AK19" s="31"/>
      <c r="AL19" s="28"/>
      <c r="AM19" s="62">
        <f t="shared" si="30"/>
        <v>0</v>
      </c>
      <c r="AN19" s="54"/>
      <c r="AO19" s="30"/>
      <c r="AP19" s="28"/>
      <c r="AQ19" s="56">
        <f t="shared" si="32"/>
        <v>0</v>
      </c>
      <c r="AR19" s="54"/>
      <c r="AS19" s="31"/>
      <c r="AT19" s="28"/>
      <c r="AU19" s="60">
        <f t="shared" si="33"/>
        <v>0</v>
      </c>
      <c r="AV19" s="54"/>
      <c r="AW19" s="31"/>
      <c r="AX19" s="28"/>
      <c r="AY19" s="62">
        <f t="shared" si="46"/>
        <v>0</v>
      </c>
      <c r="AZ19" s="54"/>
      <c r="BA19" s="31"/>
      <c r="BB19" s="28"/>
      <c r="BC19" s="56">
        <f t="shared" si="34"/>
        <v>0</v>
      </c>
      <c r="BD19" s="54"/>
      <c r="BE19" s="31"/>
      <c r="BF19" s="28"/>
      <c r="BG19" s="60">
        <f t="shared" si="42"/>
        <v>0</v>
      </c>
      <c r="BH19" s="54"/>
      <c r="BI19" s="31"/>
      <c r="BJ19" s="28"/>
      <c r="BK19" s="62">
        <f t="shared" si="35"/>
        <v>0</v>
      </c>
      <c r="BL19" s="54"/>
      <c r="BM19" s="28"/>
      <c r="BN19" s="28"/>
      <c r="BO19" s="56">
        <f t="shared" si="10"/>
        <v>0</v>
      </c>
      <c r="BP19" s="54"/>
      <c r="BQ19" s="31"/>
      <c r="BR19" s="28"/>
      <c r="BS19" s="60">
        <f t="shared" si="11"/>
        <v>0</v>
      </c>
      <c r="BT19" s="67"/>
      <c r="BU19" s="31"/>
      <c r="BV19" s="28"/>
      <c r="BW19" s="62">
        <f t="shared" si="39"/>
        <v>0</v>
      </c>
      <c r="BX19" s="54"/>
      <c r="BY19" s="31"/>
      <c r="BZ19" s="28"/>
      <c r="CA19" s="56">
        <f t="shared" si="36"/>
        <v>0</v>
      </c>
      <c r="CB19" s="54"/>
      <c r="CC19" s="31"/>
      <c r="CD19" s="28"/>
      <c r="CE19" s="60">
        <f t="shared" si="43"/>
        <v>0</v>
      </c>
      <c r="CF19" s="54"/>
      <c r="CG19" s="31"/>
      <c r="CH19" s="28"/>
      <c r="CI19" s="62">
        <f t="shared" si="15"/>
        <v>0</v>
      </c>
      <c r="CJ19" s="54"/>
      <c r="CK19" s="28"/>
      <c r="CL19" s="28"/>
      <c r="CM19" s="56">
        <f t="shared" si="45"/>
        <v>0</v>
      </c>
      <c r="CN19" s="54"/>
      <c r="CO19" s="28"/>
      <c r="CP19" s="28"/>
      <c r="CQ19" s="60">
        <f t="shared" si="37"/>
        <v>0</v>
      </c>
      <c r="CR19" s="138"/>
      <c r="CS19" s="141"/>
      <c r="CT19" s="134"/>
      <c r="CU19" s="145">
        <f t="shared" si="31"/>
        <v>0</v>
      </c>
      <c r="CV19" s="137"/>
      <c r="CW19" s="140"/>
      <c r="CX19" s="133"/>
      <c r="CY19" s="147">
        <f t="shared" si="38"/>
        <v>0</v>
      </c>
      <c r="CZ19" s="137"/>
      <c r="DA19" s="140"/>
      <c r="DB19" s="133"/>
      <c r="DC19" s="149">
        <f t="shared" si="40"/>
        <v>0</v>
      </c>
      <c r="DD19" s="133"/>
      <c r="DE19" s="133">
        <v>151.19999999999999</v>
      </c>
      <c r="DF19" s="133">
        <v>30</v>
      </c>
      <c r="DG19" s="145">
        <f t="shared" ref="DG19:DG35" si="47">DF19*DE19</f>
        <v>4536</v>
      </c>
      <c r="DH19" s="133"/>
      <c r="DI19" s="133">
        <v>147.4</v>
      </c>
      <c r="DJ19" s="133">
        <v>32</v>
      </c>
      <c r="DK19" s="147">
        <f t="shared" si="44"/>
        <v>4716.8</v>
      </c>
      <c r="DL19" s="137"/>
      <c r="DM19" s="140"/>
      <c r="DN19" s="133"/>
      <c r="DO19" s="149">
        <f t="shared" si="22"/>
        <v>0</v>
      </c>
      <c r="DP19" s="137"/>
      <c r="DQ19" s="140"/>
      <c r="DR19" s="133"/>
      <c r="DS19" s="133">
        <f t="shared" si="23"/>
        <v>0</v>
      </c>
      <c r="DT19" s="163"/>
      <c r="DU19" s="156"/>
      <c r="DV19" s="28"/>
      <c r="DW19" s="72">
        <f t="shared" si="41"/>
        <v>0</v>
      </c>
      <c r="DX19" s="74"/>
      <c r="DY19" s="98">
        <f t="shared" ref="DY19:DY35" si="48">DW19+CQ19+CM19+CI19+CE19+CA19+BW19+BS19+BO19+BK19+BG19+BC19+AY19+AU19+AQ19+AM19+AI19+AE19+AA19+W19+S19+O19+K19+G19+CU19+CY19+DC19+DK19+DO19+DS19+DG19</f>
        <v>14427.2</v>
      </c>
      <c r="DZ19" s="172"/>
    </row>
    <row r="20" spans="1:130" ht="15.75">
      <c r="A20" s="129">
        <v>18</v>
      </c>
      <c r="B20" s="25">
        <v>41014</v>
      </c>
      <c r="C20" s="153" t="s">
        <v>145</v>
      </c>
      <c r="D20" s="69"/>
      <c r="E20" s="31"/>
      <c r="F20" s="28"/>
      <c r="G20" s="56">
        <f t="shared" si="0"/>
        <v>0</v>
      </c>
      <c r="H20" s="54">
        <v>4</v>
      </c>
      <c r="I20" s="30">
        <v>90.5</v>
      </c>
      <c r="J20" s="28">
        <v>63</v>
      </c>
      <c r="K20" s="60">
        <f t="shared" si="1"/>
        <v>5701.5</v>
      </c>
      <c r="L20" s="58"/>
      <c r="M20" s="31"/>
      <c r="N20" s="28"/>
      <c r="O20" s="62">
        <f t="shared" si="2"/>
        <v>0</v>
      </c>
      <c r="P20" s="58">
        <v>4</v>
      </c>
      <c r="Q20" s="31">
        <v>108.88</v>
      </c>
      <c r="R20" s="28">
        <v>23</v>
      </c>
      <c r="S20" s="56">
        <f t="shared" si="26"/>
        <v>2504.2399999999998</v>
      </c>
      <c r="T20" s="54"/>
      <c r="U20" s="31"/>
      <c r="V20" s="28"/>
      <c r="W20" s="60">
        <f t="shared" si="27"/>
        <v>0</v>
      </c>
      <c r="X20" s="54"/>
      <c r="Y20" s="31"/>
      <c r="Z20" s="28"/>
      <c r="AA20" s="62">
        <f t="shared" si="28"/>
        <v>0</v>
      </c>
      <c r="AB20" s="54"/>
      <c r="AC20" s="31"/>
      <c r="AD20" s="28"/>
      <c r="AE20" s="56">
        <f t="shared" si="29"/>
        <v>0</v>
      </c>
      <c r="AF20" s="54"/>
      <c r="AG20" s="31"/>
      <c r="AH20" s="28"/>
      <c r="AI20" s="65">
        <f t="shared" si="3"/>
        <v>0</v>
      </c>
      <c r="AJ20" s="54"/>
      <c r="AK20" s="31"/>
      <c r="AL20" s="28"/>
      <c r="AM20" s="62">
        <f t="shared" si="30"/>
        <v>0</v>
      </c>
      <c r="AN20" s="54"/>
      <c r="AO20" s="30"/>
      <c r="AP20" s="28"/>
      <c r="AQ20" s="56">
        <f t="shared" si="32"/>
        <v>0</v>
      </c>
      <c r="AR20" s="54"/>
      <c r="AS20" s="31"/>
      <c r="AT20" s="28"/>
      <c r="AU20" s="60">
        <f t="shared" si="33"/>
        <v>0</v>
      </c>
      <c r="AV20" s="54"/>
      <c r="AW20" s="31"/>
      <c r="AX20" s="28"/>
      <c r="AY20" s="62">
        <f t="shared" si="46"/>
        <v>0</v>
      </c>
      <c r="AZ20" s="54">
        <v>4</v>
      </c>
      <c r="BA20" s="31">
        <v>261.8</v>
      </c>
      <c r="BB20" s="28">
        <v>33</v>
      </c>
      <c r="BC20" s="56">
        <f t="shared" si="34"/>
        <v>8639.4</v>
      </c>
      <c r="BD20" s="54"/>
      <c r="BE20" s="31"/>
      <c r="BF20" s="28"/>
      <c r="BG20" s="60">
        <f t="shared" si="42"/>
        <v>0</v>
      </c>
      <c r="BH20" s="54"/>
      <c r="BI20" s="31"/>
      <c r="BJ20" s="28"/>
      <c r="BK20" s="62">
        <f t="shared" si="35"/>
        <v>0</v>
      </c>
      <c r="BL20" s="54"/>
      <c r="BM20" s="28"/>
      <c r="BN20" s="28"/>
      <c r="BO20" s="56">
        <f t="shared" si="10"/>
        <v>0</v>
      </c>
      <c r="BP20" s="54"/>
      <c r="BQ20" s="31"/>
      <c r="BR20" s="28"/>
      <c r="BS20" s="60">
        <f t="shared" si="11"/>
        <v>0</v>
      </c>
      <c r="BT20" s="67"/>
      <c r="BU20" s="31"/>
      <c r="BV20" s="28"/>
      <c r="BW20" s="62">
        <f t="shared" si="39"/>
        <v>0</v>
      </c>
      <c r="BX20" s="54"/>
      <c r="BY20" s="31"/>
      <c r="BZ20" s="28"/>
      <c r="CA20" s="56">
        <f t="shared" si="36"/>
        <v>0</v>
      </c>
      <c r="CB20" s="54"/>
      <c r="CC20" s="31"/>
      <c r="CD20" s="28"/>
      <c r="CE20" s="60">
        <f t="shared" si="43"/>
        <v>0</v>
      </c>
      <c r="CF20" s="54"/>
      <c r="CG20" s="31"/>
      <c r="CH20" s="28"/>
      <c r="CI20" s="62">
        <f t="shared" si="15"/>
        <v>0</v>
      </c>
      <c r="CJ20" s="54"/>
      <c r="CK20" s="28"/>
      <c r="CL20" s="28"/>
      <c r="CM20" s="56">
        <f t="shared" si="45"/>
        <v>0</v>
      </c>
      <c r="CN20" s="54"/>
      <c r="CO20" s="28"/>
      <c r="CP20" s="28"/>
      <c r="CQ20" s="60">
        <f t="shared" si="37"/>
        <v>0</v>
      </c>
      <c r="CR20" s="138"/>
      <c r="CS20" s="141"/>
      <c r="CT20" s="134"/>
      <c r="CU20" s="145">
        <f t="shared" si="31"/>
        <v>0</v>
      </c>
      <c r="CV20" s="137"/>
      <c r="CW20" s="140"/>
      <c r="CX20" s="133"/>
      <c r="CY20" s="147">
        <f t="shared" si="38"/>
        <v>0</v>
      </c>
      <c r="CZ20" s="137"/>
      <c r="DA20" s="140"/>
      <c r="DB20" s="133"/>
      <c r="DC20" s="149">
        <f t="shared" si="40"/>
        <v>0</v>
      </c>
      <c r="DD20" s="133"/>
      <c r="DE20" s="133">
        <v>312.39999999999998</v>
      </c>
      <c r="DF20" s="133">
        <v>30</v>
      </c>
      <c r="DG20" s="145">
        <f t="shared" si="47"/>
        <v>9372</v>
      </c>
      <c r="DH20" s="133"/>
      <c r="DI20" s="133">
        <v>149.80000000000001</v>
      </c>
      <c r="DJ20" s="133">
        <v>32</v>
      </c>
      <c r="DK20" s="147">
        <f t="shared" si="44"/>
        <v>4793.6000000000004</v>
      </c>
      <c r="DL20" s="137"/>
      <c r="DM20" s="140"/>
      <c r="DN20" s="133"/>
      <c r="DO20" s="149">
        <f t="shared" si="22"/>
        <v>0</v>
      </c>
      <c r="DP20" s="137"/>
      <c r="DQ20" s="140"/>
      <c r="DR20" s="133"/>
      <c r="DS20" s="133">
        <f t="shared" si="23"/>
        <v>0</v>
      </c>
      <c r="DT20" s="163"/>
      <c r="DU20" s="156"/>
      <c r="DV20" s="28"/>
      <c r="DW20" s="72">
        <f t="shared" si="41"/>
        <v>0</v>
      </c>
      <c r="DX20" s="74"/>
      <c r="DY20" s="98">
        <f t="shared" si="48"/>
        <v>31010.739999999998</v>
      </c>
      <c r="DZ20" s="172"/>
    </row>
    <row r="21" spans="1:130" ht="15.75">
      <c r="A21" s="129">
        <v>19</v>
      </c>
      <c r="B21" s="25">
        <v>41015</v>
      </c>
      <c r="C21" s="153" t="s">
        <v>146</v>
      </c>
      <c r="D21" s="69"/>
      <c r="E21" s="31"/>
      <c r="F21" s="28"/>
      <c r="G21" s="56">
        <f t="shared" si="0"/>
        <v>0</v>
      </c>
      <c r="H21" s="54"/>
      <c r="I21" s="30"/>
      <c r="J21" s="28"/>
      <c r="K21" s="60">
        <f t="shared" si="1"/>
        <v>0</v>
      </c>
      <c r="L21" s="58"/>
      <c r="M21" s="31"/>
      <c r="N21" s="28"/>
      <c r="O21" s="62">
        <f t="shared" si="2"/>
        <v>0</v>
      </c>
      <c r="P21" s="58"/>
      <c r="Q21" s="31"/>
      <c r="R21" s="28"/>
      <c r="S21" s="56">
        <f t="shared" si="26"/>
        <v>0</v>
      </c>
      <c r="T21" s="54"/>
      <c r="U21" s="31"/>
      <c r="V21" s="28"/>
      <c r="W21" s="60">
        <f t="shared" si="27"/>
        <v>0</v>
      </c>
      <c r="X21" s="54">
        <v>1</v>
      </c>
      <c r="Y21" s="31">
        <v>948.5</v>
      </c>
      <c r="Z21" s="28">
        <v>23</v>
      </c>
      <c r="AA21" s="62">
        <f t="shared" si="28"/>
        <v>21815.5</v>
      </c>
      <c r="AB21" s="54"/>
      <c r="AC21" s="31"/>
      <c r="AD21" s="28"/>
      <c r="AE21" s="56">
        <f t="shared" si="29"/>
        <v>0</v>
      </c>
      <c r="AF21" s="54"/>
      <c r="AG21" s="31"/>
      <c r="AH21" s="28"/>
      <c r="AI21" s="65">
        <f>AH21*AG21</f>
        <v>0</v>
      </c>
      <c r="AJ21" s="54"/>
      <c r="AK21" s="31"/>
      <c r="AL21" s="28"/>
      <c r="AM21" s="62">
        <f t="shared" si="30"/>
        <v>0</v>
      </c>
      <c r="AN21" s="54"/>
      <c r="AO21" s="30"/>
      <c r="AP21" s="28"/>
      <c r="AQ21" s="56">
        <f t="shared" si="32"/>
        <v>0</v>
      </c>
      <c r="AR21" s="54"/>
      <c r="AS21" s="31"/>
      <c r="AT21" s="28"/>
      <c r="AU21" s="60">
        <f t="shared" si="33"/>
        <v>0</v>
      </c>
      <c r="AV21" s="54"/>
      <c r="AW21" s="31"/>
      <c r="AX21" s="28"/>
      <c r="AY21" s="62">
        <f t="shared" si="46"/>
        <v>0</v>
      </c>
      <c r="AZ21" s="54"/>
      <c r="BA21" s="31"/>
      <c r="BB21" s="28"/>
      <c r="BC21" s="56">
        <f t="shared" si="34"/>
        <v>0</v>
      </c>
      <c r="BD21" s="54"/>
      <c r="BE21" s="31"/>
      <c r="BF21" s="28"/>
      <c r="BG21" s="60">
        <f t="shared" si="42"/>
        <v>0</v>
      </c>
      <c r="BH21" s="54"/>
      <c r="BI21" s="31"/>
      <c r="BJ21" s="28"/>
      <c r="BK21" s="62">
        <f t="shared" si="35"/>
        <v>0</v>
      </c>
      <c r="BL21" s="54"/>
      <c r="BM21" s="28"/>
      <c r="BN21" s="28"/>
      <c r="BO21" s="56">
        <f t="shared" si="10"/>
        <v>0</v>
      </c>
      <c r="BP21" s="54"/>
      <c r="BQ21" s="31"/>
      <c r="BR21" s="28"/>
      <c r="BS21" s="60">
        <f t="shared" si="11"/>
        <v>0</v>
      </c>
      <c r="BT21" s="67"/>
      <c r="BU21" s="31"/>
      <c r="BV21" s="28"/>
      <c r="BW21" s="62">
        <f t="shared" si="39"/>
        <v>0</v>
      </c>
      <c r="BX21" s="54"/>
      <c r="BY21" s="31"/>
      <c r="BZ21" s="28"/>
      <c r="CA21" s="56">
        <f t="shared" si="36"/>
        <v>0</v>
      </c>
      <c r="CB21" s="54"/>
      <c r="CC21" s="31"/>
      <c r="CD21" s="28"/>
      <c r="CE21" s="60">
        <f t="shared" si="43"/>
        <v>0</v>
      </c>
      <c r="CF21" s="54"/>
      <c r="CG21" s="31"/>
      <c r="CH21" s="28"/>
      <c r="CI21" s="62">
        <f>CH21*CG21</f>
        <v>0</v>
      </c>
      <c r="CJ21" s="54"/>
      <c r="CK21" s="28"/>
      <c r="CL21" s="28"/>
      <c r="CM21" s="56">
        <f t="shared" si="45"/>
        <v>0</v>
      </c>
      <c r="CN21" s="54"/>
      <c r="CO21" s="28"/>
      <c r="CP21" s="28"/>
      <c r="CQ21" s="60">
        <f t="shared" si="37"/>
        <v>0</v>
      </c>
      <c r="CR21" s="138"/>
      <c r="CS21" s="141"/>
      <c r="CT21" s="134"/>
      <c r="CU21" s="145">
        <f t="shared" si="31"/>
        <v>0</v>
      </c>
      <c r="CV21" s="137"/>
      <c r="CW21" s="140"/>
      <c r="CX21" s="133"/>
      <c r="CY21" s="147">
        <f t="shared" si="38"/>
        <v>0</v>
      </c>
      <c r="CZ21" s="137"/>
      <c r="DA21" s="140"/>
      <c r="DB21" s="133"/>
      <c r="DC21" s="149">
        <f t="shared" si="40"/>
        <v>0</v>
      </c>
      <c r="DD21" s="133"/>
      <c r="DE21" s="133"/>
      <c r="DF21" s="133"/>
      <c r="DG21" s="145">
        <f t="shared" si="47"/>
        <v>0</v>
      </c>
      <c r="DH21" s="133"/>
      <c r="DI21" s="133"/>
      <c r="DJ21" s="133"/>
      <c r="DK21" s="147">
        <f t="shared" si="44"/>
        <v>0</v>
      </c>
      <c r="DL21" s="137"/>
      <c r="DM21" s="140"/>
      <c r="DN21" s="133"/>
      <c r="DO21" s="149">
        <f t="shared" si="22"/>
        <v>0</v>
      </c>
      <c r="DP21" s="137"/>
      <c r="DQ21" s="140"/>
      <c r="DR21" s="133"/>
      <c r="DS21" s="133">
        <f t="shared" si="23"/>
        <v>0</v>
      </c>
      <c r="DT21" s="163"/>
      <c r="DU21" s="156"/>
      <c r="DV21" s="28"/>
      <c r="DW21" s="72">
        <f t="shared" si="41"/>
        <v>0</v>
      </c>
      <c r="DX21" s="74"/>
      <c r="DY21" s="98">
        <f t="shared" si="48"/>
        <v>21815.5</v>
      </c>
      <c r="DZ21" s="172"/>
    </row>
    <row r="22" spans="1:130" ht="15.75">
      <c r="A22" s="129">
        <v>20</v>
      </c>
      <c r="B22" s="25">
        <v>41015</v>
      </c>
      <c r="C22" s="153" t="s">
        <v>147</v>
      </c>
      <c r="D22" s="69"/>
      <c r="E22" s="31"/>
      <c r="F22" s="28"/>
      <c r="G22" s="56">
        <f t="shared" si="0"/>
        <v>0</v>
      </c>
      <c r="H22" s="54"/>
      <c r="I22" s="30"/>
      <c r="J22" s="28"/>
      <c r="K22" s="60">
        <f t="shared" si="1"/>
        <v>0</v>
      </c>
      <c r="L22" s="58"/>
      <c r="M22" s="31"/>
      <c r="N22" s="28"/>
      <c r="O22" s="62">
        <f t="shared" si="2"/>
        <v>0</v>
      </c>
      <c r="P22" s="58"/>
      <c r="Q22" s="31"/>
      <c r="R22" s="28"/>
      <c r="S22" s="56">
        <f t="shared" si="26"/>
        <v>0</v>
      </c>
      <c r="T22" s="54"/>
      <c r="U22" s="31"/>
      <c r="V22" s="28"/>
      <c r="W22" s="60">
        <f t="shared" si="27"/>
        <v>0</v>
      </c>
      <c r="X22" s="54"/>
      <c r="Y22" s="31"/>
      <c r="Z22" s="28"/>
      <c r="AA22" s="62">
        <f t="shared" si="28"/>
        <v>0</v>
      </c>
      <c r="AB22" s="54"/>
      <c r="AC22" s="31"/>
      <c r="AD22" s="28"/>
      <c r="AE22" s="56">
        <f t="shared" si="29"/>
        <v>0</v>
      </c>
      <c r="AF22" s="54"/>
      <c r="AG22" s="31"/>
      <c r="AH22" s="28"/>
      <c r="AI22" s="65">
        <f t="shared" ref="AI22:AI35" si="49">AH22*AG22</f>
        <v>0</v>
      </c>
      <c r="AJ22" s="54"/>
      <c r="AK22" s="31"/>
      <c r="AL22" s="28"/>
      <c r="AM22" s="62">
        <f t="shared" si="30"/>
        <v>0</v>
      </c>
      <c r="AN22" s="54"/>
      <c r="AO22" s="30"/>
      <c r="AP22" s="28"/>
      <c r="AQ22" s="56">
        <f t="shared" si="32"/>
        <v>0</v>
      </c>
      <c r="AR22" s="54"/>
      <c r="AS22" s="31"/>
      <c r="AT22" s="28"/>
      <c r="AU22" s="60">
        <f t="shared" si="33"/>
        <v>0</v>
      </c>
      <c r="AV22" s="54"/>
      <c r="AW22" s="31"/>
      <c r="AX22" s="28"/>
      <c r="AY22" s="62">
        <f t="shared" si="46"/>
        <v>0</v>
      </c>
      <c r="AZ22" s="54"/>
      <c r="BA22" s="31"/>
      <c r="BB22" s="28"/>
      <c r="BC22" s="56">
        <f t="shared" si="34"/>
        <v>0</v>
      </c>
      <c r="BD22" s="54">
        <v>5</v>
      </c>
      <c r="BE22" s="31">
        <v>136.1</v>
      </c>
      <c r="BF22" s="28">
        <v>25.5</v>
      </c>
      <c r="BG22" s="60">
        <f t="shared" si="42"/>
        <v>3470.5499999999997</v>
      </c>
      <c r="BH22" s="54"/>
      <c r="BI22" s="31"/>
      <c r="BJ22" s="28"/>
      <c r="BK22" s="62">
        <f t="shared" si="35"/>
        <v>0</v>
      </c>
      <c r="BL22" s="54">
        <v>10</v>
      </c>
      <c r="BM22" s="28">
        <v>950.6</v>
      </c>
      <c r="BN22" s="28">
        <v>25</v>
      </c>
      <c r="BO22" s="56">
        <f t="shared" si="10"/>
        <v>23765</v>
      </c>
      <c r="BP22" s="54"/>
      <c r="BQ22" s="31"/>
      <c r="BR22" s="28"/>
      <c r="BS22" s="60">
        <f t="shared" si="11"/>
        <v>0</v>
      </c>
      <c r="BT22" s="67"/>
      <c r="BU22" s="31"/>
      <c r="BV22" s="28"/>
      <c r="BW22" s="62">
        <f t="shared" si="39"/>
        <v>0</v>
      </c>
      <c r="BX22" s="54"/>
      <c r="BY22" s="31"/>
      <c r="BZ22" s="28"/>
      <c r="CA22" s="56">
        <f t="shared" si="36"/>
        <v>0</v>
      </c>
      <c r="CB22" s="54"/>
      <c r="CC22" s="31"/>
      <c r="CD22" s="28"/>
      <c r="CE22" s="60">
        <f t="shared" si="43"/>
        <v>0</v>
      </c>
      <c r="CF22" s="54"/>
      <c r="CG22" s="31"/>
      <c r="CH22" s="28"/>
      <c r="CI22" s="62">
        <f t="shared" ref="CI22:CI35" si="50">CH22*CG22</f>
        <v>0</v>
      </c>
      <c r="CJ22" s="54"/>
      <c r="CK22" s="28"/>
      <c r="CL22" s="28"/>
      <c r="CM22" s="56">
        <f t="shared" si="45"/>
        <v>0</v>
      </c>
      <c r="CN22" s="54"/>
      <c r="CO22" s="28"/>
      <c r="CP22" s="28"/>
      <c r="CQ22" s="60">
        <f t="shared" si="37"/>
        <v>0</v>
      </c>
      <c r="CR22" s="138"/>
      <c r="CS22" s="141"/>
      <c r="CT22" s="134"/>
      <c r="CU22" s="145">
        <f t="shared" si="31"/>
        <v>0</v>
      </c>
      <c r="CV22" s="137"/>
      <c r="CW22" s="140"/>
      <c r="CX22" s="133"/>
      <c r="CY22" s="147">
        <f t="shared" si="38"/>
        <v>0</v>
      </c>
      <c r="CZ22" s="137"/>
      <c r="DA22" s="140"/>
      <c r="DB22" s="133"/>
      <c r="DC22" s="149">
        <f t="shared" si="40"/>
        <v>0</v>
      </c>
      <c r="DD22" s="133"/>
      <c r="DE22" s="133"/>
      <c r="DF22" s="133"/>
      <c r="DG22" s="145">
        <f t="shared" si="47"/>
        <v>0</v>
      </c>
      <c r="DH22" s="133"/>
      <c r="DI22" s="133"/>
      <c r="DJ22" s="133"/>
      <c r="DK22" s="147">
        <f t="shared" si="44"/>
        <v>0</v>
      </c>
      <c r="DL22" s="137"/>
      <c r="DM22" s="140"/>
      <c r="DN22" s="133"/>
      <c r="DO22" s="149">
        <f>DN22*DM22</f>
        <v>0</v>
      </c>
      <c r="DP22" s="137"/>
      <c r="DQ22" s="140"/>
      <c r="DR22" s="133"/>
      <c r="DS22" s="133">
        <f t="shared" si="23"/>
        <v>0</v>
      </c>
      <c r="DT22" s="163"/>
      <c r="DU22" s="156"/>
      <c r="DV22" s="28"/>
      <c r="DW22" s="72">
        <f t="shared" si="41"/>
        <v>0</v>
      </c>
      <c r="DX22" s="74"/>
      <c r="DY22" s="98">
        <f t="shared" si="48"/>
        <v>27235.55</v>
      </c>
      <c r="DZ22" s="172"/>
    </row>
    <row r="23" spans="1:130" ht="15.75">
      <c r="A23" s="129">
        <v>21</v>
      </c>
      <c r="B23" s="25">
        <v>41015</v>
      </c>
      <c r="C23" s="153" t="s">
        <v>148</v>
      </c>
      <c r="D23" s="69"/>
      <c r="E23" s="31"/>
      <c r="F23" s="28"/>
      <c r="G23" s="56">
        <f t="shared" si="0"/>
        <v>0</v>
      </c>
      <c r="H23" s="54"/>
      <c r="I23" s="30"/>
      <c r="J23" s="28"/>
      <c r="K23" s="60">
        <f t="shared" si="1"/>
        <v>0</v>
      </c>
      <c r="L23" s="58"/>
      <c r="M23" s="31"/>
      <c r="N23" s="28"/>
      <c r="O23" s="62">
        <f t="shared" si="2"/>
        <v>0</v>
      </c>
      <c r="P23" s="58"/>
      <c r="Q23" s="31"/>
      <c r="R23" s="28"/>
      <c r="S23" s="56">
        <f t="shared" si="26"/>
        <v>0</v>
      </c>
      <c r="T23" s="54"/>
      <c r="U23" s="31"/>
      <c r="V23" s="28"/>
      <c r="W23" s="60">
        <f t="shared" si="27"/>
        <v>0</v>
      </c>
      <c r="X23" s="54"/>
      <c r="Y23" s="31"/>
      <c r="Z23" s="28"/>
      <c r="AA23" s="62">
        <f t="shared" si="28"/>
        <v>0</v>
      </c>
      <c r="AB23" s="54"/>
      <c r="AC23" s="31"/>
      <c r="AD23" s="28"/>
      <c r="AE23" s="56">
        <f t="shared" si="29"/>
        <v>0</v>
      </c>
      <c r="AF23" s="54"/>
      <c r="AG23" s="31"/>
      <c r="AH23" s="28"/>
      <c r="AI23" s="65">
        <f t="shared" si="49"/>
        <v>0</v>
      </c>
      <c r="AJ23" s="54"/>
      <c r="AK23" s="31"/>
      <c r="AL23" s="28"/>
      <c r="AM23" s="62">
        <f t="shared" si="30"/>
        <v>0</v>
      </c>
      <c r="AN23" s="54"/>
      <c r="AO23" s="30"/>
      <c r="AP23" s="28"/>
      <c r="AQ23" s="56">
        <f t="shared" si="32"/>
        <v>0</v>
      </c>
      <c r="AR23" s="54"/>
      <c r="AS23" s="31"/>
      <c r="AT23" s="28"/>
      <c r="AU23" s="60">
        <f t="shared" si="33"/>
        <v>0</v>
      </c>
      <c r="AV23" s="54"/>
      <c r="AW23" s="31"/>
      <c r="AX23" s="28"/>
      <c r="AY23" s="62">
        <f t="shared" si="46"/>
        <v>0</v>
      </c>
      <c r="AZ23" s="54"/>
      <c r="BA23" s="31"/>
      <c r="BB23" s="28"/>
      <c r="BC23" s="56">
        <f t="shared" si="34"/>
        <v>0</v>
      </c>
      <c r="BD23" s="54"/>
      <c r="BE23" s="31"/>
      <c r="BF23" s="28"/>
      <c r="BG23" s="60">
        <f t="shared" si="42"/>
        <v>0</v>
      </c>
      <c r="BH23" s="54"/>
      <c r="BI23" s="31"/>
      <c r="BJ23" s="28"/>
      <c r="BK23" s="62">
        <f t="shared" si="35"/>
        <v>0</v>
      </c>
      <c r="BL23" s="54">
        <v>10</v>
      </c>
      <c r="BM23" s="28">
        <v>903.9</v>
      </c>
      <c r="BN23" s="28">
        <v>25</v>
      </c>
      <c r="BO23" s="56">
        <f t="shared" si="10"/>
        <v>22597.5</v>
      </c>
      <c r="BP23" s="54"/>
      <c r="BQ23" s="31"/>
      <c r="BR23" s="28"/>
      <c r="BS23" s="60">
        <f t="shared" si="11"/>
        <v>0</v>
      </c>
      <c r="BT23" s="67"/>
      <c r="BU23" s="31"/>
      <c r="BV23" s="28"/>
      <c r="BW23" s="62">
        <f t="shared" si="39"/>
        <v>0</v>
      </c>
      <c r="BX23" s="54"/>
      <c r="BY23" s="31"/>
      <c r="BZ23" s="28"/>
      <c r="CA23" s="56">
        <f t="shared" si="36"/>
        <v>0</v>
      </c>
      <c r="CB23" s="54"/>
      <c r="CC23" s="31"/>
      <c r="CD23" s="28"/>
      <c r="CE23" s="60">
        <f t="shared" si="43"/>
        <v>0</v>
      </c>
      <c r="CF23" s="54"/>
      <c r="CG23" s="31"/>
      <c r="CH23" s="28"/>
      <c r="CI23" s="62">
        <f t="shared" si="50"/>
        <v>0</v>
      </c>
      <c r="CJ23" s="54"/>
      <c r="CK23" s="28"/>
      <c r="CL23" s="28"/>
      <c r="CM23" s="56">
        <f t="shared" si="45"/>
        <v>0</v>
      </c>
      <c r="CN23" s="54"/>
      <c r="CO23" s="28"/>
      <c r="CP23" s="28"/>
      <c r="CQ23" s="60">
        <f t="shared" si="37"/>
        <v>0</v>
      </c>
      <c r="CR23" s="138"/>
      <c r="CS23" s="141"/>
      <c r="CT23" s="134"/>
      <c r="CU23" s="145">
        <f t="shared" si="31"/>
        <v>0</v>
      </c>
      <c r="CV23" s="137"/>
      <c r="CW23" s="140"/>
      <c r="CX23" s="133"/>
      <c r="CY23" s="147">
        <f t="shared" si="38"/>
        <v>0</v>
      </c>
      <c r="CZ23" s="137"/>
      <c r="DA23" s="140"/>
      <c r="DB23" s="133"/>
      <c r="DC23" s="149">
        <f t="shared" si="40"/>
        <v>0</v>
      </c>
      <c r="DD23" s="133"/>
      <c r="DE23" s="133"/>
      <c r="DF23" s="133"/>
      <c r="DG23" s="145">
        <f t="shared" si="47"/>
        <v>0</v>
      </c>
      <c r="DH23" s="133"/>
      <c r="DI23" s="133"/>
      <c r="DJ23" s="133"/>
      <c r="DK23" s="147">
        <f t="shared" si="44"/>
        <v>0</v>
      </c>
      <c r="DL23" s="137"/>
      <c r="DM23" s="140"/>
      <c r="DN23" s="133"/>
      <c r="DO23" s="149">
        <f t="shared" ref="DO23:DO35" si="51">DN23*DM23</f>
        <v>0</v>
      </c>
      <c r="DP23" s="137"/>
      <c r="DQ23" s="140">
        <v>10</v>
      </c>
      <c r="DR23" s="133">
        <v>20</v>
      </c>
      <c r="DS23" s="133">
        <f t="shared" si="23"/>
        <v>200</v>
      </c>
      <c r="DT23" s="163"/>
      <c r="DU23" s="156"/>
      <c r="DV23" s="28"/>
      <c r="DW23" s="72">
        <f t="shared" si="41"/>
        <v>0</v>
      </c>
      <c r="DX23" s="74"/>
      <c r="DY23" s="98">
        <f t="shared" si="48"/>
        <v>22797.5</v>
      </c>
      <c r="DZ23" s="172"/>
    </row>
    <row r="24" spans="1:130" ht="15.75">
      <c r="A24" s="129">
        <v>22</v>
      </c>
      <c r="B24" s="25">
        <v>41018</v>
      </c>
      <c r="C24" s="153" t="s">
        <v>149</v>
      </c>
      <c r="D24" s="69"/>
      <c r="E24" s="31"/>
      <c r="F24" s="28"/>
      <c r="G24" s="56">
        <f t="shared" si="0"/>
        <v>0</v>
      </c>
      <c r="H24" s="54"/>
      <c r="I24" s="30"/>
      <c r="J24" s="28"/>
      <c r="K24" s="60">
        <f t="shared" si="1"/>
        <v>0</v>
      </c>
      <c r="L24" s="58"/>
      <c r="M24" s="31"/>
      <c r="N24" s="28"/>
      <c r="O24" s="62">
        <f t="shared" si="2"/>
        <v>0</v>
      </c>
      <c r="P24" s="58"/>
      <c r="Q24" s="31"/>
      <c r="R24" s="28"/>
      <c r="S24" s="56">
        <f t="shared" si="26"/>
        <v>0</v>
      </c>
      <c r="T24" s="54"/>
      <c r="U24" s="31"/>
      <c r="V24" s="28"/>
      <c r="W24" s="60">
        <f t="shared" si="27"/>
        <v>0</v>
      </c>
      <c r="X24" s="54"/>
      <c r="Y24" s="31"/>
      <c r="Z24" s="28"/>
      <c r="AA24" s="62">
        <f t="shared" si="28"/>
        <v>0</v>
      </c>
      <c r="AB24" s="54"/>
      <c r="AC24" s="31"/>
      <c r="AD24" s="28"/>
      <c r="AE24" s="56">
        <f t="shared" si="29"/>
        <v>0</v>
      </c>
      <c r="AF24" s="54"/>
      <c r="AG24" s="31"/>
      <c r="AH24" s="28"/>
      <c r="AI24" s="65">
        <f t="shared" si="49"/>
        <v>0</v>
      </c>
      <c r="AJ24" s="54"/>
      <c r="AK24" s="31"/>
      <c r="AL24" s="28"/>
      <c r="AM24" s="62">
        <f t="shared" si="30"/>
        <v>0</v>
      </c>
      <c r="AN24" s="54"/>
      <c r="AO24" s="30"/>
      <c r="AP24" s="28"/>
      <c r="AQ24" s="56">
        <f t="shared" si="32"/>
        <v>0</v>
      </c>
      <c r="AR24" s="54"/>
      <c r="AS24" s="31">
        <v>103.9</v>
      </c>
      <c r="AT24" s="28">
        <v>48</v>
      </c>
      <c r="AU24" s="60">
        <f t="shared" si="33"/>
        <v>4987.2000000000007</v>
      </c>
      <c r="AV24" s="54"/>
      <c r="AW24" s="31">
        <v>20.05</v>
      </c>
      <c r="AX24" s="28">
        <v>48</v>
      </c>
      <c r="AY24" s="62">
        <f t="shared" si="46"/>
        <v>962.40000000000009</v>
      </c>
      <c r="AZ24" s="54"/>
      <c r="BA24" s="31"/>
      <c r="BB24" s="28"/>
      <c r="BC24" s="56">
        <f t="shared" si="34"/>
        <v>0</v>
      </c>
      <c r="BD24" s="54"/>
      <c r="BE24" s="31"/>
      <c r="BF24" s="28"/>
      <c r="BG24" s="60">
        <f t="shared" si="42"/>
        <v>0</v>
      </c>
      <c r="BH24" s="54"/>
      <c r="BI24" s="31"/>
      <c r="BJ24" s="28"/>
      <c r="BK24" s="62">
        <f t="shared" si="35"/>
        <v>0</v>
      </c>
      <c r="BL24" s="54">
        <v>9</v>
      </c>
      <c r="BM24" s="28">
        <v>1014.2</v>
      </c>
      <c r="BN24" s="28">
        <v>24</v>
      </c>
      <c r="BO24" s="56">
        <f t="shared" si="10"/>
        <v>24340.800000000003</v>
      </c>
      <c r="BP24" s="54"/>
      <c r="BQ24" s="31"/>
      <c r="BR24" s="28"/>
      <c r="BS24" s="60">
        <f t="shared" si="11"/>
        <v>0</v>
      </c>
      <c r="BT24" s="67"/>
      <c r="BU24" s="31"/>
      <c r="BV24" s="28"/>
      <c r="BW24" s="62">
        <f t="shared" si="39"/>
        <v>0</v>
      </c>
      <c r="BX24" s="54"/>
      <c r="BY24" s="31"/>
      <c r="BZ24" s="28"/>
      <c r="CA24" s="56">
        <f t="shared" si="36"/>
        <v>0</v>
      </c>
      <c r="CB24" s="54"/>
      <c r="CC24" s="31"/>
      <c r="CD24" s="28"/>
      <c r="CE24" s="60">
        <f t="shared" si="43"/>
        <v>0</v>
      </c>
      <c r="CF24" s="54"/>
      <c r="CG24" s="31"/>
      <c r="CH24" s="28"/>
      <c r="CI24" s="62">
        <f t="shared" si="50"/>
        <v>0</v>
      </c>
      <c r="CJ24" s="54"/>
      <c r="CK24" s="28"/>
      <c r="CL24" s="28"/>
      <c r="CM24" s="56">
        <f t="shared" si="45"/>
        <v>0</v>
      </c>
      <c r="CN24" s="54"/>
      <c r="CO24" s="28"/>
      <c r="CP24" s="28"/>
      <c r="CQ24" s="60">
        <f t="shared" si="37"/>
        <v>0</v>
      </c>
      <c r="CR24" s="138"/>
      <c r="CS24" s="141"/>
      <c r="CT24" s="134"/>
      <c r="CU24" s="145">
        <f t="shared" si="31"/>
        <v>0</v>
      </c>
      <c r="CV24" s="137"/>
      <c r="CW24" s="140"/>
      <c r="CX24" s="133"/>
      <c r="CY24" s="147">
        <f t="shared" si="38"/>
        <v>0</v>
      </c>
      <c r="CZ24" s="137"/>
      <c r="DA24" s="140"/>
      <c r="DB24" s="133"/>
      <c r="DC24" s="149">
        <f t="shared" si="40"/>
        <v>0</v>
      </c>
      <c r="DD24" s="133"/>
      <c r="DE24" s="133"/>
      <c r="DF24" s="133"/>
      <c r="DG24" s="145">
        <f t="shared" si="47"/>
        <v>0</v>
      </c>
      <c r="DH24" s="133"/>
      <c r="DI24" s="133"/>
      <c r="DJ24" s="133"/>
      <c r="DK24" s="147">
        <f t="shared" si="44"/>
        <v>0</v>
      </c>
      <c r="DL24" s="137"/>
      <c r="DM24" s="140"/>
      <c r="DN24" s="133"/>
      <c r="DO24" s="149">
        <f t="shared" si="51"/>
        <v>0</v>
      </c>
      <c r="DP24" s="137"/>
      <c r="DQ24" s="140">
        <v>9</v>
      </c>
      <c r="DR24" s="133">
        <v>20</v>
      </c>
      <c r="DS24" s="133">
        <f>DR24*DQ24</f>
        <v>180</v>
      </c>
      <c r="DT24" s="163"/>
      <c r="DU24" s="156"/>
      <c r="DV24" s="28"/>
      <c r="DW24" s="72">
        <f t="shared" si="41"/>
        <v>0</v>
      </c>
      <c r="DX24" s="74"/>
      <c r="DY24" s="98">
        <f t="shared" si="48"/>
        <v>30470.400000000005</v>
      </c>
      <c r="DZ24" s="172"/>
    </row>
    <row r="25" spans="1:130" ht="15.75">
      <c r="A25" s="129">
        <v>23</v>
      </c>
      <c r="B25" s="25">
        <v>41019</v>
      </c>
      <c r="C25" s="153" t="s">
        <v>151</v>
      </c>
      <c r="D25" s="69">
        <v>5</v>
      </c>
      <c r="E25" s="31">
        <v>80.7</v>
      </c>
      <c r="F25" s="28">
        <v>34</v>
      </c>
      <c r="G25" s="56">
        <f t="shared" si="0"/>
        <v>2743.8</v>
      </c>
      <c r="H25" s="54"/>
      <c r="I25" s="30"/>
      <c r="J25" s="28"/>
      <c r="K25" s="60">
        <f t="shared" si="1"/>
        <v>0</v>
      </c>
      <c r="L25" s="58"/>
      <c r="M25" s="31"/>
      <c r="N25" s="28"/>
      <c r="O25" s="62">
        <f t="shared" si="2"/>
        <v>0</v>
      </c>
      <c r="P25" s="58">
        <v>4</v>
      </c>
      <c r="Q25" s="31">
        <v>108.88</v>
      </c>
      <c r="R25" s="28">
        <v>22</v>
      </c>
      <c r="S25" s="56">
        <f t="shared" si="26"/>
        <v>2395.3599999999997</v>
      </c>
      <c r="T25" s="54"/>
      <c r="U25" s="31"/>
      <c r="V25" s="28"/>
      <c r="W25" s="60">
        <f t="shared" si="27"/>
        <v>0</v>
      </c>
      <c r="X25" s="54">
        <v>2</v>
      </c>
      <c r="Y25" s="31">
        <v>1824.3</v>
      </c>
      <c r="Z25" s="28">
        <v>23.5</v>
      </c>
      <c r="AA25" s="62">
        <f t="shared" si="28"/>
        <v>42871.049999999996</v>
      </c>
      <c r="AB25" s="54">
        <v>1</v>
      </c>
      <c r="AC25" s="31">
        <v>801.36</v>
      </c>
      <c r="AD25" s="28">
        <v>23.5</v>
      </c>
      <c r="AE25" s="56">
        <f t="shared" si="29"/>
        <v>18831.96</v>
      </c>
      <c r="AF25" s="54"/>
      <c r="AG25" s="31"/>
      <c r="AH25" s="28"/>
      <c r="AI25" s="65">
        <f t="shared" si="49"/>
        <v>0</v>
      </c>
      <c r="AJ25" s="54"/>
      <c r="AK25" s="31"/>
      <c r="AL25" s="28"/>
      <c r="AM25" s="62">
        <f t="shared" si="30"/>
        <v>0</v>
      </c>
      <c r="AN25" s="54"/>
      <c r="AO25" s="30"/>
      <c r="AP25" s="28"/>
      <c r="AQ25" s="56">
        <f t="shared" si="32"/>
        <v>0</v>
      </c>
      <c r="AR25" s="54"/>
      <c r="AS25" s="31"/>
      <c r="AT25" s="28"/>
      <c r="AU25" s="60">
        <f t="shared" si="33"/>
        <v>0</v>
      </c>
      <c r="AV25" s="54"/>
      <c r="AW25" s="31"/>
      <c r="AX25" s="28"/>
      <c r="AY25" s="62">
        <f t="shared" si="46"/>
        <v>0</v>
      </c>
      <c r="AZ25" s="54"/>
      <c r="BA25" s="31"/>
      <c r="BB25" s="28"/>
      <c r="BC25" s="56">
        <f t="shared" si="34"/>
        <v>0</v>
      </c>
      <c r="BD25" s="54">
        <v>5</v>
      </c>
      <c r="BE25" s="31">
        <v>136.1</v>
      </c>
      <c r="BF25" s="28">
        <v>25.5</v>
      </c>
      <c r="BG25" s="60">
        <f t="shared" si="42"/>
        <v>3470.5499999999997</v>
      </c>
      <c r="BH25" s="54"/>
      <c r="BI25" s="31"/>
      <c r="BJ25" s="28"/>
      <c r="BK25" s="62">
        <f t="shared" si="35"/>
        <v>0</v>
      </c>
      <c r="BL25" s="54"/>
      <c r="BM25" s="28"/>
      <c r="BN25" s="28"/>
      <c r="BO25" s="56">
        <f t="shared" si="10"/>
        <v>0</v>
      </c>
      <c r="BP25" s="54"/>
      <c r="BQ25" s="31"/>
      <c r="BR25" s="28"/>
      <c r="BS25" s="60">
        <f t="shared" si="11"/>
        <v>0</v>
      </c>
      <c r="BT25" s="67"/>
      <c r="BU25" s="31"/>
      <c r="BV25" s="28"/>
      <c r="BW25" s="62">
        <f t="shared" si="39"/>
        <v>0</v>
      </c>
      <c r="BX25" s="54"/>
      <c r="BY25" s="31"/>
      <c r="BZ25" s="28"/>
      <c r="CA25" s="56">
        <f t="shared" si="36"/>
        <v>0</v>
      </c>
      <c r="CB25" s="54"/>
      <c r="CC25" s="31"/>
      <c r="CD25" s="28"/>
      <c r="CE25" s="60">
        <f t="shared" si="43"/>
        <v>0</v>
      </c>
      <c r="CF25" s="54">
        <v>2</v>
      </c>
      <c r="CG25" s="31">
        <v>42.12</v>
      </c>
      <c r="CH25" s="28">
        <v>63</v>
      </c>
      <c r="CI25" s="62">
        <f t="shared" si="50"/>
        <v>2653.56</v>
      </c>
      <c r="CJ25" s="54"/>
      <c r="CK25" s="28"/>
      <c r="CL25" s="28"/>
      <c r="CM25" s="56">
        <f t="shared" si="45"/>
        <v>0</v>
      </c>
      <c r="CN25" s="54"/>
      <c r="CO25" s="28"/>
      <c r="CP25" s="28"/>
      <c r="CQ25" s="60">
        <f t="shared" si="37"/>
        <v>0</v>
      </c>
      <c r="CR25" s="138"/>
      <c r="CS25" s="141"/>
      <c r="CT25" s="134"/>
      <c r="CU25" s="145">
        <f t="shared" si="31"/>
        <v>0</v>
      </c>
      <c r="CV25" s="137"/>
      <c r="CW25" s="140"/>
      <c r="CX25" s="133"/>
      <c r="CY25" s="147">
        <f t="shared" si="38"/>
        <v>0</v>
      </c>
      <c r="CZ25" s="137"/>
      <c r="DA25" s="140"/>
      <c r="DB25" s="133"/>
      <c r="DC25" s="149">
        <f t="shared" si="40"/>
        <v>0</v>
      </c>
      <c r="DD25" s="133"/>
      <c r="DE25" s="133"/>
      <c r="DF25" s="133"/>
      <c r="DG25" s="145">
        <f t="shared" si="47"/>
        <v>0</v>
      </c>
      <c r="DH25" s="133"/>
      <c r="DI25" s="133"/>
      <c r="DJ25" s="133"/>
      <c r="DK25" s="147">
        <f t="shared" si="44"/>
        <v>0</v>
      </c>
      <c r="DL25" s="137"/>
      <c r="DM25" s="140"/>
      <c r="DN25" s="133"/>
      <c r="DO25" s="149">
        <f t="shared" si="51"/>
        <v>0</v>
      </c>
      <c r="DP25" s="137"/>
      <c r="DQ25" s="140"/>
      <c r="DR25" s="133"/>
      <c r="DS25" s="133">
        <f t="shared" ref="DS25:DS35" si="52">DR25*DQ25</f>
        <v>0</v>
      </c>
      <c r="DT25" s="163"/>
      <c r="DU25" s="156"/>
      <c r="DV25" s="28"/>
      <c r="DW25" s="72">
        <f t="shared" si="41"/>
        <v>0</v>
      </c>
      <c r="DX25" s="74"/>
      <c r="DY25" s="98">
        <f t="shared" si="48"/>
        <v>72966.28</v>
      </c>
      <c r="DZ25" s="172"/>
    </row>
    <row r="26" spans="1:130" ht="15.75">
      <c r="A26" s="129">
        <v>24</v>
      </c>
      <c r="B26" s="25">
        <v>41019</v>
      </c>
      <c r="C26" s="153" t="s">
        <v>152</v>
      </c>
      <c r="D26" s="69"/>
      <c r="E26" s="31"/>
      <c r="F26" s="28"/>
      <c r="G26" s="56">
        <f t="shared" si="0"/>
        <v>0</v>
      </c>
      <c r="H26" s="54"/>
      <c r="I26" s="30"/>
      <c r="J26" s="28"/>
      <c r="K26" s="60">
        <f t="shared" si="1"/>
        <v>0</v>
      </c>
      <c r="L26" s="58"/>
      <c r="M26" s="31"/>
      <c r="N26" s="28"/>
      <c r="O26" s="62">
        <f t="shared" si="2"/>
        <v>0</v>
      </c>
      <c r="P26" s="58"/>
      <c r="Q26" s="31"/>
      <c r="R26" s="28"/>
      <c r="S26" s="56">
        <f t="shared" si="26"/>
        <v>0</v>
      </c>
      <c r="T26" s="54"/>
      <c r="U26" s="31"/>
      <c r="V26" s="28"/>
      <c r="W26" s="60">
        <f t="shared" si="27"/>
        <v>0</v>
      </c>
      <c r="X26" s="54"/>
      <c r="Y26" s="31"/>
      <c r="Z26" s="28"/>
      <c r="AA26" s="62">
        <f t="shared" si="28"/>
        <v>0</v>
      </c>
      <c r="AB26" s="54"/>
      <c r="AC26" s="31"/>
      <c r="AD26" s="28"/>
      <c r="AE26" s="56">
        <f t="shared" si="29"/>
        <v>0</v>
      </c>
      <c r="AF26" s="54"/>
      <c r="AG26" s="31"/>
      <c r="AH26" s="28"/>
      <c r="AI26" s="65">
        <f t="shared" si="49"/>
        <v>0</v>
      </c>
      <c r="AJ26" s="54"/>
      <c r="AK26" s="31"/>
      <c r="AL26" s="28"/>
      <c r="AM26" s="62">
        <f t="shared" si="30"/>
        <v>0</v>
      </c>
      <c r="AN26" s="54"/>
      <c r="AO26" s="30"/>
      <c r="AP26" s="28"/>
      <c r="AQ26" s="56">
        <f t="shared" si="32"/>
        <v>0</v>
      </c>
      <c r="AR26" s="54"/>
      <c r="AS26" s="31"/>
      <c r="AT26" s="28"/>
      <c r="AU26" s="60">
        <f t="shared" si="33"/>
        <v>0</v>
      </c>
      <c r="AV26" s="54"/>
      <c r="AW26" s="31"/>
      <c r="AX26" s="28"/>
      <c r="AY26" s="62">
        <f t="shared" si="46"/>
        <v>0</v>
      </c>
      <c r="AZ26" s="54"/>
      <c r="BA26" s="31"/>
      <c r="BB26" s="28"/>
      <c r="BC26" s="56">
        <f t="shared" si="34"/>
        <v>0</v>
      </c>
      <c r="BD26" s="54"/>
      <c r="BE26" s="31"/>
      <c r="BF26" s="28"/>
      <c r="BG26" s="60">
        <f t="shared" si="42"/>
        <v>0</v>
      </c>
      <c r="BH26" s="54"/>
      <c r="BI26" s="31"/>
      <c r="BJ26" s="28"/>
      <c r="BK26" s="62">
        <f t="shared" si="35"/>
        <v>0</v>
      </c>
      <c r="BL26" s="54">
        <v>13</v>
      </c>
      <c r="BM26" s="28">
        <v>1288.9000000000001</v>
      </c>
      <c r="BN26" s="28">
        <v>24</v>
      </c>
      <c r="BO26" s="56">
        <f t="shared" si="10"/>
        <v>30933.600000000002</v>
      </c>
      <c r="BP26" s="54"/>
      <c r="BQ26" s="31"/>
      <c r="BR26" s="28"/>
      <c r="BS26" s="60">
        <f t="shared" si="11"/>
        <v>0</v>
      </c>
      <c r="BT26" s="67"/>
      <c r="BU26" s="31"/>
      <c r="BV26" s="28"/>
      <c r="BW26" s="62">
        <f t="shared" si="39"/>
        <v>0</v>
      </c>
      <c r="BX26" s="54"/>
      <c r="BY26" s="31"/>
      <c r="BZ26" s="28"/>
      <c r="CA26" s="56">
        <f t="shared" si="36"/>
        <v>0</v>
      </c>
      <c r="CB26" s="54"/>
      <c r="CC26" s="31"/>
      <c r="CD26" s="28"/>
      <c r="CE26" s="60">
        <f t="shared" si="43"/>
        <v>0</v>
      </c>
      <c r="CF26" s="54"/>
      <c r="CG26" s="31"/>
      <c r="CH26" s="28"/>
      <c r="CI26" s="62">
        <f t="shared" si="50"/>
        <v>0</v>
      </c>
      <c r="CJ26" s="54"/>
      <c r="CK26" s="28"/>
      <c r="CL26" s="28"/>
      <c r="CM26" s="56">
        <f t="shared" si="45"/>
        <v>0</v>
      </c>
      <c r="CN26" s="54"/>
      <c r="CO26" s="28"/>
      <c r="CP26" s="28"/>
      <c r="CQ26" s="60">
        <f t="shared" si="37"/>
        <v>0</v>
      </c>
      <c r="CR26" s="138"/>
      <c r="CS26" s="141"/>
      <c r="CT26" s="134"/>
      <c r="CU26" s="145">
        <f t="shared" si="31"/>
        <v>0</v>
      </c>
      <c r="CV26" s="137"/>
      <c r="CW26" s="140"/>
      <c r="CX26" s="133"/>
      <c r="CY26" s="147">
        <f t="shared" si="38"/>
        <v>0</v>
      </c>
      <c r="CZ26" s="137"/>
      <c r="DA26" s="140"/>
      <c r="DB26" s="133"/>
      <c r="DC26" s="149">
        <f t="shared" si="40"/>
        <v>0</v>
      </c>
      <c r="DD26" s="133"/>
      <c r="DE26" s="133"/>
      <c r="DF26" s="133"/>
      <c r="DG26" s="145">
        <f t="shared" si="47"/>
        <v>0</v>
      </c>
      <c r="DH26" s="133"/>
      <c r="DI26" s="133"/>
      <c r="DJ26" s="133"/>
      <c r="DK26" s="147">
        <f t="shared" si="44"/>
        <v>0</v>
      </c>
      <c r="DL26" s="137"/>
      <c r="DM26" s="140"/>
      <c r="DN26" s="133"/>
      <c r="DO26" s="149">
        <f t="shared" si="51"/>
        <v>0</v>
      </c>
      <c r="DP26" s="137"/>
      <c r="DQ26" s="140">
        <v>11</v>
      </c>
      <c r="DR26" s="133">
        <v>20</v>
      </c>
      <c r="DS26" s="133">
        <f t="shared" si="52"/>
        <v>220</v>
      </c>
      <c r="DT26" s="163"/>
      <c r="DU26" s="156"/>
      <c r="DV26" s="28"/>
      <c r="DW26" s="72">
        <f t="shared" si="41"/>
        <v>0</v>
      </c>
      <c r="DX26" s="74"/>
      <c r="DY26" s="98">
        <f t="shared" si="48"/>
        <v>31153.600000000002</v>
      </c>
      <c r="DZ26" s="172"/>
    </row>
    <row r="27" spans="1:130" ht="15.75">
      <c r="A27" s="129">
        <v>25</v>
      </c>
      <c r="B27" s="25">
        <v>41020</v>
      </c>
      <c r="C27" s="153" t="s">
        <v>153</v>
      </c>
      <c r="D27" s="69">
        <v>5</v>
      </c>
      <c r="E27" s="31">
        <v>88.1</v>
      </c>
      <c r="F27" s="28">
        <v>33</v>
      </c>
      <c r="G27" s="56">
        <f t="shared" si="0"/>
        <v>2907.2999999999997</v>
      </c>
      <c r="H27" s="54"/>
      <c r="I27" s="30"/>
      <c r="J27" s="28"/>
      <c r="K27" s="60">
        <f t="shared" si="1"/>
        <v>0</v>
      </c>
      <c r="L27" s="58"/>
      <c r="M27" s="31"/>
      <c r="N27" s="28"/>
      <c r="O27" s="62">
        <f t="shared" si="2"/>
        <v>0</v>
      </c>
      <c r="P27" s="58"/>
      <c r="Q27" s="31"/>
      <c r="R27" s="28"/>
      <c r="S27" s="56">
        <f t="shared" si="26"/>
        <v>0</v>
      </c>
      <c r="T27" s="54"/>
      <c r="U27" s="31"/>
      <c r="V27" s="28"/>
      <c r="W27" s="60">
        <f t="shared" si="27"/>
        <v>0</v>
      </c>
      <c r="X27" s="54"/>
      <c r="Y27" s="31"/>
      <c r="Z27" s="28"/>
      <c r="AA27" s="62">
        <f t="shared" si="28"/>
        <v>0</v>
      </c>
      <c r="AB27" s="54"/>
      <c r="AC27" s="31"/>
      <c r="AD27" s="28"/>
      <c r="AE27" s="56">
        <f t="shared" si="29"/>
        <v>0</v>
      </c>
      <c r="AF27" s="54"/>
      <c r="AG27" s="31"/>
      <c r="AH27" s="28"/>
      <c r="AI27" s="65">
        <f t="shared" si="49"/>
        <v>0</v>
      </c>
      <c r="AJ27" s="54"/>
      <c r="AK27" s="31"/>
      <c r="AL27" s="28"/>
      <c r="AM27" s="62">
        <f t="shared" si="30"/>
        <v>0</v>
      </c>
      <c r="AN27" s="54"/>
      <c r="AO27" s="30"/>
      <c r="AP27" s="28"/>
      <c r="AQ27" s="56">
        <f t="shared" si="32"/>
        <v>0</v>
      </c>
      <c r="AR27" s="54"/>
      <c r="AS27" s="31">
        <v>109</v>
      </c>
      <c r="AT27" s="28">
        <v>48</v>
      </c>
      <c r="AU27" s="60">
        <f t="shared" si="33"/>
        <v>5232</v>
      </c>
      <c r="AV27" s="54"/>
      <c r="AW27" s="31"/>
      <c r="AX27" s="28"/>
      <c r="AY27" s="62">
        <f t="shared" si="46"/>
        <v>0</v>
      </c>
      <c r="AZ27" s="54"/>
      <c r="BA27" s="31"/>
      <c r="BB27" s="28"/>
      <c r="BC27" s="56">
        <f t="shared" si="34"/>
        <v>0</v>
      </c>
      <c r="BD27" s="54"/>
      <c r="BE27" s="31"/>
      <c r="BF27" s="28"/>
      <c r="BG27" s="60">
        <f t="shared" si="42"/>
        <v>0</v>
      </c>
      <c r="BH27" s="54"/>
      <c r="BI27" s="31"/>
      <c r="BJ27" s="28"/>
      <c r="BK27" s="62">
        <f t="shared" si="35"/>
        <v>0</v>
      </c>
      <c r="BL27" s="54">
        <v>1</v>
      </c>
      <c r="BM27" s="28">
        <v>87.8</v>
      </c>
      <c r="BN27" s="28">
        <v>25</v>
      </c>
      <c r="BO27" s="56">
        <f t="shared" si="10"/>
        <v>2195</v>
      </c>
      <c r="BP27" s="54"/>
      <c r="BQ27" s="31"/>
      <c r="BR27" s="28"/>
      <c r="BS27" s="60">
        <f t="shared" si="11"/>
        <v>0</v>
      </c>
      <c r="BT27" s="67"/>
      <c r="BU27" s="31"/>
      <c r="BV27" s="28"/>
      <c r="BW27" s="62">
        <f t="shared" si="39"/>
        <v>0</v>
      </c>
      <c r="BX27" s="54"/>
      <c r="BY27" s="31"/>
      <c r="BZ27" s="28"/>
      <c r="CA27" s="56">
        <f t="shared" si="36"/>
        <v>0</v>
      </c>
      <c r="CB27" s="54"/>
      <c r="CC27" s="31"/>
      <c r="CD27" s="28"/>
      <c r="CE27" s="60">
        <f t="shared" si="43"/>
        <v>0</v>
      </c>
      <c r="CF27" s="54"/>
      <c r="CG27" s="31"/>
      <c r="CH27" s="28"/>
      <c r="CI27" s="62">
        <f t="shared" si="50"/>
        <v>0</v>
      </c>
      <c r="CJ27" s="54"/>
      <c r="CK27" s="28">
        <v>15.25</v>
      </c>
      <c r="CL27" s="28">
        <v>18</v>
      </c>
      <c r="CM27" s="56">
        <f t="shared" si="45"/>
        <v>274.5</v>
      </c>
      <c r="CN27" s="54"/>
      <c r="CO27" s="28"/>
      <c r="CP27" s="28"/>
      <c r="CQ27" s="60">
        <f t="shared" si="37"/>
        <v>0</v>
      </c>
      <c r="CR27" s="138"/>
      <c r="CS27" s="141"/>
      <c r="CT27" s="134"/>
      <c r="CU27" s="145">
        <f t="shared" si="31"/>
        <v>0</v>
      </c>
      <c r="CV27" s="137"/>
      <c r="CW27" s="140"/>
      <c r="CX27" s="133"/>
      <c r="CY27" s="147">
        <f t="shared" si="38"/>
        <v>0</v>
      </c>
      <c r="CZ27" s="137"/>
      <c r="DA27" s="140"/>
      <c r="DB27" s="133"/>
      <c r="DC27" s="149">
        <f t="shared" si="40"/>
        <v>0</v>
      </c>
      <c r="DD27" s="133"/>
      <c r="DE27" s="133"/>
      <c r="DF27" s="133"/>
      <c r="DG27" s="145">
        <f t="shared" si="47"/>
        <v>0</v>
      </c>
      <c r="DH27" s="133"/>
      <c r="DI27" s="133"/>
      <c r="DJ27" s="133"/>
      <c r="DK27" s="147">
        <f t="shared" si="44"/>
        <v>0</v>
      </c>
      <c r="DL27" s="137"/>
      <c r="DM27" s="140"/>
      <c r="DN27" s="133"/>
      <c r="DO27" s="149">
        <f t="shared" si="51"/>
        <v>0</v>
      </c>
      <c r="DP27" s="137"/>
      <c r="DQ27" s="140"/>
      <c r="DR27" s="133"/>
      <c r="DS27" s="133">
        <f t="shared" si="52"/>
        <v>0</v>
      </c>
      <c r="DT27" s="163"/>
      <c r="DU27" s="156"/>
      <c r="DV27" s="28"/>
      <c r="DW27" s="72">
        <f t="shared" si="41"/>
        <v>0</v>
      </c>
      <c r="DX27" s="74"/>
      <c r="DY27" s="98">
        <f t="shared" si="48"/>
        <v>10608.8</v>
      </c>
      <c r="DZ27" s="172"/>
    </row>
    <row r="28" spans="1:130" ht="15.75">
      <c r="A28" s="129">
        <v>26</v>
      </c>
      <c r="B28" s="25">
        <v>41021</v>
      </c>
      <c r="C28" s="153" t="s">
        <v>154</v>
      </c>
      <c r="D28" s="69"/>
      <c r="E28" s="31"/>
      <c r="F28" s="28"/>
      <c r="G28" s="56">
        <f t="shared" si="0"/>
        <v>0</v>
      </c>
      <c r="H28" s="54"/>
      <c r="I28" s="30"/>
      <c r="J28" s="28"/>
      <c r="K28" s="60">
        <f t="shared" si="1"/>
        <v>0</v>
      </c>
      <c r="L28" s="58"/>
      <c r="M28" s="31"/>
      <c r="N28" s="28"/>
      <c r="O28" s="62">
        <f t="shared" si="2"/>
        <v>0</v>
      </c>
      <c r="P28" s="58">
        <v>5</v>
      </c>
      <c r="Q28" s="31">
        <v>136.1</v>
      </c>
      <c r="R28" s="28">
        <v>22</v>
      </c>
      <c r="S28" s="56">
        <f t="shared" si="26"/>
        <v>2994.2</v>
      </c>
      <c r="T28" s="54"/>
      <c r="U28" s="31"/>
      <c r="V28" s="28"/>
      <c r="W28" s="60">
        <f t="shared" si="27"/>
        <v>0</v>
      </c>
      <c r="X28" s="54"/>
      <c r="Y28" s="31"/>
      <c r="Z28" s="28"/>
      <c r="AA28" s="62">
        <f t="shared" si="28"/>
        <v>0</v>
      </c>
      <c r="AB28" s="54"/>
      <c r="AC28" s="31"/>
      <c r="AD28" s="28"/>
      <c r="AE28" s="56">
        <f t="shared" si="29"/>
        <v>0</v>
      </c>
      <c r="AF28" s="54"/>
      <c r="AG28" s="31"/>
      <c r="AH28" s="28"/>
      <c r="AI28" s="65">
        <f t="shared" si="49"/>
        <v>0</v>
      </c>
      <c r="AJ28" s="54"/>
      <c r="AK28" s="31"/>
      <c r="AL28" s="28"/>
      <c r="AM28" s="62">
        <f t="shared" si="30"/>
        <v>0</v>
      </c>
      <c r="AN28" s="54"/>
      <c r="AO28" s="30"/>
      <c r="AP28" s="28"/>
      <c r="AQ28" s="56">
        <f t="shared" si="32"/>
        <v>0</v>
      </c>
      <c r="AR28" s="54"/>
      <c r="AS28" s="31"/>
      <c r="AT28" s="28"/>
      <c r="AU28" s="60">
        <f t="shared" si="33"/>
        <v>0</v>
      </c>
      <c r="AV28" s="54"/>
      <c r="AW28" s="31"/>
      <c r="AX28" s="28"/>
      <c r="AY28" s="62">
        <f t="shared" si="46"/>
        <v>0</v>
      </c>
      <c r="AZ28" s="54">
        <v>2</v>
      </c>
      <c r="BA28" s="31">
        <v>138.4</v>
      </c>
      <c r="BB28" s="28">
        <v>33</v>
      </c>
      <c r="BC28" s="56">
        <f t="shared" si="34"/>
        <v>4567.2</v>
      </c>
      <c r="BD28" s="54"/>
      <c r="BE28" s="31"/>
      <c r="BF28" s="28"/>
      <c r="BG28" s="60">
        <f t="shared" si="42"/>
        <v>0</v>
      </c>
      <c r="BH28" s="54">
        <v>2</v>
      </c>
      <c r="BI28" s="31">
        <v>44.08</v>
      </c>
      <c r="BJ28" s="28">
        <v>66</v>
      </c>
      <c r="BK28" s="62">
        <f t="shared" si="35"/>
        <v>2909.2799999999997</v>
      </c>
      <c r="BL28" s="54"/>
      <c r="BM28" s="28"/>
      <c r="BN28" s="28"/>
      <c r="BO28" s="56">
        <f t="shared" si="10"/>
        <v>0</v>
      </c>
      <c r="BP28" s="54"/>
      <c r="BQ28" s="31"/>
      <c r="BR28" s="28"/>
      <c r="BS28" s="60">
        <f t="shared" si="11"/>
        <v>0</v>
      </c>
      <c r="BT28" s="67"/>
      <c r="BU28" s="31"/>
      <c r="BV28" s="28"/>
      <c r="BW28" s="62">
        <f t="shared" si="39"/>
        <v>0</v>
      </c>
      <c r="BX28" s="54"/>
      <c r="BY28" s="31"/>
      <c r="BZ28" s="28"/>
      <c r="CA28" s="56">
        <f t="shared" si="36"/>
        <v>0</v>
      </c>
      <c r="CB28" s="54"/>
      <c r="CC28" s="31"/>
      <c r="CD28" s="28"/>
      <c r="CE28" s="60">
        <f t="shared" si="43"/>
        <v>0</v>
      </c>
      <c r="CF28" s="54"/>
      <c r="CG28" s="31"/>
      <c r="CH28" s="28"/>
      <c r="CI28" s="62">
        <f t="shared" si="50"/>
        <v>0</v>
      </c>
      <c r="CJ28" s="54"/>
      <c r="CK28" s="28"/>
      <c r="CL28" s="28"/>
      <c r="CM28" s="56">
        <f t="shared" si="45"/>
        <v>0</v>
      </c>
      <c r="CN28" s="54"/>
      <c r="CO28" s="28"/>
      <c r="CP28" s="28"/>
      <c r="CQ28" s="60">
        <f t="shared" si="37"/>
        <v>0</v>
      </c>
      <c r="CR28" s="138"/>
      <c r="CS28" s="141"/>
      <c r="CT28" s="134"/>
      <c r="CU28" s="145">
        <f t="shared" si="31"/>
        <v>0</v>
      </c>
      <c r="CV28" s="137"/>
      <c r="CW28" s="140"/>
      <c r="CX28" s="133"/>
      <c r="CY28" s="147">
        <f t="shared" si="38"/>
        <v>0</v>
      </c>
      <c r="CZ28" s="137"/>
      <c r="DA28" s="140"/>
      <c r="DB28" s="133"/>
      <c r="DC28" s="149">
        <f t="shared" si="40"/>
        <v>0</v>
      </c>
      <c r="DD28" s="133"/>
      <c r="DE28" s="133">
        <v>175.4</v>
      </c>
      <c r="DF28" s="133">
        <v>31</v>
      </c>
      <c r="DG28" s="145">
        <f t="shared" si="47"/>
        <v>5437.4000000000005</v>
      </c>
      <c r="DH28" s="133"/>
      <c r="DI28" s="133">
        <v>88.4</v>
      </c>
      <c r="DJ28" s="133">
        <v>33</v>
      </c>
      <c r="DK28" s="147">
        <f t="shared" si="44"/>
        <v>2917.2000000000003</v>
      </c>
      <c r="DL28" s="137"/>
      <c r="DM28" s="140"/>
      <c r="DN28" s="133"/>
      <c r="DO28" s="149">
        <f t="shared" si="51"/>
        <v>0</v>
      </c>
      <c r="DP28" s="137"/>
      <c r="DQ28" s="140"/>
      <c r="DR28" s="133"/>
      <c r="DS28" s="133">
        <f t="shared" si="52"/>
        <v>0</v>
      </c>
      <c r="DT28" s="163"/>
      <c r="DU28" s="156"/>
      <c r="DV28" s="28"/>
      <c r="DW28" s="72">
        <f t="shared" si="41"/>
        <v>0</v>
      </c>
      <c r="DX28" s="74"/>
      <c r="DY28" s="98">
        <f t="shared" si="48"/>
        <v>18825.280000000002</v>
      </c>
      <c r="DZ28" s="172"/>
    </row>
    <row r="29" spans="1:130" ht="15.75">
      <c r="A29" s="129">
        <v>27</v>
      </c>
      <c r="B29" s="25">
        <v>41022</v>
      </c>
      <c r="C29" s="153" t="s">
        <v>155</v>
      </c>
      <c r="D29" s="69">
        <v>8</v>
      </c>
      <c r="E29" s="31">
        <v>130.30000000000001</v>
      </c>
      <c r="F29" s="28">
        <v>34</v>
      </c>
      <c r="G29" s="56">
        <f t="shared" si="0"/>
        <v>4430.2000000000007</v>
      </c>
      <c r="H29" s="54">
        <v>3</v>
      </c>
      <c r="I29" s="30">
        <v>69.3</v>
      </c>
      <c r="J29" s="28">
        <v>63</v>
      </c>
      <c r="K29" s="60">
        <f t="shared" si="1"/>
        <v>4365.8999999999996</v>
      </c>
      <c r="L29" s="58"/>
      <c r="M29" s="31"/>
      <c r="N29" s="28"/>
      <c r="O29" s="62">
        <f t="shared" si="2"/>
        <v>0</v>
      </c>
      <c r="P29" s="58"/>
      <c r="Q29" s="31"/>
      <c r="R29" s="28"/>
      <c r="S29" s="56">
        <f t="shared" si="26"/>
        <v>0</v>
      </c>
      <c r="T29" s="54"/>
      <c r="U29" s="31"/>
      <c r="V29" s="28"/>
      <c r="W29" s="60">
        <f t="shared" si="27"/>
        <v>0</v>
      </c>
      <c r="X29" s="54">
        <v>2</v>
      </c>
      <c r="Y29" s="31">
        <v>1850.7</v>
      </c>
      <c r="Z29" s="28">
        <v>23.5</v>
      </c>
      <c r="AA29" s="62">
        <f t="shared" si="28"/>
        <v>43491.450000000004</v>
      </c>
      <c r="AB29" s="54"/>
      <c r="AC29" s="31"/>
      <c r="AD29" s="28"/>
      <c r="AE29" s="56">
        <f t="shared" si="29"/>
        <v>0</v>
      </c>
      <c r="AF29" s="54"/>
      <c r="AG29" s="31"/>
      <c r="AH29" s="28"/>
      <c r="AI29" s="65">
        <f t="shared" si="49"/>
        <v>0</v>
      </c>
      <c r="AJ29" s="54"/>
      <c r="AK29" s="31"/>
      <c r="AL29" s="28"/>
      <c r="AM29" s="62">
        <f t="shared" si="30"/>
        <v>0</v>
      </c>
      <c r="AN29" s="54"/>
      <c r="AO29" s="30"/>
      <c r="AP29" s="28"/>
      <c r="AQ29" s="56">
        <f t="shared" si="32"/>
        <v>0</v>
      </c>
      <c r="AR29" s="54"/>
      <c r="AS29" s="31"/>
      <c r="AT29" s="28"/>
      <c r="AU29" s="60">
        <f t="shared" si="33"/>
        <v>0</v>
      </c>
      <c r="AV29" s="54"/>
      <c r="AW29" s="31"/>
      <c r="AX29" s="28"/>
      <c r="AY29" s="62">
        <f t="shared" si="46"/>
        <v>0</v>
      </c>
      <c r="AZ29" s="54"/>
      <c r="BA29" s="31"/>
      <c r="BB29" s="28"/>
      <c r="BC29" s="56">
        <f t="shared" si="34"/>
        <v>0</v>
      </c>
      <c r="BD29" s="54">
        <v>10</v>
      </c>
      <c r="BE29" s="31">
        <v>272.2</v>
      </c>
      <c r="BF29" s="28">
        <v>25.5</v>
      </c>
      <c r="BG29" s="60">
        <f t="shared" si="42"/>
        <v>6941.0999999999995</v>
      </c>
      <c r="BH29" s="54"/>
      <c r="BI29" s="31"/>
      <c r="BJ29" s="28"/>
      <c r="BK29" s="62">
        <f t="shared" si="35"/>
        <v>0</v>
      </c>
      <c r="BL29" s="54"/>
      <c r="BM29" s="28"/>
      <c r="BN29" s="28"/>
      <c r="BO29" s="56">
        <f t="shared" si="10"/>
        <v>0</v>
      </c>
      <c r="BP29" s="54"/>
      <c r="BQ29" s="31"/>
      <c r="BR29" s="28"/>
      <c r="BS29" s="60">
        <f t="shared" si="11"/>
        <v>0</v>
      </c>
      <c r="BT29" s="67"/>
      <c r="BU29" s="31"/>
      <c r="BV29" s="28"/>
      <c r="BW29" s="62">
        <f t="shared" si="39"/>
        <v>0</v>
      </c>
      <c r="BX29" s="54"/>
      <c r="BY29" s="31"/>
      <c r="BZ29" s="28"/>
      <c r="CA29" s="56">
        <f t="shared" si="36"/>
        <v>0</v>
      </c>
      <c r="CB29" s="54">
        <v>6</v>
      </c>
      <c r="CC29" s="31">
        <v>32.700000000000003</v>
      </c>
      <c r="CD29" s="28">
        <v>260</v>
      </c>
      <c r="CE29" s="60">
        <f t="shared" si="43"/>
        <v>1560</v>
      </c>
      <c r="CF29" s="54"/>
      <c r="CG29" s="31"/>
      <c r="CH29" s="28"/>
      <c r="CI29" s="62">
        <f t="shared" si="50"/>
        <v>0</v>
      </c>
      <c r="CJ29" s="54"/>
      <c r="CK29" s="28"/>
      <c r="CL29" s="28"/>
      <c r="CM29" s="56">
        <f t="shared" si="45"/>
        <v>0</v>
      </c>
      <c r="CN29" s="54"/>
      <c r="CO29" s="28"/>
      <c r="CP29" s="28"/>
      <c r="CQ29" s="60">
        <f t="shared" si="37"/>
        <v>0</v>
      </c>
      <c r="CR29" s="138"/>
      <c r="CS29" s="141"/>
      <c r="CT29" s="134"/>
      <c r="CU29" s="145">
        <f t="shared" si="31"/>
        <v>0</v>
      </c>
      <c r="CV29" s="137"/>
      <c r="CW29" s="140"/>
      <c r="CX29" s="133"/>
      <c r="CY29" s="147">
        <f t="shared" si="38"/>
        <v>0</v>
      </c>
      <c r="CZ29" s="137"/>
      <c r="DA29" s="140"/>
      <c r="DB29" s="133"/>
      <c r="DC29" s="149">
        <f t="shared" si="40"/>
        <v>0</v>
      </c>
      <c r="DD29" s="133"/>
      <c r="DE29" s="133"/>
      <c r="DF29" s="133"/>
      <c r="DG29" s="145">
        <f t="shared" si="47"/>
        <v>0</v>
      </c>
      <c r="DH29" s="133"/>
      <c r="DI29" s="133"/>
      <c r="DJ29" s="133"/>
      <c r="DK29" s="147">
        <f t="shared" si="44"/>
        <v>0</v>
      </c>
      <c r="DL29" s="137"/>
      <c r="DM29" s="140"/>
      <c r="DN29" s="133"/>
      <c r="DO29" s="149">
        <f t="shared" si="51"/>
        <v>0</v>
      </c>
      <c r="DP29" s="137"/>
      <c r="DQ29" s="140"/>
      <c r="DR29" s="133"/>
      <c r="DS29" s="133">
        <f t="shared" si="52"/>
        <v>0</v>
      </c>
      <c r="DT29" s="163"/>
      <c r="DU29" s="156"/>
      <c r="DV29" s="28"/>
      <c r="DW29" s="72">
        <f t="shared" si="41"/>
        <v>0</v>
      </c>
      <c r="DX29" s="74"/>
      <c r="DY29" s="98">
        <f t="shared" si="48"/>
        <v>60788.650000000009</v>
      </c>
      <c r="DZ29" s="172"/>
    </row>
    <row r="30" spans="1:130" ht="15.75">
      <c r="A30" s="129">
        <v>28</v>
      </c>
      <c r="B30" s="25">
        <v>41022</v>
      </c>
      <c r="C30" s="153" t="s">
        <v>156</v>
      </c>
      <c r="D30" s="69"/>
      <c r="E30" s="31"/>
      <c r="F30" s="28"/>
      <c r="G30" s="56">
        <f t="shared" si="0"/>
        <v>0</v>
      </c>
      <c r="H30" s="54"/>
      <c r="I30" s="30"/>
      <c r="J30" s="28"/>
      <c r="K30" s="60">
        <f t="shared" si="1"/>
        <v>0</v>
      </c>
      <c r="L30" s="58"/>
      <c r="M30" s="31"/>
      <c r="N30" s="28"/>
      <c r="O30" s="62">
        <f t="shared" si="2"/>
        <v>0</v>
      </c>
      <c r="P30" s="58"/>
      <c r="Q30" s="31"/>
      <c r="R30" s="28"/>
      <c r="S30" s="56">
        <f t="shared" si="26"/>
        <v>0</v>
      </c>
      <c r="T30" s="54"/>
      <c r="U30" s="31"/>
      <c r="V30" s="28"/>
      <c r="W30" s="60">
        <f t="shared" si="27"/>
        <v>0</v>
      </c>
      <c r="X30" s="54"/>
      <c r="Y30" s="31"/>
      <c r="Z30" s="28"/>
      <c r="AA30" s="62">
        <f t="shared" si="28"/>
        <v>0</v>
      </c>
      <c r="AB30" s="54"/>
      <c r="AC30" s="31"/>
      <c r="AD30" s="28"/>
      <c r="AE30" s="56">
        <f t="shared" si="29"/>
        <v>0</v>
      </c>
      <c r="AF30" s="54"/>
      <c r="AG30" s="31"/>
      <c r="AH30" s="28"/>
      <c r="AI30" s="65">
        <f t="shared" si="49"/>
        <v>0</v>
      </c>
      <c r="AJ30" s="54"/>
      <c r="AK30" s="31"/>
      <c r="AL30" s="28"/>
      <c r="AM30" s="62">
        <f t="shared" si="30"/>
        <v>0</v>
      </c>
      <c r="AN30" s="54"/>
      <c r="AO30" s="30"/>
      <c r="AP30" s="28"/>
      <c r="AQ30" s="56">
        <f t="shared" si="32"/>
        <v>0</v>
      </c>
      <c r="AR30" s="54"/>
      <c r="AS30" s="31">
        <v>130.19999999999999</v>
      </c>
      <c r="AT30" s="28">
        <v>47</v>
      </c>
      <c r="AU30" s="60">
        <f t="shared" si="33"/>
        <v>6119.4</v>
      </c>
      <c r="AV30" s="54"/>
      <c r="AW30" s="31"/>
      <c r="AX30" s="28"/>
      <c r="AY30" s="62">
        <f t="shared" si="46"/>
        <v>0</v>
      </c>
      <c r="AZ30" s="54"/>
      <c r="BA30" s="31"/>
      <c r="BB30" s="28"/>
      <c r="BC30" s="56">
        <f t="shared" si="34"/>
        <v>0</v>
      </c>
      <c r="BD30" s="54"/>
      <c r="BE30" s="31"/>
      <c r="BF30" s="28"/>
      <c r="BG30" s="60">
        <f t="shared" si="42"/>
        <v>0</v>
      </c>
      <c r="BH30" s="54"/>
      <c r="BI30" s="31"/>
      <c r="BJ30" s="28"/>
      <c r="BK30" s="62">
        <f t="shared" si="35"/>
        <v>0</v>
      </c>
      <c r="BL30" s="54">
        <v>10</v>
      </c>
      <c r="BM30" s="28">
        <v>885.2</v>
      </c>
      <c r="BN30" s="28">
        <v>24</v>
      </c>
      <c r="BO30" s="56">
        <f t="shared" si="10"/>
        <v>21244.800000000003</v>
      </c>
      <c r="BP30" s="54"/>
      <c r="BQ30" s="31"/>
      <c r="BR30" s="28"/>
      <c r="BS30" s="60">
        <f t="shared" si="11"/>
        <v>0</v>
      </c>
      <c r="BT30" s="67"/>
      <c r="BU30" s="31"/>
      <c r="BV30" s="28"/>
      <c r="BW30" s="62">
        <f t="shared" si="39"/>
        <v>0</v>
      </c>
      <c r="BX30" s="54"/>
      <c r="BY30" s="31"/>
      <c r="BZ30" s="28"/>
      <c r="CA30" s="56">
        <f t="shared" si="36"/>
        <v>0</v>
      </c>
      <c r="CB30" s="54"/>
      <c r="CC30" s="31"/>
      <c r="CD30" s="28"/>
      <c r="CE30" s="60">
        <f t="shared" si="43"/>
        <v>0</v>
      </c>
      <c r="CF30" s="54"/>
      <c r="CG30" s="31"/>
      <c r="CH30" s="28"/>
      <c r="CI30" s="62">
        <f t="shared" si="50"/>
        <v>0</v>
      </c>
      <c r="CJ30" s="54"/>
      <c r="CK30" s="28"/>
      <c r="CL30" s="28"/>
      <c r="CM30" s="56">
        <f t="shared" si="45"/>
        <v>0</v>
      </c>
      <c r="CN30" s="54"/>
      <c r="CO30" s="28"/>
      <c r="CP30" s="28"/>
      <c r="CQ30" s="60">
        <f t="shared" si="37"/>
        <v>0</v>
      </c>
      <c r="CR30" s="138"/>
      <c r="CS30" s="141"/>
      <c r="CT30" s="134"/>
      <c r="CU30" s="145">
        <f t="shared" si="31"/>
        <v>0</v>
      </c>
      <c r="CV30" s="137"/>
      <c r="CW30" s="140"/>
      <c r="CX30" s="133"/>
      <c r="CY30" s="147">
        <f t="shared" si="38"/>
        <v>0</v>
      </c>
      <c r="CZ30" s="137"/>
      <c r="DA30" s="140"/>
      <c r="DB30" s="133"/>
      <c r="DC30" s="149">
        <f t="shared" si="40"/>
        <v>0</v>
      </c>
      <c r="DD30" s="133"/>
      <c r="DE30" s="133"/>
      <c r="DF30" s="133"/>
      <c r="DG30" s="145">
        <f t="shared" si="47"/>
        <v>0</v>
      </c>
      <c r="DH30" s="133"/>
      <c r="DI30" s="133"/>
      <c r="DJ30" s="133"/>
      <c r="DK30" s="147">
        <f t="shared" si="44"/>
        <v>0</v>
      </c>
      <c r="DL30" s="137"/>
      <c r="DM30" s="140"/>
      <c r="DN30" s="133"/>
      <c r="DO30" s="149">
        <f t="shared" si="51"/>
        <v>0</v>
      </c>
      <c r="DP30" s="137"/>
      <c r="DQ30" s="140">
        <v>10</v>
      </c>
      <c r="DR30" s="133">
        <v>20</v>
      </c>
      <c r="DS30" s="133">
        <f t="shared" si="52"/>
        <v>200</v>
      </c>
      <c r="DT30" s="163"/>
      <c r="DU30" s="156"/>
      <c r="DV30" s="28"/>
      <c r="DW30" s="72">
        <f t="shared" si="41"/>
        <v>0</v>
      </c>
      <c r="DX30" s="74"/>
      <c r="DY30" s="98">
        <f t="shared" si="48"/>
        <v>27564.200000000004</v>
      </c>
      <c r="DZ30" s="172"/>
    </row>
    <row r="31" spans="1:130" ht="15.75">
      <c r="A31" s="129">
        <v>29</v>
      </c>
      <c r="B31" s="25">
        <v>41024</v>
      </c>
      <c r="C31" s="153" t="s">
        <v>161</v>
      </c>
      <c r="D31" s="69"/>
      <c r="E31" s="31"/>
      <c r="F31" s="28"/>
      <c r="G31" s="56">
        <f t="shared" si="0"/>
        <v>0</v>
      </c>
      <c r="H31" s="54"/>
      <c r="I31" s="30"/>
      <c r="J31" s="28"/>
      <c r="K31" s="60">
        <f t="shared" si="1"/>
        <v>0</v>
      </c>
      <c r="L31" s="58"/>
      <c r="M31" s="31"/>
      <c r="N31" s="28"/>
      <c r="O31" s="62">
        <f t="shared" si="2"/>
        <v>0</v>
      </c>
      <c r="P31" s="58"/>
      <c r="Q31" s="31"/>
      <c r="R31" s="28"/>
      <c r="S31" s="56">
        <f t="shared" si="26"/>
        <v>0</v>
      </c>
      <c r="T31" s="54"/>
      <c r="U31" s="31"/>
      <c r="V31" s="28"/>
      <c r="W31" s="60">
        <f t="shared" si="27"/>
        <v>0</v>
      </c>
      <c r="X31" s="54">
        <v>2</v>
      </c>
      <c r="Y31" s="31">
        <v>1838.9</v>
      </c>
      <c r="Z31" s="28">
        <v>24</v>
      </c>
      <c r="AA31" s="62">
        <f t="shared" si="28"/>
        <v>44133.600000000006</v>
      </c>
      <c r="AB31" s="54"/>
      <c r="AC31" s="31"/>
      <c r="AD31" s="28"/>
      <c r="AE31" s="56">
        <f t="shared" si="29"/>
        <v>0</v>
      </c>
      <c r="AF31" s="54"/>
      <c r="AG31" s="31"/>
      <c r="AH31" s="28"/>
      <c r="AI31" s="65">
        <f t="shared" si="49"/>
        <v>0</v>
      </c>
      <c r="AJ31" s="54"/>
      <c r="AK31" s="31"/>
      <c r="AL31" s="28"/>
      <c r="AM31" s="62">
        <f t="shared" si="30"/>
        <v>0</v>
      </c>
      <c r="AN31" s="54"/>
      <c r="AO31" s="30"/>
      <c r="AP31" s="28"/>
      <c r="AQ31" s="56">
        <f t="shared" si="32"/>
        <v>0</v>
      </c>
      <c r="AR31" s="54"/>
      <c r="AS31" s="31"/>
      <c r="AT31" s="28"/>
      <c r="AU31" s="60">
        <f t="shared" si="33"/>
        <v>0</v>
      </c>
      <c r="AV31" s="54"/>
      <c r="AW31" s="31"/>
      <c r="AX31" s="28"/>
      <c r="AY31" s="62">
        <f t="shared" si="46"/>
        <v>0</v>
      </c>
      <c r="AZ31" s="54"/>
      <c r="BA31" s="31"/>
      <c r="BB31" s="28"/>
      <c r="BC31" s="56">
        <f t="shared" si="34"/>
        <v>0</v>
      </c>
      <c r="BD31" s="54"/>
      <c r="BE31" s="31"/>
      <c r="BF31" s="28"/>
      <c r="BG31" s="60">
        <f t="shared" si="42"/>
        <v>0</v>
      </c>
      <c r="BH31" s="54"/>
      <c r="BI31" s="31"/>
      <c r="BJ31" s="28"/>
      <c r="BK31" s="62">
        <f t="shared" si="35"/>
        <v>0</v>
      </c>
      <c r="BL31" s="54"/>
      <c r="BM31" s="28"/>
      <c r="BN31" s="28"/>
      <c r="BO31" s="56">
        <f t="shared" si="10"/>
        <v>0</v>
      </c>
      <c r="BP31" s="54"/>
      <c r="BQ31" s="31"/>
      <c r="BR31" s="28"/>
      <c r="BS31" s="60">
        <f t="shared" si="11"/>
        <v>0</v>
      </c>
      <c r="BT31" s="67"/>
      <c r="BU31" s="31"/>
      <c r="BV31" s="28"/>
      <c r="BW31" s="62">
        <f t="shared" si="39"/>
        <v>0</v>
      </c>
      <c r="BX31" s="54"/>
      <c r="BY31" s="31"/>
      <c r="BZ31" s="28"/>
      <c r="CA31" s="56">
        <f t="shared" si="36"/>
        <v>0</v>
      </c>
      <c r="CB31" s="54"/>
      <c r="CC31" s="31"/>
      <c r="CD31" s="28"/>
      <c r="CE31" s="60">
        <f t="shared" si="43"/>
        <v>0</v>
      </c>
      <c r="CF31" s="54"/>
      <c r="CG31" s="31"/>
      <c r="CH31" s="28"/>
      <c r="CI31" s="62">
        <f t="shared" si="50"/>
        <v>0</v>
      </c>
      <c r="CJ31" s="54"/>
      <c r="CK31" s="28"/>
      <c r="CL31" s="28"/>
      <c r="CM31" s="56">
        <f t="shared" si="45"/>
        <v>0</v>
      </c>
      <c r="CN31" s="54"/>
      <c r="CO31" s="28"/>
      <c r="CP31" s="28"/>
      <c r="CQ31" s="60">
        <f t="shared" si="37"/>
        <v>0</v>
      </c>
      <c r="CR31" s="138"/>
      <c r="CS31" s="141"/>
      <c r="CT31" s="134"/>
      <c r="CU31" s="145">
        <f t="shared" si="31"/>
        <v>0</v>
      </c>
      <c r="CV31" s="137"/>
      <c r="CW31" s="140"/>
      <c r="CX31" s="133"/>
      <c r="CY31" s="147">
        <f t="shared" si="38"/>
        <v>0</v>
      </c>
      <c r="CZ31" s="137"/>
      <c r="DA31" s="140"/>
      <c r="DB31" s="133"/>
      <c r="DC31" s="149">
        <f t="shared" si="40"/>
        <v>0</v>
      </c>
      <c r="DD31" s="133"/>
      <c r="DE31" s="133"/>
      <c r="DF31" s="133"/>
      <c r="DG31" s="145">
        <f t="shared" si="47"/>
        <v>0</v>
      </c>
      <c r="DH31" s="133"/>
      <c r="DI31" s="133"/>
      <c r="DJ31" s="133"/>
      <c r="DK31" s="147">
        <f t="shared" si="44"/>
        <v>0</v>
      </c>
      <c r="DL31" s="137"/>
      <c r="DM31" s="140"/>
      <c r="DN31" s="133"/>
      <c r="DO31" s="149">
        <f t="shared" si="51"/>
        <v>0</v>
      </c>
      <c r="DP31" s="137"/>
      <c r="DQ31" s="140"/>
      <c r="DR31" s="133"/>
      <c r="DS31" s="133">
        <f t="shared" si="52"/>
        <v>0</v>
      </c>
      <c r="DT31" s="163"/>
      <c r="DU31" s="156"/>
      <c r="DV31" s="28"/>
      <c r="DW31" s="72">
        <f t="shared" si="41"/>
        <v>0</v>
      </c>
      <c r="DX31" s="74"/>
      <c r="DY31" s="98">
        <f t="shared" si="48"/>
        <v>44133.600000000006</v>
      </c>
      <c r="DZ31" s="172"/>
    </row>
    <row r="32" spans="1:130" ht="15.75">
      <c r="A32" s="129">
        <v>30</v>
      </c>
      <c r="B32" s="25">
        <v>41024</v>
      </c>
      <c r="C32" s="153" t="s">
        <v>157</v>
      </c>
      <c r="D32" s="69"/>
      <c r="E32" s="31"/>
      <c r="F32" s="28"/>
      <c r="G32" s="56">
        <f t="shared" si="0"/>
        <v>0</v>
      </c>
      <c r="H32" s="54"/>
      <c r="I32" s="30"/>
      <c r="J32" s="28"/>
      <c r="K32" s="60">
        <f t="shared" si="1"/>
        <v>0</v>
      </c>
      <c r="L32" s="58"/>
      <c r="M32" s="31"/>
      <c r="N32" s="28"/>
      <c r="O32" s="62">
        <f t="shared" si="2"/>
        <v>0</v>
      </c>
      <c r="P32" s="58"/>
      <c r="Q32" s="31"/>
      <c r="R32" s="28"/>
      <c r="S32" s="56">
        <f t="shared" si="26"/>
        <v>0</v>
      </c>
      <c r="T32" s="54"/>
      <c r="U32" s="31"/>
      <c r="V32" s="28"/>
      <c r="W32" s="60">
        <f t="shared" si="27"/>
        <v>0</v>
      </c>
      <c r="X32" s="54"/>
      <c r="Y32" s="31"/>
      <c r="Z32" s="28"/>
      <c r="AA32" s="62">
        <f t="shared" si="28"/>
        <v>0</v>
      </c>
      <c r="AB32" s="54"/>
      <c r="AC32" s="31"/>
      <c r="AD32" s="28"/>
      <c r="AE32" s="56">
        <f t="shared" si="29"/>
        <v>0</v>
      </c>
      <c r="AF32" s="54"/>
      <c r="AG32" s="31"/>
      <c r="AH32" s="28"/>
      <c r="AI32" s="65">
        <f t="shared" si="49"/>
        <v>0</v>
      </c>
      <c r="AJ32" s="54"/>
      <c r="AK32" s="31"/>
      <c r="AL32" s="28"/>
      <c r="AM32" s="62">
        <f t="shared" si="30"/>
        <v>0</v>
      </c>
      <c r="AN32" s="54"/>
      <c r="AO32" s="30"/>
      <c r="AP32" s="28"/>
      <c r="AQ32" s="56">
        <f t="shared" si="32"/>
        <v>0</v>
      </c>
      <c r="AR32" s="54"/>
      <c r="AS32" s="31"/>
      <c r="AT32" s="28"/>
      <c r="AU32" s="60">
        <f t="shared" si="33"/>
        <v>0</v>
      </c>
      <c r="AV32" s="54"/>
      <c r="AW32" s="31"/>
      <c r="AX32" s="28"/>
      <c r="AY32" s="62">
        <f t="shared" si="46"/>
        <v>0</v>
      </c>
      <c r="AZ32" s="54"/>
      <c r="BA32" s="31"/>
      <c r="BB32" s="28"/>
      <c r="BC32" s="56">
        <f t="shared" si="34"/>
        <v>0</v>
      </c>
      <c r="BD32" s="54"/>
      <c r="BE32" s="31"/>
      <c r="BF32" s="28"/>
      <c r="BG32" s="60">
        <f t="shared" si="42"/>
        <v>0</v>
      </c>
      <c r="BH32" s="54"/>
      <c r="BI32" s="31"/>
      <c r="BJ32" s="28"/>
      <c r="BK32" s="62">
        <f t="shared" si="35"/>
        <v>0</v>
      </c>
      <c r="BL32" s="54">
        <v>30</v>
      </c>
      <c r="BM32" s="28">
        <v>1530.7</v>
      </c>
      <c r="BN32" s="28">
        <v>24.5</v>
      </c>
      <c r="BO32" s="56">
        <f t="shared" si="10"/>
        <v>37502.15</v>
      </c>
      <c r="BP32" s="54"/>
      <c r="BQ32" s="31"/>
      <c r="BR32" s="28"/>
      <c r="BS32" s="60">
        <f t="shared" si="11"/>
        <v>0</v>
      </c>
      <c r="BT32" s="67"/>
      <c r="BU32" s="31"/>
      <c r="BV32" s="28"/>
      <c r="BW32" s="62">
        <f t="shared" si="39"/>
        <v>0</v>
      </c>
      <c r="BX32" s="54"/>
      <c r="BY32" s="31"/>
      <c r="BZ32" s="28"/>
      <c r="CA32" s="56">
        <f t="shared" si="36"/>
        <v>0</v>
      </c>
      <c r="CB32" s="54"/>
      <c r="CC32" s="31"/>
      <c r="CD32" s="28"/>
      <c r="CE32" s="60">
        <f t="shared" si="43"/>
        <v>0</v>
      </c>
      <c r="CF32" s="54"/>
      <c r="CG32" s="31"/>
      <c r="CH32" s="28"/>
      <c r="CI32" s="62">
        <f t="shared" si="50"/>
        <v>0</v>
      </c>
      <c r="CJ32" s="54"/>
      <c r="CK32" s="28"/>
      <c r="CL32" s="28"/>
      <c r="CM32" s="56">
        <f t="shared" si="45"/>
        <v>0</v>
      </c>
      <c r="CN32" s="54"/>
      <c r="CO32" s="28"/>
      <c r="CP32" s="28"/>
      <c r="CQ32" s="60">
        <f t="shared" si="37"/>
        <v>0</v>
      </c>
      <c r="CR32" s="138"/>
      <c r="CS32" s="141"/>
      <c r="CT32" s="134"/>
      <c r="CU32" s="145">
        <f t="shared" si="31"/>
        <v>0</v>
      </c>
      <c r="CV32" s="137"/>
      <c r="CW32" s="140"/>
      <c r="CX32" s="133"/>
      <c r="CY32" s="147">
        <f t="shared" si="38"/>
        <v>0</v>
      </c>
      <c r="CZ32" s="137"/>
      <c r="DA32" s="140"/>
      <c r="DB32" s="133"/>
      <c r="DC32" s="149">
        <f t="shared" si="40"/>
        <v>0</v>
      </c>
      <c r="DD32" s="133"/>
      <c r="DE32" s="133"/>
      <c r="DF32" s="133"/>
      <c r="DG32" s="145">
        <f t="shared" si="47"/>
        <v>0</v>
      </c>
      <c r="DH32" s="133"/>
      <c r="DI32" s="133"/>
      <c r="DJ32" s="133"/>
      <c r="DK32" s="147">
        <f t="shared" si="44"/>
        <v>0</v>
      </c>
      <c r="DL32" s="137"/>
      <c r="DM32" s="140"/>
      <c r="DN32" s="133"/>
      <c r="DO32" s="149">
        <f t="shared" si="51"/>
        <v>0</v>
      </c>
      <c r="DP32" s="137"/>
      <c r="DQ32" s="140">
        <v>20</v>
      </c>
      <c r="DR32" s="133">
        <v>20</v>
      </c>
      <c r="DS32" s="133">
        <f t="shared" si="52"/>
        <v>400</v>
      </c>
      <c r="DT32" s="163"/>
      <c r="DU32" s="156"/>
      <c r="DV32" s="28"/>
      <c r="DW32" s="72">
        <f t="shared" si="41"/>
        <v>0</v>
      </c>
      <c r="DX32" s="74"/>
      <c r="DY32" s="98">
        <f t="shared" si="48"/>
        <v>37902.15</v>
      </c>
      <c r="DZ32" s="172"/>
    </row>
    <row r="33" spans="1:130" ht="15.75">
      <c r="A33" s="129">
        <v>31</v>
      </c>
      <c r="B33" s="25">
        <v>41026</v>
      </c>
      <c r="C33" s="153" t="s">
        <v>158</v>
      </c>
      <c r="D33" s="69">
        <v>10</v>
      </c>
      <c r="E33" s="31">
        <v>170.7</v>
      </c>
      <c r="F33" s="28">
        <v>33</v>
      </c>
      <c r="G33" s="56">
        <f t="shared" si="0"/>
        <v>5633.0999999999995</v>
      </c>
      <c r="H33" s="54"/>
      <c r="I33" s="30"/>
      <c r="J33" s="28"/>
      <c r="K33" s="60">
        <f t="shared" si="1"/>
        <v>0</v>
      </c>
      <c r="L33" s="58"/>
      <c r="M33" s="31"/>
      <c r="N33" s="28"/>
      <c r="O33" s="62">
        <f t="shared" si="2"/>
        <v>0</v>
      </c>
      <c r="P33" s="58">
        <v>4</v>
      </c>
      <c r="Q33" s="31">
        <v>108.88</v>
      </c>
      <c r="R33" s="28">
        <v>22</v>
      </c>
      <c r="S33" s="56">
        <f t="shared" si="26"/>
        <v>2395.3599999999997</v>
      </c>
      <c r="T33" s="54"/>
      <c r="U33" s="31"/>
      <c r="V33" s="28"/>
      <c r="W33" s="60">
        <f t="shared" si="27"/>
        <v>0</v>
      </c>
      <c r="X33" s="54"/>
      <c r="Y33" s="31"/>
      <c r="Z33" s="28"/>
      <c r="AA33" s="62">
        <f t="shared" si="28"/>
        <v>0</v>
      </c>
      <c r="AB33" s="54"/>
      <c r="AC33" s="31"/>
      <c r="AD33" s="28"/>
      <c r="AE33" s="56">
        <f t="shared" si="29"/>
        <v>0</v>
      </c>
      <c r="AF33" s="54"/>
      <c r="AG33" s="31"/>
      <c r="AH33" s="28"/>
      <c r="AI33" s="65">
        <f t="shared" si="49"/>
        <v>0</v>
      </c>
      <c r="AJ33" s="54"/>
      <c r="AK33" s="31"/>
      <c r="AL33" s="28"/>
      <c r="AM33" s="62">
        <f t="shared" si="30"/>
        <v>0</v>
      </c>
      <c r="AN33" s="54"/>
      <c r="AO33" s="30"/>
      <c r="AP33" s="28"/>
      <c r="AQ33" s="56">
        <f t="shared" si="32"/>
        <v>0</v>
      </c>
      <c r="AR33" s="54"/>
      <c r="AS33" s="31">
        <v>118</v>
      </c>
      <c r="AT33" s="28">
        <v>47</v>
      </c>
      <c r="AU33" s="60">
        <f t="shared" si="33"/>
        <v>5546</v>
      </c>
      <c r="AV33" s="54"/>
      <c r="AW33" s="31"/>
      <c r="AX33" s="28"/>
      <c r="AY33" s="62">
        <f t="shared" si="46"/>
        <v>0</v>
      </c>
      <c r="AZ33" s="54"/>
      <c r="BA33" s="31"/>
      <c r="BB33" s="28"/>
      <c r="BC33" s="56">
        <f t="shared" si="34"/>
        <v>0</v>
      </c>
      <c r="BD33" s="54"/>
      <c r="BE33" s="31"/>
      <c r="BF33" s="28"/>
      <c r="BG33" s="60">
        <f t="shared" si="42"/>
        <v>0</v>
      </c>
      <c r="BH33" s="54">
        <v>4</v>
      </c>
      <c r="BI33" s="31">
        <v>90.46</v>
      </c>
      <c r="BJ33" s="28">
        <v>63</v>
      </c>
      <c r="BK33" s="62">
        <f t="shared" si="35"/>
        <v>5698.98</v>
      </c>
      <c r="BL33" s="54">
        <v>1</v>
      </c>
      <c r="BM33" s="28">
        <v>91.4</v>
      </c>
      <c r="BN33" s="28">
        <v>24</v>
      </c>
      <c r="BO33" s="56">
        <f t="shared" si="10"/>
        <v>2193.6000000000004</v>
      </c>
      <c r="BP33" s="54"/>
      <c r="BQ33" s="31"/>
      <c r="BR33" s="28"/>
      <c r="BS33" s="60">
        <f t="shared" si="11"/>
        <v>0</v>
      </c>
      <c r="BT33" s="67"/>
      <c r="BU33" s="31"/>
      <c r="BV33" s="28"/>
      <c r="BW33" s="62">
        <f t="shared" si="39"/>
        <v>0</v>
      </c>
      <c r="BX33" s="54"/>
      <c r="BY33" s="31"/>
      <c r="BZ33" s="28"/>
      <c r="CA33" s="56">
        <f t="shared" si="36"/>
        <v>0</v>
      </c>
      <c r="CB33" s="54"/>
      <c r="CC33" s="31"/>
      <c r="CD33" s="28"/>
      <c r="CE33" s="60">
        <f t="shared" si="43"/>
        <v>0</v>
      </c>
      <c r="CF33" s="54"/>
      <c r="CG33" s="31"/>
      <c r="CH33" s="28"/>
      <c r="CI33" s="62">
        <f t="shared" si="50"/>
        <v>0</v>
      </c>
      <c r="CJ33" s="54"/>
      <c r="CK33" s="28"/>
      <c r="CL33" s="28"/>
      <c r="CM33" s="56">
        <f t="shared" si="45"/>
        <v>0</v>
      </c>
      <c r="CN33" s="54"/>
      <c r="CO33" s="28"/>
      <c r="CP33" s="28"/>
      <c r="CQ33" s="60">
        <f t="shared" si="37"/>
        <v>0</v>
      </c>
      <c r="CR33" s="138"/>
      <c r="CS33" s="141"/>
      <c r="CT33" s="134"/>
      <c r="CU33" s="145">
        <f t="shared" si="31"/>
        <v>0</v>
      </c>
      <c r="CV33" s="137"/>
      <c r="CW33" s="140"/>
      <c r="CX33" s="133"/>
      <c r="CY33" s="147">
        <f t="shared" si="38"/>
        <v>0</v>
      </c>
      <c r="CZ33" s="137"/>
      <c r="DA33" s="140"/>
      <c r="DB33" s="133"/>
      <c r="DC33" s="149">
        <f t="shared" si="40"/>
        <v>0</v>
      </c>
      <c r="DD33" s="133"/>
      <c r="DE33" s="133"/>
      <c r="DF33" s="133"/>
      <c r="DG33" s="145">
        <f t="shared" si="47"/>
        <v>0</v>
      </c>
      <c r="DH33" s="133"/>
      <c r="DI33" s="133"/>
      <c r="DJ33" s="133"/>
      <c r="DK33" s="147">
        <f t="shared" si="44"/>
        <v>0</v>
      </c>
      <c r="DL33" s="137"/>
      <c r="DM33" s="140"/>
      <c r="DN33" s="133"/>
      <c r="DO33" s="149">
        <f t="shared" si="51"/>
        <v>0</v>
      </c>
      <c r="DP33" s="137"/>
      <c r="DQ33" s="140"/>
      <c r="DR33" s="133"/>
      <c r="DS33" s="133">
        <f t="shared" si="52"/>
        <v>0</v>
      </c>
      <c r="DT33" s="163"/>
      <c r="DU33" s="156"/>
      <c r="DV33" s="28"/>
      <c r="DW33" s="72">
        <f t="shared" si="41"/>
        <v>0</v>
      </c>
      <c r="DX33" s="74"/>
      <c r="DY33" s="98">
        <f t="shared" si="48"/>
        <v>21467.039999999997</v>
      </c>
      <c r="DZ33" s="172"/>
    </row>
    <row r="34" spans="1:130" ht="15.75">
      <c r="A34" s="129">
        <v>32</v>
      </c>
      <c r="B34" s="25">
        <v>41026</v>
      </c>
      <c r="C34" s="153" t="s">
        <v>159</v>
      </c>
      <c r="D34" s="69"/>
      <c r="E34" s="31"/>
      <c r="F34" s="28"/>
      <c r="G34" s="56">
        <f t="shared" si="0"/>
        <v>0</v>
      </c>
      <c r="H34" s="54"/>
      <c r="I34" s="30"/>
      <c r="J34" s="28"/>
      <c r="K34" s="60">
        <f t="shared" si="1"/>
        <v>0</v>
      </c>
      <c r="L34" s="58"/>
      <c r="M34" s="31"/>
      <c r="N34" s="28"/>
      <c r="O34" s="62">
        <f t="shared" si="2"/>
        <v>0</v>
      </c>
      <c r="P34" s="58"/>
      <c r="Q34" s="31"/>
      <c r="R34" s="28"/>
      <c r="S34" s="56">
        <f t="shared" si="26"/>
        <v>0</v>
      </c>
      <c r="T34" s="54"/>
      <c r="U34" s="31"/>
      <c r="V34" s="28"/>
      <c r="W34" s="60">
        <f t="shared" si="27"/>
        <v>0</v>
      </c>
      <c r="X34" s="54"/>
      <c r="Y34" s="31"/>
      <c r="Z34" s="28"/>
      <c r="AA34" s="62">
        <f t="shared" si="28"/>
        <v>0</v>
      </c>
      <c r="AB34" s="54"/>
      <c r="AC34" s="31"/>
      <c r="AD34" s="28"/>
      <c r="AE34" s="56">
        <f t="shared" si="29"/>
        <v>0</v>
      </c>
      <c r="AF34" s="54"/>
      <c r="AG34" s="31"/>
      <c r="AH34" s="28"/>
      <c r="AI34" s="65">
        <f t="shared" si="49"/>
        <v>0</v>
      </c>
      <c r="AJ34" s="54"/>
      <c r="AK34" s="31"/>
      <c r="AL34" s="28"/>
      <c r="AM34" s="62">
        <f t="shared" si="30"/>
        <v>0</v>
      </c>
      <c r="AN34" s="54"/>
      <c r="AO34" s="30"/>
      <c r="AP34" s="28"/>
      <c r="AQ34" s="56">
        <f t="shared" si="32"/>
        <v>0</v>
      </c>
      <c r="AR34" s="54"/>
      <c r="AS34" s="31"/>
      <c r="AT34" s="28"/>
      <c r="AU34" s="60">
        <f t="shared" si="33"/>
        <v>0</v>
      </c>
      <c r="AV34" s="54"/>
      <c r="AW34" s="31"/>
      <c r="AX34" s="28"/>
      <c r="AY34" s="62">
        <f t="shared" si="46"/>
        <v>0</v>
      </c>
      <c r="AZ34" s="54"/>
      <c r="BA34" s="31"/>
      <c r="BB34" s="28"/>
      <c r="BC34" s="56">
        <f t="shared" si="34"/>
        <v>0</v>
      </c>
      <c r="BD34" s="54"/>
      <c r="BE34" s="31"/>
      <c r="BF34" s="28"/>
      <c r="BG34" s="60">
        <f t="shared" si="42"/>
        <v>0</v>
      </c>
      <c r="BH34" s="54"/>
      <c r="BI34" s="31"/>
      <c r="BJ34" s="28"/>
      <c r="BK34" s="62">
        <f t="shared" si="35"/>
        <v>0</v>
      </c>
      <c r="BL34" s="54">
        <v>21</v>
      </c>
      <c r="BM34" s="28">
        <v>1808.5</v>
      </c>
      <c r="BN34" s="28">
        <v>24.3</v>
      </c>
      <c r="BO34" s="56">
        <f t="shared" si="10"/>
        <v>43946.55</v>
      </c>
      <c r="BP34" s="54"/>
      <c r="BQ34" s="31"/>
      <c r="BR34" s="28"/>
      <c r="BS34" s="60">
        <f t="shared" si="11"/>
        <v>0</v>
      </c>
      <c r="BT34" s="67"/>
      <c r="BU34" s="31"/>
      <c r="BV34" s="28"/>
      <c r="BW34" s="62">
        <f t="shared" si="39"/>
        <v>0</v>
      </c>
      <c r="BX34" s="54"/>
      <c r="BY34" s="31"/>
      <c r="BZ34" s="28"/>
      <c r="CA34" s="56">
        <f t="shared" si="36"/>
        <v>0</v>
      </c>
      <c r="CB34" s="54"/>
      <c r="CC34" s="31"/>
      <c r="CD34" s="28"/>
      <c r="CE34" s="60">
        <f t="shared" si="43"/>
        <v>0</v>
      </c>
      <c r="CF34" s="54"/>
      <c r="CG34" s="31"/>
      <c r="CH34" s="28"/>
      <c r="CI34" s="62">
        <f t="shared" si="50"/>
        <v>0</v>
      </c>
      <c r="CJ34" s="54"/>
      <c r="CK34" s="28"/>
      <c r="CL34" s="28"/>
      <c r="CM34" s="56">
        <f t="shared" si="45"/>
        <v>0</v>
      </c>
      <c r="CN34" s="54"/>
      <c r="CO34" s="28"/>
      <c r="CP34" s="28"/>
      <c r="CQ34" s="60">
        <f t="shared" si="37"/>
        <v>0</v>
      </c>
      <c r="CR34" s="138"/>
      <c r="CS34" s="141"/>
      <c r="CT34" s="134"/>
      <c r="CU34" s="145">
        <f t="shared" si="31"/>
        <v>0</v>
      </c>
      <c r="CV34" s="137"/>
      <c r="CW34" s="140"/>
      <c r="CX34" s="133"/>
      <c r="CY34" s="147">
        <f t="shared" si="38"/>
        <v>0</v>
      </c>
      <c r="CZ34" s="137"/>
      <c r="DA34" s="140"/>
      <c r="DB34" s="133"/>
      <c r="DC34" s="149">
        <f t="shared" si="40"/>
        <v>0</v>
      </c>
      <c r="DD34" s="133"/>
      <c r="DE34" s="133"/>
      <c r="DF34" s="133"/>
      <c r="DG34" s="145">
        <f t="shared" si="47"/>
        <v>0</v>
      </c>
      <c r="DH34" s="133"/>
      <c r="DI34" s="133"/>
      <c r="DJ34" s="133"/>
      <c r="DK34" s="147">
        <f t="shared" si="44"/>
        <v>0</v>
      </c>
      <c r="DL34" s="137"/>
      <c r="DM34" s="140"/>
      <c r="DN34" s="133"/>
      <c r="DO34" s="149">
        <f t="shared" si="51"/>
        <v>0</v>
      </c>
      <c r="DP34" s="137"/>
      <c r="DQ34" s="140">
        <v>20</v>
      </c>
      <c r="DR34" s="133">
        <v>20</v>
      </c>
      <c r="DS34" s="133">
        <f t="shared" si="52"/>
        <v>400</v>
      </c>
      <c r="DT34" s="163"/>
      <c r="DU34" s="156"/>
      <c r="DV34" s="28"/>
      <c r="DW34" s="72">
        <f t="shared" si="41"/>
        <v>0</v>
      </c>
      <c r="DX34" s="74"/>
      <c r="DY34" s="98">
        <f t="shared" si="48"/>
        <v>44346.55</v>
      </c>
    </row>
    <row r="35" spans="1:130" ht="16.5" thickBot="1">
      <c r="A35" s="129">
        <v>33</v>
      </c>
      <c r="B35" s="119">
        <v>41027</v>
      </c>
      <c r="C35" s="154" t="s">
        <v>160</v>
      </c>
      <c r="D35" s="70"/>
      <c r="E35" s="53"/>
      <c r="F35" s="50"/>
      <c r="G35" s="57">
        <f t="shared" si="0"/>
        <v>0</v>
      </c>
      <c r="H35" s="55"/>
      <c r="I35" s="52"/>
      <c r="J35" s="50"/>
      <c r="K35" s="61">
        <f t="shared" si="1"/>
        <v>0</v>
      </c>
      <c r="L35" s="59"/>
      <c r="M35" s="53"/>
      <c r="N35" s="50"/>
      <c r="O35" s="63">
        <f t="shared" ref="O35" si="53">N35*L35</f>
        <v>0</v>
      </c>
      <c r="P35" s="59"/>
      <c r="Q35" s="53"/>
      <c r="R35" s="50"/>
      <c r="S35" s="57">
        <f t="shared" si="26"/>
        <v>0</v>
      </c>
      <c r="T35" s="55"/>
      <c r="U35" s="53"/>
      <c r="V35" s="50"/>
      <c r="W35" s="61">
        <f t="shared" si="27"/>
        <v>0</v>
      </c>
      <c r="X35" s="55"/>
      <c r="Y35" s="53"/>
      <c r="Z35" s="50"/>
      <c r="AA35" s="63">
        <f t="shared" si="28"/>
        <v>0</v>
      </c>
      <c r="AB35" s="55">
        <v>2</v>
      </c>
      <c r="AC35" s="53">
        <v>1583.67</v>
      </c>
      <c r="AD35" s="50">
        <v>24</v>
      </c>
      <c r="AE35" s="57">
        <f t="shared" si="29"/>
        <v>38008.080000000002</v>
      </c>
      <c r="AF35" s="55"/>
      <c r="AG35" s="53"/>
      <c r="AH35" s="50"/>
      <c r="AI35" s="66">
        <f t="shared" si="49"/>
        <v>0</v>
      </c>
      <c r="AJ35" s="55"/>
      <c r="AK35" s="53"/>
      <c r="AL35" s="50"/>
      <c r="AM35" s="63">
        <f t="shared" si="30"/>
        <v>0</v>
      </c>
      <c r="AN35" s="55"/>
      <c r="AO35" s="52"/>
      <c r="AP35" s="50"/>
      <c r="AQ35" s="57">
        <f t="shared" si="32"/>
        <v>0</v>
      </c>
      <c r="AR35" s="55"/>
      <c r="AS35" s="53"/>
      <c r="AT35" s="50"/>
      <c r="AU35" s="61">
        <f t="shared" si="33"/>
        <v>0</v>
      </c>
      <c r="AV35" s="55"/>
      <c r="AW35" s="53"/>
      <c r="AX35" s="50"/>
      <c r="AY35" s="63">
        <f t="shared" si="46"/>
        <v>0</v>
      </c>
      <c r="AZ35" s="55"/>
      <c r="BA35" s="53"/>
      <c r="BB35" s="50"/>
      <c r="BC35" s="57">
        <f t="shared" si="34"/>
        <v>0</v>
      </c>
      <c r="BD35" s="55">
        <v>10</v>
      </c>
      <c r="BE35" s="53">
        <v>272.2</v>
      </c>
      <c r="BF35" s="50">
        <v>25.5</v>
      </c>
      <c r="BG35" s="61">
        <f t="shared" si="42"/>
        <v>6941.0999999999995</v>
      </c>
      <c r="BH35" s="55"/>
      <c r="BI35" s="53"/>
      <c r="BJ35" s="50"/>
      <c r="BK35" s="63">
        <f t="shared" si="35"/>
        <v>0</v>
      </c>
      <c r="BL35" s="55"/>
      <c r="BM35" s="50"/>
      <c r="BN35" s="50"/>
      <c r="BO35" s="57">
        <f t="shared" si="10"/>
        <v>0</v>
      </c>
      <c r="BP35" s="55"/>
      <c r="BQ35" s="53"/>
      <c r="BR35" s="50"/>
      <c r="BS35" s="61">
        <f t="shared" si="11"/>
        <v>0</v>
      </c>
      <c r="BT35" s="68"/>
      <c r="BU35" s="53"/>
      <c r="BV35" s="50"/>
      <c r="BW35" s="63">
        <f>BV35*BU35</f>
        <v>0</v>
      </c>
      <c r="BX35" s="55"/>
      <c r="BY35" s="53"/>
      <c r="BZ35" s="50"/>
      <c r="CA35" s="57">
        <f t="shared" si="36"/>
        <v>0</v>
      </c>
      <c r="CB35" s="55"/>
      <c r="CC35" s="53"/>
      <c r="CD35" s="50"/>
      <c r="CE35" s="61">
        <f t="shared" si="43"/>
        <v>0</v>
      </c>
      <c r="CF35" s="55"/>
      <c r="CG35" s="53"/>
      <c r="CH35" s="50"/>
      <c r="CI35" s="63">
        <f t="shared" si="50"/>
        <v>0</v>
      </c>
      <c r="CJ35" s="55"/>
      <c r="CK35" s="50"/>
      <c r="CL35" s="50"/>
      <c r="CM35" s="50">
        <f t="shared" si="45"/>
        <v>0</v>
      </c>
      <c r="CN35" s="51"/>
      <c r="CO35" s="50"/>
      <c r="CP35" s="50"/>
      <c r="CQ35" s="61">
        <f t="shared" si="37"/>
        <v>0</v>
      </c>
      <c r="CR35" s="139"/>
      <c r="CS35" s="142"/>
      <c r="CT35" s="135"/>
      <c r="CU35" s="146">
        <f t="shared" si="31"/>
        <v>0</v>
      </c>
      <c r="CV35" s="139"/>
      <c r="CW35" s="142"/>
      <c r="CX35" s="135"/>
      <c r="CY35" s="148">
        <f t="shared" si="38"/>
        <v>0</v>
      </c>
      <c r="CZ35" s="139"/>
      <c r="DA35" s="142"/>
      <c r="DB35" s="135"/>
      <c r="DC35" s="150">
        <f t="shared" si="40"/>
        <v>0</v>
      </c>
      <c r="DD35" s="135"/>
      <c r="DE35" s="135"/>
      <c r="DF35" s="135"/>
      <c r="DG35" s="145">
        <f t="shared" si="47"/>
        <v>0</v>
      </c>
      <c r="DH35" s="135"/>
      <c r="DI35" s="135"/>
      <c r="DJ35" s="135"/>
      <c r="DK35" s="20">
        <f t="shared" si="44"/>
        <v>0</v>
      </c>
      <c r="DL35" s="161"/>
      <c r="DM35" s="162"/>
      <c r="DN35" s="8"/>
      <c r="DO35" s="23">
        <f t="shared" si="51"/>
        <v>0</v>
      </c>
      <c r="DP35" s="14"/>
      <c r="DQ35" s="11"/>
      <c r="DR35" s="10"/>
      <c r="DS35" s="133">
        <f t="shared" si="52"/>
        <v>0</v>
      </c>
      <c r="DT35" s="164"/>
      <c r="DU35" s="158"/>
      <c r="DV35" s="50"/>
      <c r="DW35" s="73">
        <f t="shared" si="41"/>
        <v>0</v>
      </c>
      <c r="DX35" s="75"/>
      <c r="DY35" s="98">
        <f t="shared" si="48"/>
        <v>44949.18</v>
      </c>
    </row>
    <row r="36" spans="1:130" s="109" customFormat="1" ht="22.5" thickTop="1" thickBot="1">
      <c r="A36" s="242" t="s">
        <v>55</v>
      </c>
      <c r="B36" s="243"/>
      <c r="C36" s="244"/>
      <c r="D36" s="110">
        <f>SUM(D3:D35)</f>
        <v>74</v>
      </c>
      <c r="E36" s="111">
        <f>SUM(E3:E35)</f>
        <v>1195.1000000000001</v>
      </c>
      <c r="F36" s="110"/>
      <c r="G36" s="121">
        <f>SUM(G3:G35)</f>
        <v>40054.400000000001</v>
      </c>
      <c r="H36" s="113">
        <f>SUM(H3:H35)</f>
        <v>17</v>
      </c>
      <c r="I36" s="114">
        <f>SUM(I3:I35)</f>
        <v>412.40000000000003</v>
      </c>
      <c r="J36" s="112"/>
      <c r="K36" s="122">
        <f>SUM(K3:K35)</f>
        <v>25981.200000000004</v>
      </c>
      <c r="L36" s="110">
        <f>SUM(L3:L35)</f>
        <v>0</v>
      </c>
      <c r="M36" s="111">
        <f>SUM(M3:M35)</f>
        <v>0</v>
      </c>
      <c r="N36" s="110"/>
      <c r="O36" s="123">
        <f>SUM(O3:O35)</f>
        <v>0</v>
      </c>
      <c r="P36" s="110">
        <f>SUM(P3:P35)</f>
        <v>30</v>
      </c>
      <c r="Q36" s="111">
        <f>SUM(Q3:Q35)</f>
        <v>816.6</v>
      </c>
      <c r="R36" s="110"/>
      <c r="S36" s="121">
        <f>SUM(S3:S35)</f>
        <v>18074.080000000002</v>
      </c>
      <c r="T36" s="113">
        <f>SUM(T3:T35)</f>
        <v>0</v>
      </c>
      <c r="U36" s="111">
        <f>SUM(U3:U35)</f>
        <v>0</v>
      </c>
      <c r="V36" s="110"/>
      <c r="W36" s="122">
        <f>SUM(W3:W35)</f>
        <v>0</v>
      </c>
      <c r="X36" s="113">
        <f>SUM(X3:X35)</f>
        <v>15</v>
      </c>
      <c r="Y36" s="111">
        <f>SUM(Y3:Y35)</f>
        <v>14024.1</v>
      </c>
      <c r="Z36" s="112"/>
      <c r="AA36" s="123">
        <f>SUM(AA3:AA35)</f>
        <v>329248.61</v>
      </c>
      <c r="AB36" s="113">
        <f>SUM(AB3:AB35)</f>
        <v>7</v>
      </c>
      <c r="AC36" s="111">
        <f>SUM(AC3:AC35)</f>
        <v>5411.7800000000007</v>
      </c>
      <c r="AD36" s="110"/>
      <c r="AE36" s="124">
        <f>SUM(AE3:AE35)</f>
        <v>130087.39</v>
      </c>
      <c r="AF36" s="116">
        <f>SUM(AF3:AF35)</f>
        <v>1</v>
      </c>
      <c r="AG36" s="117">
        <f>SUM(AG3:AG35)</f>
        <v>818.5</v>
      </c>
      <c r="AH36" s="115"/>
      <c r="AI36" s="125">
        <f>SUM(AI3:AI35)</f>
        <v>19234.75</v>
      </c>
      <c r="AJ36" s="113">
        <f>SUM(AJ3:AJ35)</f>
        <v>3</v>
      </c>
      <c r="AK36" s="111">
        <f>SUM(AK3:AK35)</f>
        <v>161.41999999999999</v>
      </c>
      <c r="AL36" s="110"/>
      <c r="AM36" s="123">
        <f>SUM(AM3:AM35)</f>
        <v>6396.36</v>
      </c>
      <c r="AN36" s="113">
        <f>SUM(AN3:AN35)</f>
        <v>0</v>
      </c>
      <c r="AO36" s="111">
        <f>SUM(AO3:AO35)</f>
        <v>0</v>
      </c>
      <c r="AP36" s="110"/>
      <c r="AQ36" s="121">
        <f>SUM(AQ3:AQ35)</f>
        <v>0</v>
      </c>
      <c r="AR36" s="113">
        <f>SUM(AR3:AR35)</f>
        <v>0</v>
      </c>
      <c r="AS36" s="111">
        <f>SUM(AS3:AS35)</f>
        <v>1273.6000000000001</v>
      </c>
      <c r="AT36" s="112"/>
      <c r="AU36" s="122">
        <f>SUM(AU3:AU35)</f>
        <v>60884.6</v>
      </c>
      <c r="AV36" s="113">
        <f>SUM(AV3:AV35)</f>
        <v>0</v>
      </c>
      <c r="AW36" s="111">
        <f>SUM(AW3:AW35)</f>
        <v>20.05</v>
      </c>
      <c r="AX36" s="112"/>
      <c r="AY36" s="123">
        <f>SUM(AY3:AY35)</f>
        <v>962.40000000000009</v>
      </c>
      <c r="AZ36" s="118">
        <f>SUM(AZ3:AZ35)</f>
        <v>6</v>
      </c>
      <c r="BA36" s="111">
        <f>SUM(BA3:BA35)</f>
        <v>400.20000000000005</v>
      </c>
      <c r="BB36" s="112"/>
      <c r="BC36" s="121">
        <f>SUM(BC3:BC35)</f>
        <v>13206.599999999999</v>
      </c>
      <c r="BD36" s="113">
        <f>SUM(BD3:BD35)</f>
        <v>55</v>
      </c>
      <c r="BE36" s="111">
        <f>SUM(BE3:BE35)</f>
        <v>1497.1000000000001</v>
      </c>
      <c r="BF36" s="110"/>
      <c r="BG36" s="122">
        <f>SUM(BG3:BG35)</f>
        <v>38176.049999999996</v>
      </c>
      <c r="BH36" s="113">
        <f>SUM(BH3:BH35)</f>
        <v>8</v>
      </c>
      <c r="BI36" s="111">
        <f>SUM(BI3:BI35)</f>
        <v>181.64</v>
      </c>
      <c r="BJ36" s="110"/>
      <c r="BK36" s="123">
        <f>SUM(BK3:BK35)</f>
        <v>11575.56</v>
      </c>
      <c r="BL36" s="113">
        <f>SUM(BL3:BL35)</f>
        <v>138</v>
      </c>
      <c r="BM36" s="112">
        <f>SUM(BM3:BM35)</f>
        <v>11630.64</v>
      </c>
      <c r="BN36" s="112"/>
      <c r="BO36" s="121">
        <f>SUM(BO3:BO35)</f>
        <v>287101.16000000003</v>
      </c>
      <c r="BP36" s="113">
        <f t="shared" ref="BP36:BQ36" si="54">SUM(BP3:BP35)</f>
        <v>0</v>
      </c>
      <c r="BQ36" s="111">
        <f t="shared" si="54"/>
        <v>0</v>
      </c>
      <c r="BR36" s="112"/>
      <c r="BS36" s="122">
        <f>SUM(BS3:BS35)</f>
        <v>0</v>
      </c>
      <c r="BT36" s="113">
        <f t="shared" ref="BT36:BU36" si="55">SUM(BT3:BT35)</f>
        <v>0</v>
      </c>
      <c r="BU36" s="111">
        <f t="shared" si="55"/>
        <v>0</v>
      </c>
      <c r="BV36" s="112"/>
      <c r="BW36" s="123">
        <f>SUM(BW3:BW35)</f>
        <v>0</v>
      </c>
      <c r="BX36" s="113">
        <f>SUM(BX3:BX35)</f>
        <v>0</v>
      </c>
      <c r="BY36" s="111">
        <f>SUM(BY3:BY35)</f>
        <v>0</v>
      </c>
      <c r="BZ36" s="110"/>
      <c r="CA36" s="121">
        <f>SUM(CA3:CA35)</f>
        <v>0</v>
      </c>
      <c r="CB36" s="113">
        <f>SUM(CB3:CB35)</f>
        <v>16</v>
      </c>
      <c r="CC36" s="111">
        <f>SUM(CC3:CC35)</f>
        <v>87.2</v>
      </c>
      <c r="CD36" s="112"/>
      <c r="CE36" s="122">
        <f>SUM(CE13:CE35)</f>
        <v>1560</v>
      </c>
      <c r="CF36" s="113">
        <f>SUM(CF21:CF35)</f>
        <v>2</v>
      </c>
      <c r="CG36" s="111">
        <f>SUM(CG21:CG35)</f>
        <v>42.12</v>
      </c>
      <c r="CH36" s="112"/>
      <c r="CI36" s="123">
        <f>SUM(CI21:CI35)</f>
        <v>2653.56</v>
      </c>
      <c r="CJ36" s="118">
        <f t="shared" ref="CJ36" si="56">SUM(CJ15:CJ35)</f>
        <v>0</v>
      </c>
      <c r="CK36" s="112">
        <f>SUM(CK15:CK35)</f>
        <v>15.25</v>
      </c>
      <c r="CL36" s="112"/>
      <c r="CM36" s="121">
        <f>SUM(CM15:CM35)</f>
        <v>274.5</v>
      </c>
      <c r="CN36" s="113">
        <f t="shared" ref="CN36:DT36" si="57">SUM(CN3:CN35)</f>
        <v>0</v>
      </c>
      <c r="CO36" s="114">
        <f t="shared" si="57"/>
        <v>0</v>
      </c>
      <c r="CP36" s="112"/>
      <c r="CQ36" s="122">
        <f>SUM(CQ3:CQ35)</f>
        <v>0</v>
      </c>
      <c r="CR36" s="118">
        <f t="shared" ref="CR36:CS36" si="58">SUM(CR3:CR35)</f>
        <v>0</v>
      </c>
      <c r="CS36" s="114">
        <f t="shared" si="58"/>
        <v>0</v>
      </c>
      <c r="CT36" s="112"/>
      <c r="CU36" s="112">
        <f>SUM(CU3:CU35)</f>
        <v>0</v>
      </c>
      <c r="CV36" s="118">
        <f t="shared" ref="CV36:CW36" si="59">SUM(CV3:CV35)</f>
        <v>0</v>
      </c>
      <c r="CW36" s="114">
        <f t="shared" si="59"/>
        <v>0</v>
      </c>
      <c r="CX36" s="112"/>
      <c r="CY36" s="112">
        <f>SUM(CY3:CY35)</f>
        <v>0</v>
      </c>
      <c r="CZ36" s="118">
        <f t="shared" ref="CZ36:DA36" si="60">SUM(CZ3:CZ35)</f>
        <v>0</v>
      </c>
      <c r="DA36" s="114">
        <f t="shared" si="60"/>
        <v>0</v>
      </c>
      <c r="DB36" s="112"/>
      <c r="DC36" s="112">
        <f>SUM(DC3:DC35)</f>
        <v>0</v>
      </c>
      <c r="DD36" s="112"/>
      <c r="DE36" s="114">
        <f t="shared" ref="DE36" si="61">SUM(DE3:DE35)</f>
        <v>943.8</v>
      </c>
      <c r="DF36" s="112"/>
      <c r="DG36" s="112">
        <f>SUM(DG3:DG35)</f>
        <v>28489.4</v>
      </c>
      <c r="DH36" s="112"/>
      <c r="DI36" s="114">
        <f t="shared" ref="DI36" si="62">SUM(DI3:DI35)</f>
        <v>537.20000000000005</v>
      </c>
      <c r="DJ36" s="112"/>
      <c r="DK36" s="112">
        <f>SUM(DK3:DK35)</f>
        <v>17278.8</v>
      </c>
      <c r="DL36" s="118">
        <f t="shared" ref="DL36:DM36" si="63">SUM(DL3:DL35)</f>
        <v>0</v>
      </c>
      <c r="DM36" s="112">
        <f t="shared" si="63"/>
        <v>0</v>
      </c>
      <c r="DN36" s="112"/>
      <c r="DO36" s="112">
        <f>SUM(DO3:DO35)</f>
        <v>0</v>
      </c>
      <c r="DP36" s="171">
        <f t="shared" ref="DP36:DQ36" si="64">SUM(DP3:DP35)</f>
        <v>0</v>
      </c>
      <c r="DQ36" s="170">
        <f t="shared" si="64"/>
        <v>111</v>
      </c>
      <c r="DR36" s="112"/>
      <c r="DS36" s="112">
        <f>SUM(DS3:DS35)</f>
        <v>2220</v>
      </c>
      <c r="DT36" s="110">
        <f t="shared" si="57"/>
        <v>0</v>
      </c>
      <c r="DU36" s="111">
        <f>SUM(DU3:DU35)</f>
        <v>73.400000000000006</v>
      </c>
      <c r="DV36" s="110"/>
      <c r="DW36" s="126">
        <f>SUM(DW3:DW35)</f>
        <v>2202</v>
      </c>
      <c r="DY36" s="240">
        <f t="shared" ref="DY36" si="65">SUM(DY3:DY35)</f>
        <v>1041243.6600000003</v>
      </c>
    </row>
    <row r="37" spans="1:130" ht="15.75" thickBot="1">
      <c r="B37" s="12"/>
      <c r="AW37" s="6"/>
      <c r="DY37" s="241"/>
    </row>
  </sheetData>
  <mergeCells count="3">
    <mergeCell ref="B1:AC1"/>
    <mergeCell ref="A36:C36"/>
    <mergeCell ref="DY36:DY37"/>
  </mergeCells>
  <pageMargins left="0.70866141732283472" right="0.19685039370078741" top="0.43307086614173229" bottom="0.74803149606299213" header="0.31496062992125984" footer="0.31496062992125984"/>
  <pageSetup paperSize="5" scale="7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N37"/>
  <sheetViews>
    <sheetView workbookViewId="0">
      <pane xSplit="3" ySplit="2" topLeftCell="DW22" activePane="bottomRight" state="frozen"/>
      <selection pane="topRight" activeCell="D1" sqref="D1"/>
      <selection pane="bottomLeft" activeCell="A3" sqref="A3"/>
      <selection pane="bottomRight" activeCell="EF30" sqref="EF30"/>
    </sheetView>
  </sheetViews>
  <sheetFormatPr baseColWidth="10" defaultRowHeight="15"/>
  <cols>
    <col min="1" max="1" width="4.140625" style="4" customWidth="1"/>
    <col min="2" max="2" width="10" style="5" customWidth="1"/>
    <col min="3" max="3" width="7.5703125" style="5" customWidth="1"/>
    <col min="4" max="4" width="4.140625" customWidth="1"/>
    <col min="5" max="5" width="9.140625" style="6" customWidth="1"/>
    <col min="6" max="6" width="6.5703125" bestFit="1" customWidth="1"/>
    <col min="8" max="8" width="4.140625" style="7" customWidth="1"/>
    <col min="9" max="9" width="8.140625" bestFit="1" customWidth="1"/>
    <col min="10" max="10" width="6.5703125" bestFit="1" customWidth="1"/>
    <col min="12" max="12" width="4.140625" style="5" customWidth="1"/>
    <col min="13" max="13" width="8.5703125" customWidth="1"/>
    <col min="14" max="14" width="7" customWidth="1"/>
    <col min="16" max="16" width="4" customWidth="1"/>
    <col min="17" max="17" width="8.7109375" customWidth="1"/>
    <col min="18" max="18" width="6.7109375" customWidth="1"/>
    <col min="20" max="20" width="4" customWidth="1"/>
    <col min="21" max="21" width="8.140625" customWidth="1"/>
    <col min="22" max="22" width="6.5703125" customWidth="1"/>
    <col min="24" max="24" width="4.28515625" style="7" customWidth="1"/>
    <col min="25" max="25" width="8.5703125" style="6" bestFit="1" customWidth="1"/>
    <col min="26" max="26" width="6.5703125" bestFit="1" customWidth="1"/>
    <col min="28" max="28" width="4.28515625" style="5" bestFit="1" customWidth="1"/>
    <col min="29" max="29" width="8.5703125" bestFit="1" customWidth="1"/>
    <col min="30" max="30" width="6.5703125" bestFit="1" customWidth="1"/>
    <col min="31" max="31" width="10.140625" bestFit="1" customWidth="1"/>
    <col min="32" max="32" width="4.140625" style="7" customWidth="1"/>
    <col min="33" max="33" width="10.140625" style="6" customWidth="1"/>
    <col min="34" max="34" width="6.5703125" bestFit="1" customWidth="1"/>
    <col min="35" max="35" width="10.140625" customWidth="1"/>
    <col min="36" max="36" width="4.140625" style="5" customWidth="1"/>
    <col min="37" max="37" width="10.5703125" customWidth="1"/>
    <col min="38" max="38" width="6.5703125" bestFit="1" customWidth="1"/>
    <col min="40" max="40" width="4" style="5" hidden="1" customWidth="1"/>
    <col min="41" max="41" width="9" hidden="1" customWidth="1"/>
    <col min="42" max="42" width="6.5703125" hidden="1" customWidth="1"/>
    <col min="43" max="43" width="0" hidden="1" customWidth="1"/>
    <col min="44" max="44" width="4" style="7" customWidth="1"/>
    <col min="45" max="45" width="10" style="6" customWidth="1"/>
    <col min="46" max="46" width="6.5703125" bestFit="1" customWidth="1"/>
    <col min="48" max="48" width="4.28515625" style="7" hidden="1" customWidth="1"/>
    <col min="49" max="49" width="0" hidden="1" customWidth="1"/>
    <col min="50" max="50" width="6.5703125" hidden="1" customWidth="1"/>
    <col min="51" max="51" width="0" hidden="1" customWidth="1"/>
    <col min="52" max="52" width="4" style="7" customWidth="1"/>
    <col min="53" max="53" width="11.42578125" style="6"/>
    <col min="54" max="54" width="6.5703125" bestFit="1" customWidth="1"/>
    <col min="56" max="56" width="4.28515625" style="5" customWidth="1"/>
    <col min="57" max="57" width="8.140625" customWidth="1"/>
    <col min="58" max="58" width="6.5703125" bestFit="1" customWidth="1"/>
    <col min="60" max="60" width="4.28515625" style="5" customWidth="1"/>
    <col min="61" max="61" width="8.140625" customWidth="1"/>
    <col min="62" max="62" width="6.5703125" bestFit="1" customWidth="1"/>
    <col min="64" max="64" width="5.5703125" style="7" bestFit="1" customWidth="1"/>
    <col min="65" max="65" width="10.140625" bestFit="1" customWidth="1"/>
    <col min="66" max="66" width="6.85546875" customWidth="1"/>
    <col min="67" max="67" width="11.140625" bestFit="1" customWidth="1"/>
    <col min="68" max="68" width="4" style="7" customWidth="1"/>
    <col min="69" max="69" width="10.28515625" style="6" customWidth="1"/>
    <col min="70" max="70" width="8.28515625" customWidth="1"/>
    <col min="71" max="71" width="10.28515625" customWidth="1"/>
    <col min="72" max="72" width="4.140625" customWidth="1"/>
    <col min="73" max="73" width="10.28515625" style="6" customWidth="1"/>
    <col min="74" max="74" width="7.7109375" customWidth="1"/>
    <col min="75" max="75" width="10.28515625" customWidth="1"/>
    <col min="76" max="76" width="4" style="16" hidden="1" customWidth="1"/>
    <col min="77" max="77" width="7.85546875" style="6" hidden="1" customWidth="1"/>
    <col min="78" max="78" width="7.42578125" hidden="1" customWidth="1"/>
    <col min="79" max="79" width="9.28515625" hidden="1" customWidth="1"/>
    <col min="80" max="80" width="4.140625" style="7" customWidth="1"/>
    <col min="81" max="81" width="7.42578125" style="6" bestFit="1" customWidth="1"/>
    <col min="82" max="82" width="6.5703125" bestFit="1" customWidth="1"/>
    <col min="84" max="84" width="4" style="7" customWidth="1"/>
    <col min="85" max="85" width="8.28515625" style="6" customWidth="1"/>
    <col min="86" max="86" width="7.7109375" customWidth="1"/>
    <col min="88" max="88" width="4.28515625" style="7" customWidth="1"/>
    <col min="89" max="89" width="11.42578125" style="6"/>
    <col min="90" max="90" width="8" customWidth="1"/>
    <col min="92" max="92" width="4.140625" style="7" customWidth="1"/>
    <col min="93" max="93" width="9.28515625" customWidth="1"/>
    <col min="94" max="94" width="6.5703125" bestFit="1" customWidth="1"/>
    <col min="96" max="96" width="4.140625" style="7" customWidth="1"/>
    <col min="97" max="97" width="9" customWidth="1"/>
    <col min="98" max="98" width="6.28515625" customWidth="1"/>
    <col min="99" max="99" width="10.140625" customWidth="1"/>
    <col min="100" max="100" width="4.28515625" style="9" hidden="1" customWidth="1"/>
    <col min="101" max="101" width="10.140625" style="6" hidden="1" customWidth="1"/>
    <col min="102" max="102" width="7.140625" hidden="1" customWidth="1"/>
    <col min="103" max="103" width="10.140625" hidden="1" customWidth="1"/>
    <col min="104" max="104" width="4.28515625" style="9" hidden="1" customWidth="1"/>
    <col min="105" max="105" width="10.140625" style="6" hidden="1" customWidth="1"/>
    <col min="106" max="106" width="6.140625" hidden="1" customWidth="1"/>
    <col min="107" max="107" width="10.140625" hidden="1" customWidth="1"/>
    <col min="108" max="108" width="4.140625" style="9" customWidth="1"/>
    <col min="109" max="109" width="9" style="6" customWidth="1"/>
    <col min="110" max="110" width="6.5703125" bestFit="1" customWidth="1"/>
    <col min="111" max="111" width="12.28515625" customWidth="1"/>
    <col min="112" max="112" width="4.140625" hidden="1" customWidth="1"/>
    <col min="113" max="113" width="12.28515625" hidden="1" customWidth="1"/>
    <col min="114" max="114" width="6.5703125" hidden="1" customWidth="1"/>
    <col min="115" max="115" width="12.28515625" hidden="1" customWidth="1"/>
    <col min="116" max="116" width="4.140625" hidden="1" customWidth="1"/>
    <col min="117" max="117" width="8.7109375" hidden="1" customWidth="1"/>
    <col min="118" max="118" width="6.5703125" hidden="1" customWidth="1"/>
    <col min="119" max="119" width="12.28515625" hidden="1" customWidth="1"/>
    <col min="120" max="120" width="4.7109375" style="9" bestFit="1" customWidth="1"/>
    <col min="121" max="121" width="7.5703125" style="6" customWidth="1"/>
    <col min="122" max="122" width="6.5703125" bestFit="1" customWidth="1"/>
    <col min="123" max="123" width="12.28515625" customWidth="1"/>
    <col min="124" max="124" width="4" style="9" customWidth="1"/>
    <col min="125" max="125" width="10" style="6" customWidth="1"/>
    <col min="126" max="126" width="7.5703125" bestFit="1" customWidth="1"/>
    <col min="127" max="127" width="12.28515625" customWidth="1"/>
    <col min="128" max="128" width="4.140625" hidden="1" customWidth="1"/>
    <col min="129" max="129" width="8.140625" hidden="1" customWidth="1"/>
    <col min="130" max="130" width="7.5703125" hidden="1" customWidth="1"/>
    <col min="131" max="131" width="0" style="19" hidden="1" customWidth="1"/>
    <col min="132" max="132" width="2.85546875" customWidth="1"/>
    <col min="133" max="133" width="17.85546875" bestFit="1" customWidth="1"/>
  </cols>
  <sheetData>
    <row r="1" spans="1:144" ht="36.75" thickBot="1">
      <c r="A1" s="127"/>
      <c r="B1" s="239" t="s">
        <v>162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1"/>
      <c r="AE1" s="1"/>
      <c r="AF1" s="3"/>
      <c r="AG1" s="17"/>
      <c r="AH1" s="1"/>
      <c r="AI1" s="1"/>
      <c r="AJ1" s="2"/>
      <c r="AK1" s="1"/>
      <c r="AL1" s="1"/>
      <c r="AM1" s="1"/>
      <c r="AN1" s="2"/>
      <c r="AO1" s="1"/>
      <c r="AP1" s="1"/>
      <c r="AQ1" s="1"/>
      <c r="AR1" s="3"/>
      <c r="AS1" s="17"/>
      <c r="AT1" s="1"/>
      <c r="AU1" s="1"/>
      <c r="AV1" s="3"/>
      <c r="AW1" s="1"/>
      <c r="AX1" s="1"/>
      <c r="AY1" s="1"/>
      <c r="AZ1" s="3"/>
      <c r="BA1" s="17"/>
      <c r="BB1" s="1"/>
      <c r="BC1" s="1"/>
      <c r="BD1" s="2"/>
      <c r="BE1" s="1"/>
      <c r="BF1" s="1"/>
      <c r="BG1" s="1"/>
      <c r="BH1" s="2"/>
      <c r="BI1" s="1"/>
      <c r="BJ1" s="1"/>
      <c r="BK1" s="1"/>
      <c r="BL1" s="3"/>
      <c r="BM1" s="1"/>
      <c r="BN1" s="1"/>
      <c r="BO1" s="1"/>
      <c r="BP1" s="3"/>
      <c r="BQ1" s="17"/>
      <c r="BR1" s="1"/>
      <c r="BS1" s="1"/>
      <c r="BT1" s="1"/>
      <c r="BU1" s="17"/>
      <c r="BV1" s="1"/>
      <c r="BW1" s="1"/>
      <c r="BX1" s="15"/>
      <c r="BY1" s="17"/>
      <c r="BZ1" s="1"/>
      <c r="CA1" s="1"/>
      <c r="CB1" s="3"/>
      <c r="CC1" s="17"/>
      <c r="CD1" s="1"/>
      <c r="CE1" s="1"/>
      <c r="CF1" s="3"/>
      <c r="CG1" s="17"/>
      <c r="CH1" s="1"/>
      <c r="CI1" s="1"/>
      <c r="CJ1" s="3"/>
      <c r="CK1" s="17"/>
      <c r="CL1" s="1"/>
      <c r="CM1" s="1"/>
      <c r="CN1" s="3"/>
      <c r="CO1" s="1"/>
      <c r="CP1" s="1"/>
      <c r="CQ1" s="1"/>
      <c r="CR1" s="3"/>
      <c r="CS1" s="1"/>
      <c r="CT1" s="1"/>
      <c r="CU1" s="1"/>
      <c r="CV1" s="13"/>
      <c r="CW1" s="17"/>
      <c r="CX1" s="1"/>
      <c r="CY1" s="1"/>
      <c r="CZ1" s="13"/>
      <c r="DA1" s="17"/>
      <c r="DB1" s="1"/>
      <c r="DC1" s="1"/>
      <c r="DD1" s="13"/>
      <c r="DE1" s="17"/>
      <c r="DF1" s="1"/>
      <c r="DG1" s="1"/>
      <c r="DH1" s="1"/>
      <c r="DI1" s="1"/>
      <c r="DJ1" s="1"/>
      <c r="DK1" s="1"/>
      <c r="DL1" s="1"/>
      <c r="DM1" s="1"/>
      <c r="DN1" s="1"/>
      <c r="DO1" s="1"/>
      <c r="DP1" s="13"/>
      <c r="DQ1" s="17"/>
      <c r="DR1" s="1"/>
      <c r="DS1" s="1"/>
      <c r="DT1" s="13"/>
      <c r="DU1" s="17"/>
      <c r="DV1" s="1"/>
      <c r="DW1" s="1"/>
      <c r="DX1" s="1"/>
      <c r="DY1" s="1"/>
      <c r="DZ1" s="1"/>
      <c r="EA1" s="18"/>
      <c r="EB1" s="1"/>
      <c r="EC1" s="1"/>
    </row>
    <row r="2" spans="1:144" s="4" customFormat="1" ht="39" customHeight="1" thickBot="1">
      <c r="A2" s="34"/>
      <c r="B2" s="34" t="s">
        <v>0</v>
      </c>
      <c r="C2" s="24" t="s">
        <v>1</v>
      </c>
      <c r="D2" s="35" t="s">
        <v>2</v>
      </c>
      <c r="E2" s="143" t="s">
        <v>165</v>
      </c>
      <c r="F2" s="36" t="s">
        <v>3</v>
      </c>
      <c r="G2" s="21" t="s">
        <v>4</v>
      </c>
      <c r="H2" s="37" t="s">
        <v>2</v>
      </c>
      <c r="I2" s="36" t="s">
        <v>6</v>
      </c>
      <c r="J2" s="36" t="s">
        <v>3</v>
      </c>
      <c r="K2" s="22" t="s">
        <v>4</v>
      </c>
      <c r="L2" s="35" t="s">
        <v>2</v>
      </c>
      <c r="M2" s="136" t="s">
        <v>170</v>
      </c>
      <c r="N2" s="36" t="s">
        <v>3</v>
      </c>
      <c r="O2" s="24" t="s">
        <v>4</v>
      </c>
      <c r="P2" s="35" t="s">
        <v>2</v>
      </c>
      <c r="Q2" s="39" t="s">
        <v>5</v>
      </c>
      <c r="R2" s="36" t="s">
        <v>3</v>
      </c>
      <c r="S2" s="21" t="s">
        <v>4</v>
      </c>
      <c r="T2" s="35" t="s">
        <v>2</v>
      </c>
      <c r="U2" s="40" t="s">
        <v>13</v>
      </c>
      <c r="V2" s="36" t="s">
        <v>3</v>
      </c>
      <c r="W2" s="22" t="s">
        <v>4</v>
      </c>
      <c r="X2" s="37" t="s">
        <v>2</v>
      </c>
      <c r="Y2" s="131" t="s">
        <v>14</v>
      </c>
      <c r="Z2" s="36" t="s">
        <v>3</v>
      </c>
      <c r="AA2" s="24" t="s">
        <v>4</v>
      </c>
      <c r="AB2" s="35" t="s">
        <v>2</v>
      </c>
      <c r="AC2" s="41" t="s">
        <v>15</v>
      </c>
      <c r="AD2" s="36" t="s">
        <v>3</v>
      </c>
      <c r="AE2" s="21" t="s">
        <v>4</v>
      </c>
      <c r="AF2" s="37" t="s">
        <v>2</v>
      </c>
      <c r="AG2" s="80" t="s">
        <v>59</v>
      </c>
      <c r="AH2" s="36" t="s">
        <v>3</v>
      </c>
      <c r="AI2" s="64" t="s">
        <v>4</v>
      </c>
      <c r="AJ2" s="35" t="s">
        <v>2</v>
      </c>
      <c r="AK2" s="42" t="s">
        <v>18</v>
      </c>
      <c r="AL2" s="36" t="s">
        <v>3</v>
      </c>
      <c r="AM2" s="24" t="s">
        <v>4</v>
      </c>
      <c r="AN2" s="35" t="s">
        <v>2</v>
      </c>
      <c r="AO2" s="35" t="s">
        <v>20</v>
      </c>
      <c r="AP2" s="36" t="s">
        <v>3</v>
      </c>
      <c r="AQ2" s="21" t="s">
        <v>4</v>
      </c>
      <c r="AR2" s="37" t="s">
        <v>2</v>
      </c>
      <c r="AS2" s="43" t="s">
        <v>21</v>
      </c>
      <c r="AT2" s="36" t="s">
        <v>3</v>
      </c>
      <c r="AU2" s="22" t="s">
        <v>4</v>
      </c>
      <c r="AV2" s="37" t="s">
        <v>2</v>
      </c>
      <c r="AW2" s="35" t="s">
        <v>150</v>
      </c>
      <c r="AX2" s="36" t="s">
        <v>3</v>
      </c>
      <c r="AY2" s="24" t="s">
        <v>4</v>
      </c>
      <c r="AZ2" s="37" t="s">
        <v>2</v>
      </c>
      <c r="BA2" s="45" t="s">
        <v>22</v>
      </c>
      <c r="BB2" s="36" t="s">
        <v>3</v>
      </c>
      <c r="BC2" s="21" t="s">
        <v>4</v>
      </c>
      <c r="BD2" s="35" t="s">
        <v>2</v>
      </c>
      <c r="BE2" s="36" t="s">
        <v>7</v>
      </c>
      <c r="BF2" s="36" t="s">
        <v>3</v>
      </c>
      <c r="BG2" s="22" t="s">
        <v>4</v>
      </c>
      <c r="BH2" s="35" t="s">
        <v>2</v>
      </c>
      <c r="BI2" s="42" t="s">
        <v>35</v>
      </c>
      <c r="BJ2" s="36" t="s">
        <v>3</v>
      </c>
      <c r="BK2" s="24" t="s">
        <v>4</v>
      </c>
      <c r="BL2" s="37" t="s">
        <v>2</v>
      </c>
      <c r="BM2" s="35" t="s">
        <v>50</v>
      </c>
      <c r="BN2" s="36" t="s">
        <v>3</v>
      </c>
      <c r="BO2" s="21" t="s">
        <v>4</v>
      </c>
      <c r="BP2" s="37" t="s">
        <v>2</v>
      </c>
      <c r="BQ2" s="45" t="s">
        <v>51</v>
      </c>
      <c r="BR2" s="36" t="s">
        <v>3</v>
      </c>
      <c r="BS2" s="22" t="s">
        <v>4</v>
      </c>
      <c r="BT2" s="37" t="s">
        <v>2</v>
      </c>
      <c r="BU2" s="45" t="s">
        <v>186</v>
      </c>
      <c r="BV2" s="36" t="s">
        <v>3</v>
      </c>
      <c r="BW2" s="24" t="s">
        <v>4</v>
      </c>
      <c r="BX2" s="37" t="s">
        <v>2</v>
      </c>
      <c r="BY2" s="43" t="s">
        <v>30</v>
      </c>
      <c r="BZ2" s="35" t="s">
        <v>3</v>
      </c>
      <c r="CA2" s="22" t="s">
        <v>4</v>
      </c>
      <c r="CB2" s="37" t="s">
        <v>2</v>
      </c>
      <c r="CC2" s="46" t="s">
        <v>23</v>
      </c>
      <c r="CD2" s="36" t="s">
        <v>3</v>
      </c>
      <c r="CE2" s="21" t="s">
        <v>4</v>
      </c>
      <c r="CF2" s="37" t="s">
        <v>2</v>
      </c>
      <c r="CG2" s="46" t="s">
        <v>36</v>
      </c>
      <c r="CH2" s="36" t="s">
        <v>3</v>
      </c>
      <c r="CI2" s="22" t="s">
        <v>4</v>
      </c>
      <c r="CJ2" s="37" t="s">
        <v>2</v>
      </c>
      <c r="CK2" s="46" t="s">
        <v>77</v>
      </c>
      <c r="CL2" s="36" t="s">
        <v>3</v>
      </c>
      <c r="CM2" s="24" t="s">
        <v>4</v>
      </c>
      <c r="CN2" s="37" t="s">
        <v>2</v>
      </c>
      <c r="CO2" s="38" t="s">
        <v>39</v>
      </c>
      <c r="CP2" s="36" t="s">
        <v>3</v>
      </c>
      <c r="CQ2" s="21" t="s">
        <v>4</v>
      </c>
      <c r="CR2" s="37" t="s">
        <v>2</v>
      </c>
      <c r="CS2" s="38" t="s">
        <v>29</v>
      </c>
      <c r="CT2" s="36" t="s">
        <v>3</v>
      </c>
      <c r="CU2" s="22" t="s">
        <v>4</v>
      </c>
      <c r="CV2" s="37" t="s">
        <v>2</v>
      </c>
      <c r="CW2" s="46" t="s">
        <v>62</v>
      </c>
      <c r="CX2" s="36" t="s">
        <v>3</v>
      </c>
      <c r="CY2" s="24" t="s">
        <v>4</v>
      </c>
      <c r="CZ2" s="37" t="s">
        <v>2</v>
      </c>
      <c r="DA2" s="46" t="s">
        <v>65</v>
      </c>
      <c r="DB2" s="36" t="s">
        <v>3</v>
      </c>
      <c r="DC2" s="21" t="s">
        <v>4</v>
      </c>
      <c r="DD2" s="37" t="s">
        <v>2</v>
      </c>
      <c r="DE2" s="46" t="s">
        <v>68</v>
      </c>
      <c r="DF2" s="36" t="s">
        <v>3</v>
      </c>
      <c r="DG2" s="22" t="s">
        <v>4</v>
      </c>
      <c r="DH2" s="37" t="s">
        <v>2</v>
      </c>
      <c r="DI2" s="173" t="s">
        <v>195</v>
      </c>
      <c r="DJ2" s="36" t="s">
        <v>3</v>
      </c>
      <c r="DK2" s="24" t="s">
        <v>4</v>
      </c>
      <c r="DL2" s="37" t="s">
        <v>2</v>
      </c>
      <c r="DM2" s="166" t="s">
        <v>74</v>
      </c>
      <c r="DN2" s="36" t="s">
        <v>3</v>
      </c>
      <c r="DO2" s="21" t="s">
        <v>4</v>
      </c>
      <c r="DP2" s="37" t="s">
        <v>2</v>
      </c>
      <c r="DQ2" s="46" t="s">
        <v>89</v>
      </c>
      <c r="DR2" s="36" t="s">
        <v>3</v>
      </c>
      <c r="DS2" s="22" t="s">
        <v>4</v>
      </c>
      <c r="DT2" s="37" t="s">
        <v>2</v>
      </c>
      <c r="DU2" s="46" t="s">
        <v>114</v>
      </c>
      <c r="DV2" s="36" t="s">
        <v>3</v>
      </c>
      <c r="DW2" s="22" t="s">
        <v>4</v>
      </c>
      <c r="DX2" s="165" t="s">
        <v>2</v>
      </c>
      <c r="DY2" s="36" t="s">
        <v>28</v>
      </c>
      <c r="DZ2" s="36" t="s">
        <v>3</v>
      </c>
      <c r="EA2" s="71" t="s">
        <v>4</v>
      </c>
      <c r="EB2" s="47"/>
      <c r="EC2" s="48" t="s">
        <v>8</v>
      </c>
    </row>
    <row r="3" spans="1:144" s="4" customFormat="1" ht="17.25" customHeight="1" thickTop="1">
      <c r="A3" s="128">
        <v>1</v>
      </c>
      <c r="B3" s="94">
        <v>41030</v>
      </c>
      <c r="C3" s="152" t="s">
        <v>163</v>
      </c>
      <c r="D3" s="87"/>
      <c r="E3" s="88"/>
      <c r="F3" s="85"/>
      <c r="G3" s="99">
        <f t="shared" ref="G3:G35" si="0">F3*E3</f>
        <v>0</v>
      </c>
      <c r="H3" s="84"/>
      <c r="I3" s="85"/>
      <c r="J3" s="82"/>
      <c r="K3" s="101">
        <f t="shared" ref="K3:K35" si="1">J3*I3</f>
        <v>0</v>
      </c>
      <c r="L3" s="87"/>
      <c r="M3" s="88"/>
      <c r="N3" s="82"/>
      <c r="O3" s="102">
        <f t="shared" ref="O3:O34" si="2">N3*M3</f>
        <v>0</v>
      </c>
      <c r="P3" s="87"/>
      <c r="Q3" s="88"/>
      <c r="R3" s="82"/>
      <c r="S3" s="103">
        <f>R3*Q3</f>
        <v>0</v>
      </c>
      <c r="T3" s="84"/>
      <c r="U3" s="88"/>
      <c r="V3" s="82"/>
      <c r="W3" s="101">
        <f>V3*U3</f>
        <v>0</v>
      </c>
      <c r="X3" s="84"/>
      <c r="Y3" s="88"/>
      <c r="Z3" s="82"/>
      <c r="AA3" s="102">
        <f>Z3*Y3</f>
        <v>0</v>
      </c>
      <c r="AB3" s="84"/>
      <c r="AC3" s="88"/>
      <c r="AD3" s="82"/>
      <c r="AE3" s="99">
        <f>AD3*AC3</f>
        <v>0</v>
      </c>
      <c r="AF3" s="84"/>
      <c r="AG3" s="88"/>
      <c r="AH3" s="82"/>
      <c r="AI3" s="65">
        <f t="shared" ref="AI3:AI20" si="3">AH3*AG3</f>
        <v>0</v>
      </c>
      <c r="AJ3" s="84"/>
      <c r="AK3" s="88"/>
      <c r="AL3" s="82"/>
      <c r="AM3" s="102">
        <f>AL3*AK3</f>
        <v>0</v>
      </c>
      <c r="AN3" s="84"/>
      <c r="AO3" s="85"/>
      <c r="AP3" s="82"/>
      <c r="AQ3" s="56">
        <f t="shared" ref="AQ3:AQ4" si="4">AP3*AO3</f>
        <v>0</v>
      </c>
      <c r="AR3" s="84"/>
      <c r="AS3" s="88"/>
      <c r="AT3" s="82"/>
      <c r="AU3" s="28">
        <f t="shared" ref="AU3:AU4" si="5">AT3*AS3</f>
        <v>0</v>
      </c>
      <c r="AV3" s="97"/>
      <c r="AW3" s="82"/>
      <c r="AX3" s="82"/>
      <c r="AY3" s="62">
        <f t="shared" ref="AY3:AY16" si="6">AX3*AW3</f>
        <v>0</v>
      </c>
      <c r="AZ3" s="84"/>
      <c r="BA3" s="88"/>
      <c r="BB3" s="82"/>
      <c r="BC3" s="56">
        <f t="shared" ref="BC3:BC4" si="7">BB3*BA3</f>
        <v>0</v>
      </c>
      <c r="BD3" s="84"/>
      <c r="BE3" s="88"/>
      <c r="BF3" s="82"/>
      <c r="BG3" s="60">
        <f t="shared" ref="BG3:BG9" si="8">BF3*BE3</f>
        <v>0</v>
      </c>
      <c r="BH3" s="84"/>
      <c r="BI3" s="88"/>
      <c r="BJ3" s="82"/>
      <c r="BK3" s="62">
        <f t="shared" ref="BK3:BK4" si="9">BJ3*BI3</f>
        <v>0</v>
      </c>
      <c r="BL3" s="84">
        <v>12</v>
      </c>
      <c r="BM3" s="82">
        <v>833.8</v>
      </c>
      <c r="BN3" s="82">
        <v>24</v>
      </c>
      <c r="BO3" s="56">
        <f t="shared" ref="BO3:BO35" si="10">BN3*BM3</f>
        <v>20011.199999999997</v>
      </c>
      <c r="BP3" s="84"/>
      <c r="BQ3" s="88"/>
      <c r="BR3" s="82"/>
      <c r="BS3" s="60">
        <f t="shared" ref="BS3:BS35" si="11">BR3*BQ3</f>
        <v>0</v>
      </c>
      <c r="BT3" s="133"/>
      <c r="BU3" s="140"/>
      <c r="BV3" s="133"/>
      <c r="BW3" s="175">
        <f t="shared" ref="BW3:BW22" si="12">BV3*BU3</f>
        <v>0</v>
      </c>
      <c r="BX3" s="90"/>
      <c r="BY3" s="88"/>
      <c r="BZ3" s="82"/>
      <c r="CA3" s="60">
        <f t="shared" ref="CA3:CA8" si="13">BZ3*BY3</f>
        <v>0</v>
      </c>
      <c r="CB3" s="84"/>
      <c r="CC3" s="88"/>
      <c r="CD3" s="82"/>
      <c r="CE3" s="83">
        <f t="shared" ref="CE3:CE5" si="14">CD3*CC3</f>
        <v>0</v>
      </c>
      <c r="CF3" s="84"/>
      <c r="CG3" s="88"/>
      <c r="CH3" s="82"/>
      <c r="CI3" s="60">
        <f t="shared" ref="CI3:CI12" si="15">CH3*CF3</f>
        <v>0</v>
      </c>
      <c r="CJ3" s="84"/>
      <c r="CK3" s="88"/>
      <c r="CL3" s="82"/>
      <c r="CM3" s="62">
        <f t="shared" ref="CM3:CM20" si="16">CL3*CK3</f>
        <v>0</v>
      </c>
      <c r="CN3" s="84"/>
      <c r="CO3" s="82"/>
      <c r="CP3" s="82"/>
      <c r="CQ3" s="56">
        <f t="shared" ref="CQ3:CQ14" si="17">CP3*CO3</f>
        <v>0</v>
      </c>
      <c r="CR3" s="84"/>
      <c r="CS3" s="82"/>
      <c r="CT3" s="82"/>
      <c r="CU3" s="86">
        <f t="shared" ref="CU3:CU5" si="18">CT3*CS3</f>
        <v>0</v>
      </c>
      <c r="CV3" s="137"/>
      <c r="CW3" s="140"/>
      <c r="CX3" s="133"/>
      <c r="CY3" s="144">
        <f>CX3*CW3</f>
        <v>0</v>
      </c>
      <c r="CZ3" s="137"/>
      <c r="DA3" s="140"/>
      <c r="DB3" s="133"/>
      <c r="DC3" s="147">
        <f t="shared" ref="DC3:DC7" si="19">DB3*DA3</f>
        <v>0</v>
      </c>
      <c r="DD3" s="137"/>
      <c r="DE3" s="140"/>
      <c r="DF3" s="133"/>
      <c r="DG3" s="149">
        <f t="shared" ref="DG3:DG8" si="20">DF3*DE3</f>
        <v>0</v>
      </c>
      <c r="DH3" s="133"/>
      <c r="DI3" s="133"/>
      <c r="DJ3" s="133"/>
      <c r="DK3" s="145">
        <f t="shared" ref="DK3:DK17" si="21">DJ3*DI3</f>
        <v>0</v>
      </c>
      <c r="DL3" s="133"/>
      <c r="DM3" s="133"/>
      <c r="DN3" s="133"/>
      <c r="DO3" s="147">
        <f t="shared" ref="DO3:DO13" si="22">DN3*DM3</f>
        <v>0</v>
      </c>
      <c r="DP3" s="137"/>
      <c r="DQ3" s="140"/>
      <c r="DR3" s="133"/>
      <c r="DS3" s="149">
        <f t="shared" ref="DS3:DS21" si="23">DR3*DQ3</f>
        <v>0</v>
      </c>
      <c r="DT3" s="137"/>
      <c r="DU3" s="140">
        <v>12</v>
      </c>
      <c r="DV3" s="133">
        <v>20</v>
      </c>
      <c r="DW3" s="133">
        <f t="shared" ref="DW3:DW23" si="24">DV3*DU3</f>
        <v>240</v>
      </c>
      <c r="DX3" s="167"/>
      <c r="DY3" s="155"/>
      <c r="DZ3" s="82"/>
      <c r="EA3" s="72">
        <f t="shared" ref="EA3:EA8" si="25">DZ3*DY3</f>
        <v>0</v>
      </c>
      <c r="EB3" s="107"/>
      <c r="EC3" s="98">
        <f t="shared" ref="EC3:EC4" si="26">EA3+CU3+CQ3+CM3+CI3+CE3+CA3+BS3+BO3+BK3+BG3+BC3+AY3+AU3+AQ3+AM3+AI3+AE3+AA3+W3+S3+O3+K3+G3+CY3+DC3+DG3+DO3+DS3+DW3+DK3</f>
        <v>20251.199999999997</v>
      </c>
      <c r="ED3" t="s">
        <v>60</v>
      </c>
      <c r="EE3"/>
      <c r="EF3" s="9"/>
      <c r="EG3" s="6"/>
      <c r="EH3"/>
      <c r="EI3"/>
      <c r="EJ3"/>
      <c r="EK3"/>
      <c r="EL3"/>
      <c r="EM3"/>
      <c r="EN3"/>
    </row>
    <row r="4" spans="1:144" ht="17.25" customHeight="1">
      <c r="A4" s="129">
        <v>2</v>
      </c>
      <c r="B4" s="25">
        <v>41031</v>
      </c>
      <c r="C4" s="153" t="s">
        <v>164</v>
      </c>
      <c r="D4" s="69">
        <v>10</v>
      </c>
      <c r="E4" s="31">
        <v>173.1</v>
      </c>
      <c r="F4" s="30">
        <v>33.5</v>
      </c>
      <c r="G4" s="100">
        <f t="shared" si="0"/>
        <v>5798.8499999999995</v>
      </c>
      <c r="H4" s="54">
        <v>5</v>
      </c>
      <c r="I4" s="30">
        <v>134.69999999999999</v>
      </c>
      <c r="J4" s="28">
        <v>63</v>
      </c>
      <c r="K4" s="60">
        <f t="shared" si="1"/>
        <v>8486.0999999999985</v>
      </c>
      <c r="L4" s="58"/>
      <c r="M4" s="31"/>
      <c r="N4" s="28"/>
      <c r="O4" s="62">
        <f t="shared" si="2"/>
        <v>0</v>
      </c>
      <c r="P4" s="58"/>
      <c r="Q4" s="31"/>
      <c r="R4" s="28"/>
      <c r="S4" s="56">
        <f t="shared" ref="S4:S35" si="27">R4*Q4</f>
        <v>0</v>
      </c>
      <c r="T4" s="54"/>
      <c r="U4" s="31"/>
      <c r="V4" s="28"/>
      <c r="W4" s="60">
        <f t="shared" ref="W4:W35" si="28">V4*U4</f>
        <v>0</v>
      </c>
      <c r="X4" s="54"/>
      <c r="Y4" s="31"/>
      <c r="Z4" s="28"/>
      <c r="AA4" s="62">
        <f t="shared" ref="AA4:AA35" si="29">Z4*Y4</f>
        <v>0</v>
      </c>
      <c r="AB4" s="54">
        <v>4</v>
      </c>
      <c r="AC4" s="31">
        <v>3202.73</v>
      </c>
      <c r="AD4" s="28">
        <v>24</v>
      </c>
      <c r="AE4" s="100">
        <f t="shared" ref="AE4:AE35" si="30">AD4*AC4</f>
        <v>76865.52</v>
      </c>
      <c r="AF4" s="54"/>
      <c r="AG4" s="31"/>
      <c r="AH4" s="28"/>
      <c r="AI4" s="65">
        <f t="shared" si="3"/>
        <v>0</v>
      </c>
      <c r="AJ4" s="54"/>
      <c r="AK4" s="31"/>
      <c r="AL4" s="28"/>
      <c r="AM4" s="62">
        <f t="shared" ref="AM4:AM35" si="31">AL4*AK4</f>
        <v>0</v>
      </c>
      <c r="AN4" s="54"/>
      <c r="AO4" s="30"/>
      <c r="AP4" s="28"/>
      <c r="AQ4" s="56">
        <f t="shared" si="4"/>
        <v>0</v>
      </c>
      <c r="AR4" s="54"/>
      <c r="AS4" s="31"/>
      <c r="AT4" s="28"/>
      <c r="AU4" s="28">
        <f t="shared" si="5"/>
        <v>0</v>
      </c>
      <c r="AV4" s="29"/>
      <c r="AW4" s="28"/>
      <c r="AX4" s="28"/>
      <c r="AY4" s="62">
        <f t="shared" si="6"/>
        <v>0</v>
      </c>
      <c r="AZ4" s="54"/>
      <c r="BA4" s="31"/>
      <c r="BB4" s="28"/>
      <c r="BC4" s="56">
        <f t="shared" si="7"/>
        <v>0</v>
      </c>
      <c r="BD4" s="54"/>
      <c r="BE4" s="31"/>
      <c r="BF4" s="28"/>
      <c r="BG4" s="60">
        <f t="shared" si="8"/>
        <v>0</v>
      </c>
      <c r="BH4" s="54">
        <v>3</v>
      </c>
      <c r="BI4" s="31">
        <v>67.819999999999993</v>
      </c>
      <c r="BJ4" s="28">
        <v>63</v>
      </c>
      <c r="BK4" s="62">
        <f t="shared" si="9"/>
        <v>4272.66</v>
      </c>
      <c r="BL4" s="54"/>
      <c r="BM4" s="28"/>
      <c r="BN4" s="28"/>
      <c r="BO4" s="56">
        <f t="shared" si="10"/>
        <v>0</v>
      </c>
      <c r="BP4" s="54"/>
      <c r="BQ4" s="31"/>
      <c r="BR4" s="28"/>
      <c r="BS4" s="60">
        <f t="shared" si="11"/>
        <v>0</v>
      </c>
      <c r="BT4" s="134"/>
      <c r="BU4" s="141"/>
      <c r="BV4" s="134"/>
      <c r="BW4" s="175">
        <f t="shared" si="12"/>
        <v>0</v>
      </c>
      <c r="BX4" s="67"/>
      <c r="BY4" s="31"/>
      <c r="BZ4" s="28"/>
      <c r="CA4" s="60">
        <f t="shared" si="13"/>
        <v>0</v>
      </c>
      <c r="CB4" s="54"/>
      <c r="CC4" s="31"/>
      <c r="CD4" s="28"/>
      <c r="CE4" s="83">
        <f t="shared" si="14"/>
        <v>0</v>
      </c>
      <c r="CF4" s="54"/>
      <c r="CG4" s="31"/>
      <c r="CH4" s="28"/>
      <c r="CI4" s="60">
        <f t="shared" si="15"/>
        <v>0</v>
      </c>
      <c r="CJ4" s="54"/>
      <c r="CK4" s="31"/>
      <c r="CL4" s="28"/>
      <c r="CM4" s="62">
        <f t="shared" si="16"/>
        <v>0</v>
      </c>
      <c r="CN4" s="54"/>
      <c r="CO4" s="28"/>
      <c r="CP4" s="28"/>
      <c r="CQ4" s="56">
        <f t="shared" si="17"/>
        <v>0</v>
      </c>
      <c r="CR4" s="54"/>
      <c r="CS4" s="28"/>
      <c r="CT4" s="28"/>
      <c r="CU4" s="86">
        <f t="shared" si="18"/>
        <v>0</v>
      </c>
      <c r="CV4" s="137"/>
      <c r="CW4" s="140"/>
      <c r="CX4" s="133"/>
      <c r="CY4" s="145">
        <f t="shared" ref="CY4:CY35" si="32">CX4*CW4</f>
        <v>0</v>
      </c>
      <c r="CZ4" s="137"/>
      <c r="DA4" s="140"/>
      <c r="DB4" s="133"/>
      <c r="DC4" s="147">
        <f t="shared" si="19"/>
        <v>0</v>
      </c>
      <c r="DD4" s="137"/>
      <c r="DE4" s="140"/>
      <c r="DF4" s="133"/>
      <c r="DG4" s="149">
        <f t="shared" si="20"/>
        <v>0</v>
      </c>
      <c r="DH4" s="133"/>
      <c r="DI4" s="133"/>
      <c r="DJ4" s="133"/>
      <c r="DK4" s="145">
        <f t="shared" si="21"/>
        <v>0</v>
      </c>
      <c r="DL4" s="133"/>
      <c r="DM4" s="133"/>
      <c r="DN4" s="133"/>
      <c r="DO4" s="147">
        <f t="shared" si="22"/>
        <v>0</v>
      </c>
      <c r="DP4" s="137"/>
      <c r="DQ4" s="140"/>
      <c r="DR4" s="133"/>
      <c r="DS4" s="149">
        <f t="shared" si="23"/>
        <v>0</v>
      </c>
      <c r="DT4" s="137"/>
      <c r="DU4" s="140"/>
      <c r="DV4" s="133"/>
      <c r="DW4" s="133">
        <f t="shared" si="24"/>
        <v>0</v>
      </c>
      <c r="DX4" s="168"/>
      <c r="DY4" s="156"/>
      <c r="DZ4" s="28"/>
      <c r="EA4" s="72">
        <f t="shared" si="25"/>
        <v>0</v>
      </c>
      <c r="EB4" s="69"/>
      <c r="EC4" s="98">
        <f t="shared" si="26"/>
        <v>95423.13</v>
      </c>
      <c r="ED4" t="s">
        <v>60</v>
      </c>
    </row>
    <row r="5" spans="1:144" ht="17.25" customHeight="1">
      <c r="A5" s="129">
        <v>3</v>
      </c>
      <c r="B5" s="25">
        <v>41032</v>
      </c>
      <c r="C5" s="153" t="s">
        <v>166</v>
      </c>
      <c r="D5" s="69"/>
      <c r="E5" s="31"/>
      <c r="F5" s="28"/>
      <c r="G5" s="100">
        <f t="shared" si="0"/>
        <v>0</v>
      </c>
      <c r="H5" s="54">
        <v>10</v>
      </c>
      <c r="I5" s="30">
        <v>235.1</v>
      </c>
      <c r="J5" s="28">
        <v>63</v>
      </c>
      <c r="K5" s="60">
        <f t="shared" si="1"/>
        <v>14811.3</v>
      </c>
      <c r="L5" s="58"/>
      <c r="M5" s="31"/>
      <c r="N5" s="28"/>
      <c r="O5" s="62">
        <f t="shared" si="2"/>
        <v>0</v>
      </c>
      <c r="P5" s="58"/>
      <c r="Q5" s="31">
        <v>185.2</v>
      </c>
      <c r="R5" s="28">
        <v>18</v>
      </c>
      <c r="S5" s="56">
        <f t="shared" si="27"/>
        <v>3333.6</v>
      </c>
      <c r="T5" s="54">
        <v>5</v>
      </c>
      <c r="U5" s="31">
        <v>4674.25</v>
      </c>
      <c r="V5" s="28">
        <v>24</v>
      </c>
      <c r="W5" s="60">
        <f t="shared" si="28"/>
        <v>112182</v>
      </c>
      <c r="X5" s="54"/>
      <c r="Y5" s="31"/>
      <c r="Z5" s="28"/>
      <c r="AA5" s="62">
        <f t="shared" si="29"/>
        <v>0</v>
      </c>
      <c r="AB5" s="54"/>
      <c r="AC5" s="31"/>
      <c r="AD5" s="28"/>
      <c r="AE5" s="100">
        <f t="shared" si="30"/>
        <v>0</v>
      </c>
      <c r="AF5" s="54"/>
      <c r="AG5" s="31"/>
      <c r="AH5" s="28"/>
      <c r="AI5" s="65">
        <f t="shared" si="3"/>
        <v>0</v>
      </c>
      <c r="AJ5" s="54"/>
      <c r="AK5" s="31"/>
      <c r="AL5" s="28"/>
      <c r="AM5" s="62">
        <f t="shared" si="31"/>
        <v>0</v>
      </c>
      <c r="AN5" s="54"/>
      <c r="AO5" s="30"/>
      <c r="AP5" s="28"/>
      <c r="AQ5" s="56">
        <f>AP5*AO5</f>
        <v>0</v>
      </c>
      <c r="AR5" s="54"/>
      <c r="AS5" s="31">
        <v>156</v>
      </c>
      <c r="AT5" s="28">
        <v>46</v>
      </c>
      <c r="AU5" s="28">
        <f>AT5*AS5</f>
        <v>7176</v>
      </c>
      <c r="AV5" s="29"/>
      <c r="AW5" s="28"/>
      <c r="AX5" s="28"/>
      <c r="AY5" s="62">
        <f t="shared" si="6"/>
        <v>0</v>
      </c>
      <c r="AZ5" s="54"/>
      <c r="BA5" s="31"/>
      <c r="BB5" s="28"/>
      <c r="BC5" s="56">
        <f>BB5*BA5</f>
        <v>0</v>
      </c>
      <c r="BD5" s="54">
        <v>10</v>
      </c>
      <c r="BE5" s="31">
        <v>272.2</v>
      </c>
      <c r="BF5" s="28">
        <v>25.5</v>
      </c>
      <c r="BG5" s="60">
        <f t="shared" si="8"/>
        <v>6941.0999999999995</v>
      </c>
      <c r="BH5" s="54">
        <v>3</v>
      </c>
      <c r="BI5" s="31">
        <v>73.62</v>
      </c>
      <c r="BJ5" s="28">
        <v>63</v>
      </c>
      <c r="BK5" s="62">
        <f>BJ5*BI5</f>
        <v>4638.0600000000004</v>
      </c>
      <c r="BL5" s="54">
        <v>20</v>
      </c>
      <c r="BM5" s="28">
        <v>1727.8</v>
      </c>
      <c r="BN5" s="28">
        <v>24</v>
      </c>
      <c r="BO5" s="56">
        <f t="shared" si="10"/>
        <v>41467.199999999997</v>
      </c>
      <c r="BP5" s="54"/>
      <c r="BQ5" s="31"/>
      <c r="BR5" s="28"/>
      <c r="BS5" s="60">
        <f t="shared" si="11"/>
        <v>0</v>
      </c>
      <c r="BT5" s="134"/>
      <c r="BU5" s="141"/>
      <c r="BV5" s="134"/>
      <c r="BW5" s="175">
        <f t="shared" si="12"/>
        <v>0</v>
      </c>
      <c r="BX5" s="67"/>
      <c r="BY5" s="31"/>
      <c r="BZ5" s="28"/>
      <c r="CA5" s="60">
        <f t="shared" si="13"/>
        <v>0</v>
      </c>
      <c r="CB5" s="54"/>
      <c r="CC5" s="31"/>
      <c r="CD5" s="28"/>
      <c r="CE5" s="83">
        <f t="shared" si="14"/>
        <v>0</v>
      </c>
      <c r="CF5" s="54"/>
      <c r="CG5" s="31"/>
      <c r="CH5" s="28"/>
      <c r="CI5" s="60">
        <f t="shared" si="15"/>
        <v>0</v>
      </c>
      <c r="CJ5" s="54"/>
      <c r="CK5" s="31"/>
      <c r="CL5" s="28"/>
      <c r="CM5" s="62">
        <f t="shared" si="16"/>
        <v>0</v>
      </c>
      <c r="CN5" s="54"/>
      <c r="CO5" s="28"/>
      <c r="CP5" s="28"/>
      <c r="CQ5" s="56">
        <f t="shared" si="17"/>
        <v>0</v>
      </c>
      <c r="CR5" s="54"/>
      <c r="CS5" s="28"/>
      <c r="CT5" s="28"/>
      <c r="CU5" s="86">
        <f t="shared" si="18"/>
        <v>0</v>
      </c>
      <c r="CV5" s="137"/>
      <c r="CW5" s="140"/>
      <c r="CX5" s="133"/>
      <c r="CY5" s="145">
        <f t="shared" si="32"/>
        <v>0</v>
      </c>
      <c r="CZ5" s="137"/>
      <c r="DA5" s="140"/>
      <c r="DB5" s="133"/>
      <c r="DC5" s="147">
        <f t="shared" si="19"/>
        <v>0</v>
      </c>
      <c r="DD5" s="137"/>
      <c r="DE5" s="140"/>
      <c r="DF5" s="133"/>
      <c r="DG5" s="149">
        <f t="shared" si="20"/>
        <v>0</v>
      </c>
      <c r="DH5" s="133"/>
      <c r="DI5" s="133"/>
      <c r="DJ5" s="133"/>
      <c r="DK5" s="145">
        <f t="shared" si="21"/>
        <v>0</v>
      </c>
      <c r="DL5" s="133"/>
      <c r="DM5" s="133"/>
      <c r="DN5" s="133"/>
      <c r="DO5" s="147">
        <f t="shared" si="22"/>
        <v>0</v>
      </c>
      <c r="DP5" s="137"/>
      <c r="DQ5" s="140"/>
      <c r="DR5" s="133"/>
      <c r="DS5" s="149">
        <f t="shared" si="23"/>
        <v>0</v>
      </c>
      <c r="DT5" s="137"/>
      <c r="DU5" s="140">
        <v>15</v>
      </c>
      <c r="DV5" s="133">
        <v>20</v>
      </c>
      <c r="DW5" s="133">
        <f t="shared" si="24"/>
        <v>300</v>
      </c>
      <c r="DX5" s="168"/>
      <c r="DY5" s="156"/>
      <c r="DZ5" s="28"/>
      <c r="EA5" s="72">
        <f t="shared" si="25"/>
        <v>0</v>
      </c>
      <c r="EB5" s="69"/>
      <c r="EC5" s="98">
        <f>EA5+CU5+CQ5+CM5+CI5+CE5+CA5+BS5+BO5+BK5+BG5+BC5+AY5+AU5+AQ5+AM5+AI5+AE5+AA5+W5+S5+O5+K5+G5+CY5+DC5+DG5+DO5+DS5+DW5+DK5</f>
        <v>190849.25999999998</v>
      </c>
      <c r="ED5" t="s">
        <v>60</v>
      </c>
    </row>
    <row r="6" spans="1:144" ht="17.25" customHeight="1">
      <c r="A6" s="129">
        <v>4</v>
      </c>
      <c r="B6" s="25">
        <v>41034</v>
      </c>
      <c r="C6" s="153" t="s">
        <v>167</v>
      </c>
      <c r="D6" s="107"/>
      <c r="E6" s="88"/>
      <c r="F6" s="82"/>
      <c r="G6" s="83">
        <f t="shared" si="0"/>
        <v>0</v>
      </c>
      <c r="H6" s="84">
        <v>25</v>
      </c>
      <c r="I6" s="85">
        <v>651.6</v>
      </c>
      <c r="J6" s="82">
        <v>63</v>
      </c>
      <c r="K6" s="86">
        <f t="shared" si="1"/>
        <v>41050.800000000003</v>
      </c>
      <c r="L6" s="87"/>
      <c r="M6" s="88"/>
      <c r="N6" s="82"/>
      <c r="O6" s="89">
        <f t="shared" si="2"/>
        <v>0</v>
      </c>
      <c r="P6" s="87"/>
      <c r="Q6" s="88"/>
      <c r="R6" s="82"/>
      <c r="S6" s="83">
        <f t="shared" si="27"/>
        <v>0</v>
      </c>
      <c r="T6" s="84"/>
      <c r="U6" s="88"/>
      <c r="V6" s="82"/>
      <c r="W6" s="86">
        <f t="shared" si="28"/>
        <v>0</v>
      </c>
      <c r="X6" s="84"/>
      <c r="Y6" s="88"/>
      <c r="Z6" s="82"/>
      <c r="AA6" s="89">
        <f t="shared" si="29"/>
        <v>0</v>
      </c>
      <c r="AB6" s="84"/>
      <c r="AC6" s="88"/>
      <c r="AD6" s="82"/>
      <c r="AE6" s="83">
        <f t="shared" si="30"/>
        <v>0</v>
      </c>
      <c r="AF6" s="84"/>
      <c r="AG6" s="88"/>
      <c r="AH6" s="82"/>
      <c r="AI6" s="65">
        <f t="shared" si="3"/>
        <v>0</v>
      </c>
      <c r="AJ6" s="84"/>
      <c r="AK6" s="88"/>
      <c r="AL6" s="82"/>
      <c r="AM6" s="89">
        <f t="shared" si="31"/>
        <v>0</v>
      </c>
      <c r="AN6" s="84"/>
      <c r="AO6" s="85"/>
      <c r="AP6" s="82"/>
      <c r="AQ6" s="83">
        <f t="shared" ref="AQ6:AQ35" si="33">AP6*AO6</f>
        <v>0</v>
      </c>
      <c r="AR6" s="84"/>
      <c r="AS6" s="88"/>
      <c r="AT6" s="82"/>
      <c r="AU6" s="86">
        <f t="shared" ref="AU6:AU35" si="34">AT6*AS6</f>
        <v>0</v>
      </c>
      <c r="AV6" s="84"/>
      <c r="AW6" s="82"/>
      <c r="AX6" s="82"/>
      <c r="AY6" s="62">
        <f t="shared" si="6"/>
        <v>0</v>
      </c>
      <c r="AZ6" s="84"/>
      <c r="BA6" s="88"/>
      <c r="BB6" s="82"/>
      <c r="BC6" s="83">
        <f t="shared" ref="BC6:BC35" si="35">BB6*BA6</f>
        <v>0</v>
      </c>
      <c r="BD6" s="84"/>
      <c r="BE6" s="88"/>
      <c r="BF6" s="82"/>
      <c r="BG6" s="60">
        <f t="shared" si="8"/>
        <v>0</v>
      </c>
      <c r="BH6" s="84"/>
      <c r="BI6" s="88"/>
      <c r="BJ6" s="82"/>
      <c r="BK6" s="89">
        <f t="shared" ref="BK6:BK35" si="36">BJ6*BI6</f>
        <v>0</v>
      </c>
      <c r="BL6" s="84"/>
      <c r="BM6" s="82"/>
      <c r="BN6" s="82"/>
      <c r="BO6" s="56">
        <f t="shared" si="10"/>
        <v>0</v>
      </c>
      <c r="BP6" s="84"/>
      <c r="BQ6" s="88"/>
      <c r="BR6" s="82"/>
      <c r="BS6" s="60">
        <f t="shared" si="11"/>
        <v>0</v>
      </c>
      <c r="BT6" s="133"/>
      <c r="BU6" s="140"/>
      <c r="BV6" s="133"/>
      <c r="BW6" s="175">
        <f t="shared" si="12"/>
        <v>0</v>
      </c>
      <c r="BX6" s="90"/>
      <c r="BY6" s="88"/>
      <c r="BZ6" s="82"/>
      <c r="CA6" s="60">
        <f t="shared" si="13"/>
        <v>0</v>
      </c>
      <c r="CB6" s="84"/>
      <c r="CC6" s="88"/>
      <c r="CD6" s="82"/>
      <c r="CE6" s="83">
        <f>CD6*CC6</f>
        <v>0</v>
      </c>
      <c r="CF6" s="84"/>
      <c r="CG6" s="88"/>
      <c r="CH6" s="82"/>
      <c r="CI6" s="60">
        <f t="shared" si="15"/>
        <v>0</v>
      </c>
      <c r="CJ6" s="84"/>
      <c r="CK6" s="88"/>
      <c r="CL6" s="82"/>
      <c r="CM6" s="62">
        <f t="shared" si="16"/>
        <v>0</v>
      </c>
      <c r="CN6" s="84"/>
      <c r="CO6" s="82"/>
      <c r="CP6" s="82"/>
      <c r="CQ6" s="56">
        <f t="shared" si="17"/>
        <v>0</v>
      </c>
      <c r="CR6" s="84"/>
      <c r="CS6" s="82"/>
      <c r="CT6" s="82"/>
      <c r="CU6" s="86">
        <f>CT6*CS6</f>
        <v>0</v>
      </c>
      <c r="CV6" s="137"/>
      <c r="CW6" s="140"/>
      <c r="CX6" s="133"/>
      <c r="CY6" s="145">
        <f t="shared" si="32"/>
        <v>0</v>
      </c>
      <c r="CZ6" s="137"/>
      <c r="DA6" s="140"/>
      <c r="DB6" s="133"/>
      <c r="DC6" s="147">
        <f t="shared" si="19"/>
        <v>0</v>
      </c>
      <c r="DD6" s="137"/>
      <c r="DE6" s="140"/>
      <c r="DF6" s="133"/>
      <c r="DG6" s="149">
        <f t="shared" si="20"/>
        <v>0</v>
      </c>
      <c r="DH6" s="133"/>
      <c r="DI6" s="133"/>
      <c r="DJ6" s="133"/>
      <c r="DK6" s="145">
        <f t="shared" si="21"/>
        <v>0</v>
      </c>
      <c r="DL6" s="133"/>
      <c r="DM6" s="133"/>
      <c r="DN6" s="133"/>
      <c r="DO6" s="147">
        <f t="shared" si="22"/>
        <v>0</v>
      </c>
      <c r="DP6" s="137"/>
      <c r="DQ6" s="140"/>
      <c r="DR6" s="133"/>
      <c r="DS6" s="149">
        <f t="shared" si="23"/>
        <v>0</v>
      </c>
      <c r="DT6" s="137"/>
      <c r="DU6" s="140"/>
      <c r="DV6" s="133"/>
      <c r="DW6" s="133">
        <f t="shared" si="24"/>
        <v>0</v>
      </c>
      <c r="DX6" s="169"/>
      <c r="DY6" s="155"/>
      <c r="DZ6" s="82"/>
      <c r="EA6" s="72">
        <f t="shared" si="25"/>
        <v>0</v>
      </c>
      <c r="EB6" s="92"/>
      <c r="EC6" s="98">
        <f t="shared" ref="EC6:EC22" si="37">EA6+CU6+CQ6+CM6+CI6+CE6+CA6+BS6+BO6+BK6+BG6+BC6+AY6+AU6+AQ6+AM6+AI6+AE6+AA6+W6+S6+O6+K6+G6+CY6+DC6+DG6+DO6+DS6+DW6+DK6+BW6</f>
        <v>41050.800000000003</v>
      </c>
      <c r="ED6" t="s">
        <v>60</v>
      </c>
    </row>
    <row r="7" spans="1:144" ht="17.25" customHeight="1">
      <c r="A7" s="129">
        <v>5</v>
      </c>
      <c r="B7" s="25">
        <v>41034</v>
      </c>
      <c r="C7" s="153" t="s">
        <v>168</v>
      </c>
      <c r="D7" s="69"/>
      <c r="E7" s="31"/>
      <c r="F7" s="28"/>
      <c r="G7" s="56">
        <f t="shared" si="0"/>
        <v>0</v>
      </c>
      <c r="H7" s="54"/>
      <c r="I7" s="30"/>
      <c r="J7" s="28"/>
      <c r="K7" s="60">
        <f t="shared" si="1"/>
        <v>0</v>
      </c>
      <c r="L7" s="58"/>
      <c r="M7" s="31"/>
      <c r="N7" s="28"/>
      <c r="O7" s="62">
        <f t="shared" si="2"/>
        <v>0</v>
      </c>
      <c r="P7" s="58"/>
      <c r="Q7" s="31"/>
      <c r="R7" s="28"/>
      <c r="S7" s="56">
        <f t="shared" si="27"/>
        <v>0</v>
      </c>
      <c r="T7" s="54"/>
      <c r="U7" s="31"/>
      <c r="V7" s="28"/>
      <c r="W7" s="60">
        <f t="shared" si="28"/>
        <v>0</v>
      </c>
      <c r="X7" s="54"/>
      <c r="Y7" s="31"/>
      <c r="Z7" s="28"/>
      <c r="AA7" s="62">
        <f t="shared" si="29"/>
        <v>0</v>
      </c>
      <c r="AB7" s="54"/>
      <c r="AC7" s="31"/>
      <c r="AD7" s="28"/>
      <c r="AE7" s="56">
        <f t="shared" si="30"/>
        <v>0</v>
      </c>
      <c r="AF7" s="54"/>
      <c r="AG7" s="31"/>
      <c r="AH7" s="28"/>
      <c r="AI7" s="65">
        <f t="shared" si="3"/>
        <v>0</v>
      </c>
      <c r="AJ7" s="54"/>
      <c r="AK7" s="31">
        <v>148</v>
      </c>
      <c r="AL7" s="28">
        <v>39</v>
      </c>
      <c r="AM7" s="62">
        <f t="shared" si="31"/>
        <v>5772</v>
      </c>
      <c r="AN7" s="54"/>
      <c r="AO7" s="30"/>
      <c r="AP7" s="28"/>
      <c r="AQ7" s="56">
        <f t="shared" si="33"/>
        <v>0</v>
      </c>
      <c r="AR7" s="54"/>
      <c r="AS7" s="31"/>
      <c r="AT7" s="28"/>
      <c r="AU7" s="60">
        <f t="shared" si="34"/>
        <v>0</v>
      </c>
      <c r="AV7" s="54"/>
      <c r="AW7" s="28"/>
      <c r="AX7" s="28"/>
      <c r="AY7" s="62">
        <f t="shared" si="6"/>
        <v>0</v>
      </c>
      <c r="AZ7" s="54"/>
      <c r="BA7" s="31"/>
      <c r="BB7" s="28"/>
      <c r="BC7" s="56">
        <f t="shared" si="35"/>
        <v>0</v>
      </c>
      <c r="BD7" s="54"/>
      <c r="BE7" s="31"/>
      <c r="BF7" s="28"/>
      <c r="BG7" s="60">
        <f t="shared" si="8"/>
        <v>0</v>
      </c>
      <c r="BH7" s="54"/>
      <c r="BI7" s="31"/>
      <c r="BJ7" s="28"/>
      <c r="BK7" s="62">
        <f t="shared" si="36"/>
        <v>0</v>
      </c>
      <c r="BL7" s="54"/>
      <c r="BM7" s="28"/>
      <c r="BN7" s="28"/>
      <c r="BO7" s="56">
        <f t="shared" si="10"/>
        <v>0</v>
      </c>
      <c r="BP7" s="54"/>
      <c r="BQ7" s="31"/>
      <c r="BR7" s="28"/>
      <c r="BS7" s="60">
        <f t="shared" si="11"/>
        <v>0</v>
      </c>
      <c r="BT7" s="134"/>
      <c r="BU7" s="141"/>
      <c r="BV7" s="134"/>
      <c r="BW7" s="175">
        <f t="shared" si="12"/>
        <v>0</v>
      </c>
      <c r="BX7" s="67"/>
      <c r="BY7" s="31"/>
      <c r="BZ7" s="28"/>
      <c r="CA7" s="60">
        <f t="shared" si="13"/>
        <v>0</v>
      </c>
      <c r="CB7" s="54"/>
      <c r="CC7" s="31">
        <v>88.8</v>
      </c>
      <c r="CD7" s="28">
        <v>34</v>
      </c>
      <c r="CE7" s="56">
        <f t="shared" ref="CE7:CE35" si="38">CD7*CC7</f>
        <v>3019.2</v>
      </c>
      <c r="CF7" s="54"/>
      <c r="CG7" s="31"/>
      <c r="CH7" s="28"/>
      <c r="CI7" s="60">
        <f t="shared" si="15"/>
        <v>0</v>
      </c>
      <c r="CJ7" s="54"/>
      <c r="CK7" s="31"/>
      <c r="CL7" s="28"/>
      <c r="CM7" s="62">
        <f t="shared" si="16"/>
        <v>0</v>
      </c>
      <c r="CN7" s="54"/>
      <c r="CO7" s="28"/>
      <c r="CP7" s="28"/>
      <c r="CQ7" s="56">
        <f t="shared" si="17"/>
        <v>0</v>
      </c>
      <c r="CR7" s="54"/>
      <c r="CS7" s="28"/>
      <c r="CT7" s="28"/>
      <c r="CU7" s="60">
        <f t="shared" ref="CU7:CU35" si="39">CT7*CS7</f>
        <v>0</v>
      </c>
      <c r="CV7" s="138"/>
      <c r="CW7" s="141"/>
      <c r="CX7" s="134"/>
      <c r="CY7" s="145">
        <f t="shared" si="32"/>
        <v>0</v>
      </c>
      <c r="CZ7" s="137"/>
      <c r="DA7" s="140"/>
      <c r="DB7" s="133"/>
      <c r="DC7" s="147">
        <f t="shared" si="19"/>
        <v>0</v>
      </c>
      <c r="DD7" s="137"/>
      <c r="DE7" s="140"/>
      <c r="DF7" s="133"/>
      <c r="DG7" s="149">
        <f t="shared" si="20"/>
        <v>0</v>
      </c>
      <c r="DH7" s="133"/>
      <c r="DI7" s="133"/>
      <c r="DJ7" s="133"/>
      <c r="DK7" s="145">
        <f t="shared" si="21"/>
        <v>0</v>
      </c>
      <c r="DL7" s="133"/>
      <c r="DM7" s="133"/>
      <c r="DN7" s="133"/>
      <c r="DO7" s="147">
        <f t="shared" si="22"/>
        <v>0</v>
      </c>
      <c r="DP7" s="137"/>
      <c r="DQ7" s="140"/>
      <c r="DR7" s="133"/>
      <c r="DS7" s="149">
        <f t="shared" si="23"/>
        <v>0</v>
      </c>
      <c r="DT7" s="137"/>
      <c r="DU7" s="140"/>
      <c r="DV7" s="133"/>
      <c r="DW7" s="133">
        <f t="shared" si="24"/>
        <v>0</v>
      </c>
      <c r="DX7" s="168"/>
      <c r="DY7" s="156"/>
      <c r="DZ7" s="28"/>
      <c r="EA7" s="72">
        <f t="shared" si="25"/>
        <v>0</v>
      </c>
      <c r="EB7" s="74"/>
      <c r="EC7" s="98">
        <f t="shared" si="37"/>
        <v>8791.2000000000007</v>
      </c>
      <c r="ED7" t="s">
        <v>60</v>
      </c>
    </row>
    <row r="8" spans="1:144" ht="17.25" customHeight="1">
      <c r="A8" s="129">
        <v>6</v>
      </c>
      <c r="B8" s="25">
        <v>41035</v>
      </c>
      <c r="C8" s="153" t="s">
        <v>169</v>
      </c>
      <c r="D8" s="151"/>
      <c r="E8" s="31"/>
      <c r="F8" s="28"/>
      <c r="G8" s="56">
        <f t="shared" si="0"/>
        <v>0</v>
      </c>
      <c r="H8" s="54">
        <v>3</v>
      </c>
      <c r="I8" s="30">
        <v>76.2</v>
      </c>
      <c r="J8" s="28">
        <v>63</v>
      </c>
      <c r="K8" s="60">
        <f t="shared" si="1"/>
        <v>4800.6000000000004</v>
      </c>
      <c r="L8" s="58"/>
      <c r="M8" s="31">
        <v>4</v>
      </c>
      <c r="N8" s="28">
        <v>30</v>
      </c>
      <c r="O8" s="62">
        <f t="shared" si="2"/>
        <v>120</v>
      </c>
      <c r="P8" s="58"/>
      <c r="Q8" s="31"/>
      <c r="R8" s="28"/>
      <c r="S8" s="56">
        <f t="shared" si="27"/>
        <v>0</v>
      </c>
      <c r="T8" s="54"/>
      <c r="U8" s="31"/>
      <c r="V8" s="28"/>
      <c r="W8" s="60">
        <f t="shared" si="28"/>
        <v>0</v>
      </c>
      <c r="X8" s="54"/>
      <c r="Y8" s="31"/>
      <c r="Z8" s="28"/>
      <c r="AA8" s="62">
        <f t="shared" si="29"/>
        <v>0</v>
      </c>
      <c r="AB8" s="54"/>
      <c r="AC8" s="31"/>
      <c r="AD8" s="28"/>
      <c r="AE8" s="56">
        <f t="shared" si="30"/>
        <v>0</v>
      </c>
      <c r="AF8" s="54"/>
      <c r="AG8" s="31"/>
      <c r="AH8" s="28"/>
      <c r="AI8" s="65">
        <f t="shared" si="3"/>
        <v>0</v>
      </c>
      <c r="AJ8" s="54"/>
      <c r="AK8" s="31"/>
      <c r="AL8" s="28"/>
      <c r="AM8" s="62">
        <f t="shared" si="31"/>
        <v>0</v>
      </c>
      <c r="AN8" s="54"/>
      <c r="AO8" s="30"/>
      <c r="AP8" s="28"/>
      <c r="AQ8" s="56">
        <f t="shared" si="33"/>
        <v>0</v>
      </c>
      <c r="AR8" s="54"/>
      <c r="AS8" s="31"/>
      <c r="AT8" s="28"/>
      <c r="AU8" s="60">
        <f t="shared" si="34"/>
        <v>0</v>
      </c>
      <c r="AV8" s="54"/>
      <c r="AW8" s="28"/>
      <c r="AX8" s="28"/>
      <c r="AY8" s="62">
        <f t="shared" si="6"/>
        <v>0</v>
      </c>
      <c r="AZ8" s="54"/>
      <c r="BA8" s="31"/>
      <c r="BB8" s="28"/>
      <c r="BC8" s="56">
        <f t="shared" si="35"/>
        <v>0</v>
      </c>
      <c r="BD8" s="54"/>
      <c r="BE8" s="31"/>
      <c r="BF8" s="28"/>
      <c r="BG8" s="60">
        <f t="shared" si="8"/>
        <v>0</v>
      </c>
      <c r="BH8" s="54"/>
      <c r="BI8" s="31"/>
      <c r="BJ8" s="28"/>
      <c r="BK8" s="62">
        <f t="shared" si="36"/>
        <v>0</v>
      </c>
      <c r="BL8" s="54">
        <v>20</v>
      </c>
      <c r="BM8" s="28">
        <v>1870.1</v>
      </c>
      <c r="BN8" s="28">
        <v>24</v>
      </c>
      <c r="BO8" s="56">
        <f t="shared" si="10"/>
        <v>44882.399999999994</v>
      </c>
      <c r="BP8" s="54"/>
      <c r="BQ8" s="31"/>
      <c r="BR8" s="28"/>
      <c r="BS8" s="60">
        <f t="shared" si="11"/>
        <v>0</v>
      </c>
      <c r="BT8" s="134"/>
      <c r="BU8" s="141"/>
      <c r="BV8" s="134"/>
      <c r="BW8" s="175">
        <f t="shared" si="12"/>
        <v>0</v>
      </c>
      <c r="BX8" s="67"/>
      <c r="BY8" s="31"/>
      <c r="BZ8" s="28"/>
      <c r="CA8" s="60">
        <f t="shared" si="13"/>
        <v>0</v>
      </c>
      <c r="CB8" s="54"/>
      <c r="CC8" s="31"/>
      <c r="CD8" s="28"/>
      <c r="CE8" s="56">
        <f t="shared" si="38"/>
        <v>0</v>
      </c>
      <c r="CF8" s="54">
        <v>5</v>
      </c>
      <c r="CG8" s="31">
        <v>27.25</v>
      </c>
      <c r="CH8" s="28">
        <v>260</v>
      </c>
      <c r="CI8" s="60">
        <f t="shared" si="15"/>
        <v>1300</v>
      </c>
      <c r="CJ8" s="54"/>
      <c r="CK8" s="31"/>
      <c r="CL8" s="28"/>
      <c r="CM8" s="62">
        <f t="shared" si="16"/>
        <v>0</v>
      </c>
      <c r="CN8" s="54"/>
      <c r="CO8" s="28"/>
      <c r="CP8" s="28"/>
      <c r="CQ8" s="56">
        <f t="shared" si="17"/>
        <v>0</v>
      </c>
      <c r="CR8" s="54"/>
      <c r="CS8" s="28"/>
      <c r="CT8" s="28"/>
      <c r="CU8" s="60">
        <f t="shared" si="39"/>
        <v>0</v>
      </c>
      <c r="CV8" s="138"/>
      <c r="CW8" s="141"/>
      <c r="CX8" s="134"/>
      <c r="CY8" s="145">
        <f t="shared" si="32"/>
        <v>0</v>
      </c>
      <c r="CZ8" s="137"/>
      <c r="DA8" s="140"/>
      <c r="DB8" s="133"/>
      <c r="DC8" s="147">
        <f>DB8*DA8</f>
        <v>0</v>
      </c>
      <c r="DD8" s="137"/>
      <c r="DE8" s="140"/>
      <c r="DF8" s="133"/>
      <c r="DG8" s="149">
        <f t="shared" si="20"/>
        <v>0</v>
      </c>
      <c r="DH8" s="133"/>
      <c r="DI8" s="133"/>
      <c r="DJ8" s="133"/>
      <c r="DK8" s="145">
        <f t="shared" si="21"/>
        <v>0</v>
      </c>
      <c r="DL8" s="133"/>
      <c r="DM8" s="133"/>
      <c r="DN8" s="133"/>
      <c r="DO8" s="147">
        <f t="shared" si="22"/>
        <v>0</v>
      </c>
      <c r="DP8" s="137"/>
      <c r="DQ8" s="140"/>
      <c r="DR8" s="133"/>
      <c r="DS8" s="149">
        <f t="shared" si="23"/>
        <v>0</v>
      </c>
      <c r="DT8" s="137"/>
      <c r="DU8" s="140">
        <v>20</v>
      </c>
      <c r="DV8" s="133">
        <v>20</v>
      </c>
      <c r="DW8" s="133">
        <f t="shared" si="24"/>
        <v>400</v>
      </c>
      <c r="DX8" s="163"/>
      <c r="DY8" s="157"/>
      <c r="DZ8" s="28"/>
      <c r="EA8" s="72">
        <f t="shared" si="25"/>
        <v>0</v>
      </c>
      <c r="EB8" s="74"/>
      <c r="EC8" s="98">
        <f t="shared" si="37"/>
        <v>51502.999999999993</v>
      </c>
      <c r="ED8" t="s">
        <v>60</v>
      </c>
    </row>
    <row r="9" spans="1:144" ht="17.25" customHeight="1">
      <c r="A9" s="129">
        <v>7</v>
      </c>
      <c r="B9" s="25">
        <v>41038</v>
      </c>
      <c r="C9" s="153" t="s">
        <v>171</v>
      </c>
      <c r="D9" s="69">
        <v>10</v>
      </c>
      <c r="E9" s="31">
        <v>225</v>
      </c>
      <c r="F9" s="28">
        <v>33.5</v>
      </c>
      <c r="G9" s="56">
        <f t="shared" si="0"/>
        <v>7537.5</v>
      </c>
      <c r="H9" s="54">
        <v>10</v>
      </c>
      <c r="I9" s="30">
        <v>309.39999999999998</v>
      </c>
      <c r="J9" s="28">
        <v>63</v>
      </c>
      <c r="K9" s="60">
        <f t="shared" si="1"/>
        <v>19492.199999999997</v>
      </c>
      <c r="L9" s="58"/>
      <c r="M9" s="31"/>
      <c r="N9" s="28"/>
      <c r="O9" s="62">
        <f t="shared" si="2"/>
        <v>0</v>
      </c>
      <c r="P9" s="58"/>
      <c r="Q9" s="31"/>
      <c r="R9" s="28"/>
      <c r="S9" s="56">
        <f t="shared" si="27"/>
        <v>0</v>
      </c>
      <c r="T9" s="54"/>
      <c r="U9" s="31"/>
      <c r="V9" s="28"/>
      <c r="W9" s="60">
        <f t="shared" si="28"/>
        <v>0</v>
      </c>
      <c r="X9" s="54"/>
      <c r="Y9" s="31"/>
      <c r="Z9" s="28"/>
      <c r="AA9" s="62">
        <f t="shared" si="29"/>
        <v>0</v>
      </c>
      <c r="AB9" s="54">
        <v>4</v>
      </c>
      <c r="AC9" s="31">
        <v>3202.72</v>
      </c>
      <c r="AD9" s="28">
        <v>26</v>
      </c>
      <c r="AE9" s="56">
        <f t="shared" si="30"/>
        <v>83270.720000000001</v>
      </c>
      <c r="AF9" s="54"/>
      <c r="AG9" s="31"/>
      <c r="AH9" s="28"/>
      <c r="AI9" s="65">
        <f t="shared" si="3"/>
        <v>0</v>
      </c>
      <c r="AJ9" s="54"/>
      <c r="AK9" s="31"/>
      <c r="AL9" s="28"/>
      <c r="AM9" s="62">
        <f t="shared" si="31"/>
        <v>0</v>
      </c>
      <c r="AN9" s="54"/>
      <c r="AO9" s="30"/>
      <c r="AP9" s="28"/>
      <c r="AQ9" s="56">
        <f t="shared" si="33"/>
        <v>0</v>
      </c>
      <c r="AR9" s="54"/>
      <c r="AS9" s="31"/>
      <c r="AT9" s="28"/>
      <c r="AU9" s="60">
        <f t="shared" si="34"/>
        <v>0</v>
      </c>
      <c r="AV9" s="54"/>
      <c r="AW9" s="28"/>
      <c r="AX9" s="28"/>
      <c r="AY9" s="62">
        <f t="shared" si="6"/>
        <v>0</v>
      </c>
      <c r="AZ9" s="54"/>
      <c r="BA9" s="31"/>
      <c r="BB9" s="28"/>
      <c r="BC9" s="56">
        <f t="shared" si="35"/>
        <v>0</v>
      </c>
      <c r="BD9" s="54">
        <v>10</v>
      </c>
      <c r="BE9" s="31">
        <v>272.2</v>
      </c>
      <c r="BF9" s="28">
        <v>25.5</v>
      </c>
      <c r="BG9" s="60">
        <f t="shared" si="8"/>
        <v>6941.0999999999995</v>
      </c>
      <c r="BH9" s="54"/>
      <c r="BI9" s="31"/>
      <c r="BJ9" s="28"/>
      <c r="BK9" s="62">
        <f t="shared" si="36"/>
        <v>0</v>
      </c>
      <c r="BL9" s="54"/>
      <c r="BM9" s="28"/>
      <c r="BN9" s="28"/>
      <c r="BO9" s="56">
        <f t="shared" si="10"/>
        <v>0</v>
      </c>
      <c r="BP9" s="54"/>
      <c r="BQ9" s="31"/>
      <c r="BR9" s="28"/>
      <c r="BS9" s="60">
        <f t="shared" si="11"/>
        <v>0</v>
      </c>
      <c r="BT9" s="134"/>
      <c r="BU9" s="141"/>
      <c r="BV9" s="134"/>
      <c r="BW9" s="175">
        <f t="shared" si="12"/>
        <v>0</v>
      </c>
      <c r="BX9" s="67"/>
      <c r="BY9" s="31"/>
      <c r="BZ9" s="28"/>
      <c r="CA9" s="60">
        <f>BZ9*BY9</f>
        <v>0</v>
      </c>
      <c r="CB9" s="54"/>
      <c r="CC9" s="31"/>
      <c r="CD9" s="28"/>
      <c r="CE9" s="56">
        <f t="shared" si="38"/>
        <v>0</v>
      </c>
      <c r="CF9" s="54">
        <v>10</v>
      </c>
      <c r="CG9" s="31">
        <v>54.5</v>
      </c>
      <c r="CH9" s="28">
        <v>260</v>
      </c>
      <c r="CI9" s="60">
        <f t="shared" si="15"/>
        <v>2600</v>
      </c>
      <c r="CJ9" s="54">
        <v>3</v>
      </c>
      <c r="CK9" s="31">
        <v>65.66</v>
      </c>
      <c r="CL9" s="28">
        <v>63</v>
      </c>
      <c r="CM9" s="62">
        <f t="shared" si="16"/>
        <v>4136.58</v>
      </c>
      <c r="CN9" s="54"/>
      <c r="CO9" s="28"/>
      <c r="CP9" s="28"/>
      <c r="CQ9" s="56">
        <f t="shared" si="17"/>
        <v>0</v>
      </c>
      <c r="CR9" s="54"/>
      <c r="CS9" s="28"/>
      <c r="CT9" s="28"/>
      <c r="CU9" s="60">
        <f t="shared" si="39"/>
        <v>0</v>
      </c>
      <c r="CV9" s="138"/>
      <c r="CW9" s="141"/>
      <c r="CX9" s="134"/>
      <c r="CY9" s="145">
        <f t="shared" si="32"/>
        <v>0</v>
      </c>
      <c r="CZ9" s="137"/>
      <c r="DA9" s="140"/>
      <c r="DB9" s="133"/>
      <c r="DC9" s="147">
        <f t="shared" ref="DC9:DC35" si="40">DB9*DA9</f>
        <v>0</v>
      </c>
      <c r="DD9" s="137"/>
      <c r="DE9" s="140"/>
      <c r="DF9" s="133"/>
      <c r="DG9" s="149">
        <f>DF9*DE9</f>
        <v>0</v>
      </c>
      <c r="DH9" s="133"/>
      <c r="DI9" s="133"/>
      <c r="DJ9" s="133"/>
      <c r="DK9" s="145">
        <f t="shared" si="21"/>
        <v>0</v>
      </c>
      <c r="DL9" s="133"/>
      <c r="DM9" s="133"/>
      <c r="DN9" s="133"/>
      <c r="DO9" s="147">
        <f t="shared" si="22"/>
        <v>0</v>
      </c>
      <c r="DP9" s="137"/>
      <c r="DQ9" s="140"/>
      <c r="DR9" s="133"/>
      <c r="DS9" s="149">
        <f t="shared" si="23"/>
        <v>0</v>
      </c>
      <c r="DT9" s="137"/>
      <c r="DU9" s="140"/>
      <c r="DV9" s="133"/>
      <c r="DW9" s="133">
        <f t="shared" si="24"/>
        <v>0</v>
      </c>
      <c r="DX9" s="163"/>
      <c r="DY9" s="156"/>
      <c r="DZ9" s="28"/>
      <c r="EA9" s="72">
        <f>DZ9*DY9</f>
        <v>0</v>
      </c>
      <c r="EB9" s="74"/>
      <c r="EC9" s="98">
        <f t="shared" si="37"/>
        <v>123978.09999999999</v>
      </c>
      <c r="ED9" t="s">
        <v>60</v>
      </c>
    </row>
    <row r="10" spans="1:144" ht="17.25" customHeight="1">
      <c r="A10" s="129">
        <v>8</v>
      </c>
      <c r="B10" s="25">
        <v>41038</v>
      </c>
      <c r="C10" s="153" t="s">
        <v>172</v>
      </c>
      <c r="D10" s="69"/>
      <c r="E10" s="31"/>
      <c r="F10" s="28"/>
      <c r="G10" s="56">
        <f t="shared" si="0"/>
        <v>0</v>
      </c>
      <c r="H10" s="54"/>
      <c r="I10" s="30"/>
      <c r="J10" s="28"/>
      <c r="K10" s="60">
        <f t="shared" si="1"/>
        <v>0</v>
      </c>
      <c r="L10" s="58"/>
      <c r="M10" s="31"/>
      <c r="N10" s="28"/>
      <c r="O10" s="62">
        <f t="shared" si="2"/>
        <v>0</v>
      </c>
      <c r="P10" s="58"/>
      <c r="Q10" s="31">
        <v>112</v>
      </c>
      <c r="R10" s="28">
        <v>18</v>
      </c>
      <c r="S10" s="56">
        <f t="shared" si="27"/>
        <v>2016</v>
      </c>
      <c r="T10" s="54"/>
      <c r="U10" s="31"/>
      <c r="V10" s="28"/>
      <c r="W10" s="60">
        <f t="shared" si="28"/>
        <v>0</v>
      </c>
      <c r="X10" s="54"/>
      <c r="Y10" s="33"/>
      <c r="Z10" s="28"/>
      <c r="AA10" s="62">
        <f t="shared" si="29"/>
        <v>0</v>
      </c>
      <c r="AB10" s="54"/>
      <c r="AC10" s="31"/>
      <c r="AD10" s="28"/>
      <c r="AE10" s="56">
        <f t="shared" si="30"/>
        <v>0</v>
      </c>
      <c r="AF10" s="54"/>
      <c r="AG10" s="31"/>
      <c r="AH10" s="28"/>
      <c r="AI10" s="65">
        <f t="shared" si="3"/>
        <v>0</v>
      </c>
      <c r="AJ10" s="54"/>
      <c r="AK10" s="31"/>
      <c r="AL10" s="28"/>
      <c r="AM10" s="62">
        <f t="shared" si="31"/>
        <v>0</v>
      </c>
      <c r="AN10" s="54"/>
      <c r="AO10" s="30"/>
      <c r="AP10" s="28"/>
      <c r="AQ10" s="56">
        <f t="shared" si="33"/>
        <v>0</v>
      </c>
      <c r="AR10" s="54"/>
      <c r="AS10" s="31"/>
      <c r="AT10" s="28"/>
      <c r="AU10" s="60">
        <f t="shared" si="34"/>
        <v>0</v>
      </c>
      <c r="AV10" s="54"/>
      <c r="AW10" s="28"/>
      <c r="AX10" s="28"/>
      <c r="AY10" s="62">
        <f t="shared" si="6"/>
        <v>0</v>
      </c>
      <c r="AZ10" s="54"/>
      <c r="BA10" s="31"/>
      <c r="BB10" s="28"/>
      <c r="BC10" s="56">
        <f t="shared" si="35"/>
        <v>0</v>
      </c>
      <c r="BD10" s="54"/>
      <c r="BE10" s="31"/>
      <c r="BF10" s="28"/>
      <c r="BG10" s="60">
        <f>BF10*BE10</f>
        <v>0</v>
      </c>
      <c r="BH10" s="54"/>
      <c r="BI10" s="31"/>
      <c r="BJ10" s="28"/>
      <c r="BK10" s="62">
        <f t="shared" si="36"/>
        <v>0</v>
      </c>
      <c r="BL10" s="54"/>
      <c r="BM10" s="28"/>
      <c r="BN10" s="28"/>
      <c r="BO10" s="56">
        <f t="shared" si="10"/>
        <v>0</v>
      </c>
      <c r="BP10" s="54"/>
      <c r="BQ10" s="31"/>
      <c r="BR10" s="28"/>
      <c r="BS10" s="60">
        <f t="shared" si="11"/>
        <v>0</v>
      </c>
      <c r="BT10" s="134"/>
      <c r="BU10" s="141"/>
      <c r="BV10" s="134"/>
      <c r="BW10" s="175">
        <f t="shared" si="12"/>
        <v>0</v>
      </c>
      <c r="BX10" s="67"/>
      <c r="BY10" s="31"/>
      <c r="BZ10" s="28"/>
      <c r="CA10" s="60">
        <f t="shared" ref="CA10:CA34" si="41">BZ10*BY10</f>
        <v>0</v>
      </c>
      <c r="CB10" s="54"/>
      <c r="CC10" s="31"/>
      <c r="CD10" s="28"/>
      <c r="CE10" s="56">
        <f t="shared" si="38"/>
        <v>0</v>
      </c>
      <c r="CF10" s="54"/>
      <c r="CG10" s="31"/>
      <c r="CH10" s="28"/>
      <c r="CI10" s="60">
        <f t="shared" si="15"/>
        <v>0</v>
      </c>
      <c r="CJ10" s="54"/>
      <c r="CK10" s="31"/>
      <c r="CL10" s="28"/>
      <c r="CM10" s="62">
        <f t="shared" si="16"/>
        <v>0</v>
      </c>
      <c r="CN10" s="54"/>
      <c r="CO10" s="28"/>
      <c r="CP10" s="28"/>
      <c r="CQ10" s="56">
        <f t="shared" si="17"/>
        <v>0</v>
      </c>
      <c r="CR10" s="54"/>
      <c r="CS10" s="28"/>
      <c r="CT10" s="28"/>
      <c r="CU10" s="60">
        <f t="shared" si="39"/>
        <v>0</v>
      </c>
      <c r="CV10" s="138"/>
      <c r="CW10" s="141"/>
      <c r="CX10" s="134"/>
      <c r="CY10" s="145">
        <f t="shared" si="32"/>
        <v>0</v>
      </c>
      <c r="CZ10" s="137"/>
      <c r="DA10" s="140"/>
      <c r="DB10" s="133"/>
      <c r="DC10" s="147">
        <f t="shared" si="40"/>
        <v>0</v>
      </c>
      <c r="DD10" s="137"/>
      <c r="DE10" s="140"/>
      <c r="DF10" s="133"/>
      <c r="DG10" s="149">
        <f t="shared" ref="DG10:DG35" si="42">DF10*DE10</f>
        <v>0</v>
      </c>
      <c r="DH10" s="133"/>
      <c r="DI10" s="133"/>
      <c r="DJ10" s="133"/>
      <c r="DK10" s="145">
        <f t="shared" si="21"/>
        <v>0</v>
      </c>
      <c r="DL10" s="133"/>
      <c r="DM10" s="133"/>
      <c r="DN10" s="133"/>
      <c r="DO10" s="147">
        <f t="shared" si="22"/>
        <v>0</v>
      </c>
      <c r="DP10" s="137"/>
      <c r="DQ10" s="140"/>
      <c r="DR10" s="133"/>
      <c r="DS10" s="149">
        <f t="shared" si="23"/>
        <v>0</v>
      </c>
      <c r="DT10" s="137"/>
      <c r="DU10" s="140"/>
      <c r="DV10" s="133"/>
      <c r="DW10" s="133">
        <f t="shared" si="24"/>
        <v>0</v>
      </c>
      <c r="DX10" s="163"/>
      <c r="DY10" s="156"/>
      <c r="DZ10" s="28"/>
      <c r="EA10" s="72">
        <f t="shared" ref="EA10:EA35" si="43">DZ10*DY10</f>
        <v>0</v>
      </c>
      <c r="EB10" s="74"/>
      <c r="EC10" s="98">
        <f t="shared" si="37"/>
        <v>2016</v>
      </c>
      <c r="ED10" t="s">
        <v>60</v>
      </c>
    </row>
    <row r="11" spans="1:144" ht="17.25" customHeight="1">
      <c r="A11" s="129">
        <v>9</v>
      </c>
      <c r="B11" s="25">
        <v>41040</v>
      </c>
      <c r="C11" s="153" t="s">
        <v>173</v>
      </c>
      <c r="D11" s="151"/>
      <c r="E11" s="31"/>
      <c r="F11" s="28"/>
      <c r="G11" s="56">
        <f t="shared" si="0"/>
        <v>0</v>
      </c>
      <c r="H11" s="54"/>
      <c r="I11" s="30"/>
      <c r="J11" s="28"/>
      <c r="K11" s="60">
        <f t="shared" si="1"/>
        <v>0</v>
      </c>
      <c r="L11" s="58"/>
      <c r="M11" s="31"/>
      <c r="N11" s="28"/>
      <c r="O11" s="62">
        <f t="shared" si="2"/>
        <v>0</v>
      </c>
      <c r="P11" s="58"/>
      <c r="Q11" s="31"/>
      <c r="R11" s="28"/>
      <c r="S11" s="56">
        <f t="shared" si="27"/>
        <v>0</v>
      </c>
      <c r="T11" s="54"/>
      <c r="U11" s="31"/>
      <c r="V11" s="28"/>
      <c r="W11" s="60">
        <f t="shared" si="28"/>
        <v>0</v>
      </c>
      <c r="X11" s="54"/>
      <c r="Y11" s="31"/>
      <c r="Z11" s="28"/>
      <c r="AA11" s="62">
        <f t="shared" si="29"/>
        <v>0</v>
      </c>
      <c r="AB11" s="54"/>
      <c r="AC11" s="31"/>
      <c r="AD11" s="28"/>
      <c r="AE11" s="56">
        <f t="shared" si="30"/>
        <v>0</v>
      </c>
      <c r="AF11" s="54"/>
      <c r="AG11" s="31"/>
      <c r="AH11" s="28"/>
      <c r="AI11" s="65">
        <f t="shared" si="3"/>
        <v>0</v>
      </c>
      <c r="AJ11" s="54"/>
      <c r="AK11" s="31">
        <v>14.3</v>
      </c>
      <c r="AL11" s="28">
        <v>38</v>
      </c>
      <c r="AM11" s="62">
        <f t="shared" si="31"/>
        <v>543.4</v>
      </c>
      <c r="AN11" s="54"/>
      <c r="AO11" s="30"/>
      <c r="AP11" s="28"/>
      <c r="AQ11" s="56">
        <f t="shared" si="33"/>
        <v>0</v>
      </c>
      <c r="AR11" s="54"/>
      <c r="AS11" s="31"/>
      <c r="AT11" s="28"/>
      <c r="AU11" s="60">
        <f t="shared" si="34"/>
        <v>0</v>
      </c>
      <c r="AV11" s="54"/>
      <c r="AW11" s="28"/>
      <c r="AX11" s="28"/>
      <c r="AY11" s="62">
        <f t="shared" si="6"/>
        <v>0</v>
      </c>
      <c r="AZ11" s="54">
        <v>2</v>
      </c>
      <c r="BA11" s="31">
        <v>143.6</v>
      </c>
      <c r="BB11" s="28">
        <v>34</v>
      </c>
      <c r="BC11" s="56">
        <f t="shared" si="35"/>
        <v>4882.3999999999996</v>
      </c>
      <c r="BD11" s="54"/>
      <c r="BE11" s="31"/>
      <c r="BF11" s="28"/>
      <c r="BG11" s="60">
        <f t="shared" ref="BG11:BG35" si="44">BF11*BE11</f>
        <v>0</v>
      </c>
      <c r="BH11" s="54"/>
      <c r="BI11" s="31"/>
      <c r="BJ11" s="28"/>
      <c r="BK11" s="62">
        <f t="shared" si="36"/>
        <v>0</v>
      </c>
      <c r="BL11" s="54">
        <v>15</v>
      </c>
      <c r="BM11" s="28">
        <v>1243.3</v>
      </c>
      <c r="BN11" s="28">
        <v>24</v>
      </c>
      <c r="BO11" s="56">
        <f t="shared" si="10"/>
        <v>29839.199999999997</v>
      </c>
      <c r="BP11" s="54"/>
      <c r="BQ11" s="31"/>
      <c r="BR11" s="28"/>
      <c r="BS11" s="60">
        <f t="shared" si="11"/>
        <v>0</v>
      </c>
      <c r="BT11" s="134"/>
      <c r="BU11" s="141"/>
      <c r="BV11" s="134"/>
      <c r="BW11" s="175">
        <f t="shared" si="12"/>
        <v>0</v>
      </c>
      <c r="BX11" s="67"/>
      <c r="BY11" s="31"/>
      <c r="BZ11" s="28"/>
      <c r="CA11" s="60">
        <f t="shared" si="41"/>
        <v>0</v>
      </c>
      <c r="CB11" s="54"/>
      <c r="CC11" s="31"/>
      <c r="CD11" s="28"/>
      <c r="CE11" s="56">
        <f t="shared" si="38"/>
        <v>0</v>
      </c>
      <c r="CF11" s="54"/>
      <c r="CG11" s="31"/>
      <c r="CH11" s="28"/>
      <c r="CI11" s="60">
        <f t="shared" si="15"/>
        <v>0</v>
      </c>
      <c r="CJ11" s="54"/>
      <c r="CK11" s="31"/>
      <c r="CL11" s="28"/>
      <c r="CM11" s="62">
        <f t="shared" si="16"/>
        <v>0</v>
      </c>
      <c r="CN11" s="54"/>
      <c r="CO11" s="28"/>
      <c r="CP11" s="28"/>
      <c r="CQ11" s="56">
        <f t="shared" si="17"/>
        <v>0</v>
      </c>
      <c r="CR11" s="54"/>
      <c r="CS11" s="28"/>
      <c r="CT11" s="28"/>
      <c r="CU11" s="60">
        <f t="shared" si="39"/>
        <v>0</v>
      </c>
      <c r="CV11" s="138"/>
      <c r="CW11" s="141"/>
      <c r="CX11" s="134"/>
      <c r="CY11" s="145">
        <f t="shared" si="32"/>
        <v>0</v>
      </c>
      <c r="CZ11" s="137"/>
      <c r="DA11" s="140"/>
      <c r="DB11" s="133"/>
      <c r="DC11" s="147">
        <f t="shared" si="40"/>
        <v>0</v>
      </c>
      <c r="DD11" s="137"/>
      <c r="DE11" s="140"/>
      <c r="DF11" s="133"/>
      <c r="DG11" s="149">
        <f t="shared" si="42"/>
        <v>0</v>
      </c>
      <c r="DH11" s="133"/>
      <c r="DI11" s="133"/>
      <c r="DJ11" s="133"/>
      <c r="DK11" s="145">
        <f t="shared" si="21"/>
        <v>0</v>
      </c>
      <c r="DL11" s="133"/>
      <c r="DM11" s="133"/>
      <c r="DN11" s="133"/>
      <c r="DO11" s="147">
        <f t="shared" si="22"/>
        <v>0</v>
      </c>
      <c r="DP11" s="137"/>
      <c r="DQ11" s="140"/>
      <c r="DR11" s="133"/>
      <c r="DS11" s="149">
        <f t="shared" si="23"/>
        <v>0</v>
      </c>
      <c r="DT11" s="137"/>
      <c r="DU11" s="140"/>
      <c r="DV11" s="133"/>
      <c r="DW11" s="133">
        <f t="shared" si="24"/>
        <v>0</v>
      </c>
      <c r="DX11" s="163"/>
      <c r="DY11" s="156"/>
      <c r="DZ11" s="28"/>
      <c r="EA11" s="72">
        <f t="shared" si="43"/>
        <v>0</v>
      </c>
      <c r="EB11" s="74"/>
      <c r="EC11" s="98">
        <f t="shared" si="37"/>
        <v>35265</v>
      </c>
      <c r="ED11" t="s">
        <v>60</v>
      </c>
    </row>
    <row r="12" spans="1:144" ht="17.25" customHeight="1">
      <c r="A12" s="129">
        <v>10</v>
      </c>
      <c r="B12" s="25">
        <v>41041</v>
      </c>
      <c r="C12" s="153" t="s">
        <v>174</v>
      </c>
      <c r="D12" s="69"/>
      <c r="E12" s="31"/>
      <c r="F12" s="28"/>
      <c r="G12" s="56">
        <f t="shared" si="0"/>
        <v>0</v>
      </c>
      <c r="H12" s="54"/>
      <c r="I12" s="30"/>
      <c r="J12" s="28"/>
      <c r="K12" s="60">
        <f t="shared" si="1"/>
        <v>0</v>
      </c>
      <c r="L12" s="58"/>
      <c r="M12" s="31"/>
      <c r="N12" s="28"/>
      <c r="O12" s="62">
        <f t="shared" si="2"/>
        <v>0</v>
      </c>
      <c r="P12" s="58"/>
      <c r="Q12" s="31"/>
      <c r="R12" s="28"/>
      <c r="S12" s="56">
        <f t="shared" si="27"/>
        <v>0</v>
      </c>
      <c r="T12" s="54"/>
      <c r="U12" s="31"/>
      <c r="V12" s="28"/>
      <c r="W12" s="60">
        <f t="shared" si="28"/>
        <v>0</v>
      </c>
      <c r="X12" s="54">
        <v>2</v>
      </c>
      <c r="Y12" s="31">
        <v>1844.8</v>
      </c>
      <c r="Z12" s="28">
        <v>26</v>
      </c>
      <c r="AA12" s="62">
        <f t="shared" si="29"/>
        <v>47964.799999999996</v>
      </c>
      <c r="AB12" s="54"/>
      <c r="AC12" s="31"/>
      <c r="AD12" s="28"/>
      <c r="AE12" s="56">
        <f t="shared" si="30"/>
        <v>0</v>
      </c>
      <c r="AF12" s="54"/>
      <c r="AG12" s="31"/>
      <c r="AH12" s="28"/>
      <c r="AI12" s="65">
        <f t="shared" si="3"/>
        <v>0</v>
      </c>
      <c r="AJ12" s="54"/>
      <c r="AK12" s="31"/>
      <c r="AL12" s="28"/>
      <c r="AM12" s="62">
        <f t="shared" si="31"/>
        <v>0</v>
      </c>
      <c r="AN12" s="54"/>
      <c r="AO12" s="30"/>
      <c r="AP12" s="28"/>
      <c r="AQ12" s="56">
        <f t="shared" si="33"/>
        <v>0</v>
      </c>
      <c r="AR12" s="54"/>
      <c r="AS12" s="31"/>
      <c r="AT12" s="28"/>
      <c r="AU12" s="60">
        <f t="shared" si="34"/>
        <v>0</v>
      </c>
      <c r="AV12" s="54"/>
      <c r="AW12" s="28"/>
      <c r="AX12" s="28"/>
      <c r="AY12" s="62">
        <f t="shared" si="6"/>
        <v>0</v>
      </c>
      <c r="AZ12" s="54"/>
      <c r="BA12" s="31"/>
      <c r="BB12" s="28"/>
      <c r="BC12" s="56">
        <f t="shared" si="35"/>
        <v>0</v>
      </c>
      <c r="BD12" s="54"/>
      <c r="BE12" s="31"/>
      <c r="BF12" s="28"/>
      <c r="BG12" s="60">
        <f t="shared" si="44"/>
        <v>0</v>
      </c>
      <c r="BH12" s="54"/>
      <c r="BI12" s="31"/>
      <c r="BJ12" s="28"/>
      <c r="BK12" s="62">
        <f t="shared" si="36"/>
        <v>0</v>
      </c>
      <c r="BL12" s="54"/>
      <c r="BM12" s="28"/>
      <c r="BN12" s="28"/>
      <c r="BO12" s="56">
        <f t="shared" si="10"/>
        <v>0</v>
      </c>
      <c r="BP12" s="54"/>
      <c r="BQ12" s="31"/>
      <c r="BR12" s="28"/>
      <c r="BS12" s="60">
        <f t="shared" si="11"/>
        <v>0</v>
      </c>
      <c r="BT12" s="134"/>
      <c r="BU12" s="141"/>
      <c r="BV12" s="134"/>
      <c r="BW12" s="175">
        <f t="shared" si="12"/>
        <v>0</v>
      </c>
      <c r="BX12" s="67"/>
      <c r="BY12" s="31"/>
      <c r="BZ12" s="28"/>
      <c r="CA12" s="60">
        <f t="shared" si="41"/>
        <v>0</v>
      </c>
      <c r="CB12" s="54"/>
      <c r="CC12" s="31"/>
      <c r="CD12" s="28"/>
      <c r="CE12" s="56">
        <f t="shared" si="38"/>
        <v>0</v>
      </c>
      <c r="CF12" s="54"/>
      <c r="CG12" s="31"/>
      <c r="CH12" s="28"/>
      <c r="CI12" s="60">
        <f t="shared" si="15"/>
        <v>0</v>
      </c>
      <c r="CJ12" s="54">
        <v>5</v>
      </c>
      <c r="CK12" s="31">
        <v>113.48</v>
      </c>
      <c r="CL12" s="28">
        <v>63</v>
      </c>
      <c r="CM12" s="62">
        <f t="shared" si="16"/>
        <v>7149.2400000000007</v>
      </c>
      <c r="CN12" s="54"/>
      <c r="CO12" s="28"/>
      <c r="CP12" s="28"/>
      <c r="CQ12" s="56">
        <f t="shared" si="17"/>
        <v>0</v>
      </c>
      <c r="CR12" s="54"/>
      <c r="CS12" s="28"/>
      <c r="CT12" s="28"/>
      <c r="CU12" s="60">
        <f t="shared" si="39"/>
        <v>0</v>
      </c>
      <c r="CV12" s="138"/>
      <c r="CW12" s="141"/>
      <c r="CX12" s="134"/>
      <c r="CY12" s="145">
        <f t="shared" si="32"/>
        <v>0</v>
      </c>
      <c r="CZ12" s="137"/>
      <c r="DA12" s="140"/>
      <c r="DB12" s="133"/>
      <c r="DC12" s="147">
        <f t="shared" si="40"/>
        <v>0</v>
      </c>
      <c r="DD12" s="137"/>
      <c r="DE12" s="140"/>
      <c r="DF12" s="133"/>
      <c r="DG12" s="149">
        <f t="shared" si="42"/>
        <v>0</v>
      </c>
      <c r="DH12" s="133"/>
      <c r="DI12" s="133"/>
      <c r="DJ12" s="133"/>
      <c r="DK12" s="145">
        <f t="shared" si="21"/>
        <v>0</v>
      </c>
      <c r="DL12" s="133"/>
      <c r="DM12" s="133"/>
      <c r="DN12" s="133"/>
      <c r="DO12" s="147">
        <f t="shared" si="22"/>
        <v>0</v>
      </c>
      <c r="DP12" s="137"/>
      <c r="DQ12" s="140"/>
      <c r="DR12" s="133"/>
      <c r="DS12" s="149">
        <f t="shared" si="23"/>
        <v>0</v>
      </c>
      <c r="DT12" s="137"/>
      <c r="DU12" s="140"/>
      <c r="DV12" s="133"/>
      <c r="DW12" s="133">
        <f t="shared" si="24"/>
        <v>0</v>
      </c>
      <c r="DX12" s="163"/>
      <c r="DY12" s="156"/>
      <c r="DZ12" s="28"/>
      <c r="EA12" s="72">
        <f t="shared" si="43"/>
        <v>0</v>
      </c>
      <c r="EB12" s="74"/>
      <c r="EC12" s="98">
        <f t="shared" si="37"/>
        <v>55114.039999999994</v>
      </c>
      <c r="ED12" t="s">
        <v>60</v>
      </c>
    </row>
    <row r="13" spans="1:144" ht="17.25" customHeight="1">
      <c r="A13" s="129">
        <v>11</v>
      </c>
      <c r="B13" s="25">
        <v>41043</v>
      </c>
      <c r="C13" s="153" t="s">
        <v>175</v>
      </c>
      <c r="D13" s="69">
        <v>15</v>
      </c>
      <c r="E13" s="31">
        <v>286.5</v>
      </c>
      <c r="F13" s="28">
        <v>33.5</v>
      </c>
      <c r="G13" s="56">
        <f t="shared" si="0"/>
        <v>9597.75</v>
      </c>
      <c r="H13" s="54"/>
      <c r="I13" s="30"/>
      <c r="J13" s="28"/>
      <c r="K13" s="60">
        <f t="shared" si="1"/>
        <v>0</v>
      </c>
      <c r="L13" s="58"/>
      <c r="M13" s="31"/>
      <c r="N13" s="28"/>
      <c r="O13" s="62">
        <f t="shared" si="2"/>
        <v>0</v>
      </c>
      <c r="P13" s="58"/>
      <c r="Q13" s="31"/>
      <c r="R13" s="28"/>
      <c r="S13" s="56">
        <f t="shared" si="27"/>
        <v>0</v>
      </c>
      <c r="T13" s="54"/>
      <c r="U13" s="31"/>
      <c r="V13" s="28"/>
      <c r="W13" s="60">
        <f t="shared" si="28"/>
        <v>0</v>
      </c>
      <c r="X13" s="54">
        <v>2</v>
      </c>
      <c r="Y13" s="31">
        <v>1859.8</v>
      </c>
      <c r="Z13" s="28">
        <v>26</v>
      </c>
      <c r="AA13" s="62">
        <f t="shared" si="29"/>
        <v>48354.799999999996</v>
      </c>
      <c r="AB13" s="54"/>
      <c r="AC13" s="31"/>
      <c r="AD13" s="28"/>
      <c r="AE13" s="56">
        <f t="shared" si="30"/>
        <v>0</v>
      </c>
      <c r="AF13" s="54"/>
      <c r="AG13" s="31"/>
      <c r="AH13" s="28"/>
      <c r="AI13" s="65">
        <f t="shared" si="3"/>
        <v>0</v>
      </c>
      <c r="AJ13" s="54"/>
      <c r="AK13" s="31"/>
      <c r="AL13" s="28"/>
      <c r="AM13" s="62">
        <f t="shared" si="31"/>
        <v>0</v>
      </c>
      <c r="AN13" s="54"/>
      <c r="AO13" s="30"/>
      <c r="AP13" s="28"/>
      <c r="AQ13" s="56">
        <f t="shared" si="33"/>
        <v>0</v>
      </c>
      <c r="AR13" s="54"/>
      <c r="AS13" s="31"/>
      <c r="AT13" s="28"/>
      <c r="AU13" s="60">
        <f t="shared" si="34"/>
        <v>0</v>
      </c>
      <c r="AV13" s="54"/>
      <c r="AW13" s="28"/>
      <c r="AX13" s="28"/>
      <c r="AY13" s="62">
        <f t="shared" si="6"/>
        <v>0</v>
      </c>
      <c r="AZ13" s="54"/>
      <c r="BA13" s="31"/>
      <c r="BB13" s="28"/>
      <c r="BC13" s="56">
        <f t="shared" si="35"/>
        <v>0</v>
      </c>
      <c r="BD13" s="54"/>
      <c r="BE13" s="31"/>
      <c r="BF13" s="28"/>
      <c r="BG13" s="60">
        <f t="shared" si="44"/>
        <v>0</v>
      </c>
      <c r="BH13" s="54"/>
      <c r="BI13" s="31"/>
      <c r="BJ13" s="28"/>
      <c r="BK13" s="62">
        <f t="shared" si="36"/>
        <v>0</v>
      </c>
      <c r="BL13" s="54"/>
      <c r="BM13" s="28"/>
      <c r="BN13" s="28"/>
      <c r="BO13" s="56">
        <f t="shared" si="10"/>
        <v>0</v>
      </c>
      <c r="BP13" s="54"/>
      <c r="BQ13" s="31"/>
      <c r="BR13" s="28"/>
      <c r="BS13" s="60">
        <f t="shared" si="11"/>
        <v>0</v>
      </c>
      <c r="BT13" s="134"/>
      <c r="BU13" s="141"/>
      <c r="BV13" s="134"/>
      <c r="BW13" s="175">
        <f t="shared" si="12"/>
        <v>0</v>
      </c>
      <c r="BX13" s="67"/>
      <c r="BY13" s="31"/>
      <c r="BZ13" s="28"/>
      <c r="CA13" s="60">
        <f t="shared" si="41"/>
        <v>0</v>
      </c>
      <c r="CB13" s="54"/>
      <c r="CC13" s="31"/>
      <c r="CD13" s="28"/>
      <c r="CE13" s="56">
        <f t="shared" si="38"/>
        <v>0</v>
      </c>
      <c r="CF13" s="54"/>
      <c r="CG13" s="31"/>
      <c r="CH13" s="28"/>
      <c r="CI13" s="60">
        <f>CH13*CF13</f>
        <v>0</v>
      </c>
      <c r="CJ13" s="54"/>
      <c r="CK13" s="31"/>
      <c r="CL13" s="28"/>
      <c r="CM13" s="62">
        <f t="shared" si="16"/>
        <v>0</v>
      </c>
      <c r="CN13" s="54"/>
      <c r="CO13" s="28"/>
      <c r="CP13" s="28"/>
      <c r="CQ13" s="56">
        <f t="shared" si="17"/>
        <v>0</v>
      </c>
      <c r="CR13" s="54"/>
      <c r="CS13" s="28"/>
      <c r="CT13" s="28"/>
      <c r="CU13" s="60">
        <f t="shared" si="39"/>
        <v>0</v>
      </c>
      <c r="CV13" s="138"/>
      <c r="CW13" s="141"/>
      <c r="CX13" s="134"/>
      <c r="CY13" s="145">
        <f t="shared" si="32"/>
        <v>0</v>
      </c>
      <c r="CZ13" s="137"/>
      <c r="DA13" s="140"/>
      <c r="DB13" s="133"/>
      <c r="DC13" s="147">
        <f t="shared" si="40"/>
        <v>0</v>
      </c>
      <c r="DD13" s="137"/>
      <c r="DE13" s="140"/>
      <c r="DF13" s="133"/>
      <c r="DG13" s="149">
        <f t="shared" si="42"/>
        <v>0</v>
      </c>
      <c r="DH13" s="133"/>
      <c r="DI13" s="133"/>
      <c r="DJ13" s="133"/>
      <c r="DK13" s="145">
        <f t="shared" si="21"/>
        <v>0</v>
      </c>
      <c r="DL13" s="133"/>
      <c r="DM13" s="133"/>
      <c r="DN13" s="133"/>
      <c r="DO13" s="147">
        <f t="shared" si="22"/>
        <v>0</v>
      </c>
      <c r="DP13" s="137"/>
      <c r="DQ13" s="140"/>
      <c r="DR13" s="133"/>
      <c r="DS13" s="149">
        <f t="shared" si="23"/>
        <v>0</v>
      </c>
      <c r="DT13" s="137"/>
      <c r="DU13" s="140"/>
      <c r="DV13" s="133"/>
      <c r="DW13" s="133">
        <f t="shared" si="24"/>
        <v>0</v>
      </c>
      <c r="DX13" s="163"/>
      <c r="DY13" s="156"/>
      <c r="DZ13" s="28"/>
      <c r="EA13" s="72">
        <f t="shared" si="43"/>
        <v>0</v>
      </c>
      <c r="EB13" s="74"/>
      <c r="EC13" s="98">
        <f t="shared" si="37"/>
        <v>57952.549999999996</v>
      </c>
      <c r="ED13" t="s">
        <v>60</v>
      </c>
    </row>
    <row r="14" spans="1:144" ht="17.25" customHeight="1">
      <c r="A14" s="129">
        <v>12</v>
      </c>
      <c r="B14" s="25">
        <v>41043</v>
      </c>
      <c r="C14" s="153" t="s">
        <v>176</v>
      </c>
      <c r="D14" s="69"/>
      <c r="E14" s="31"/>
      <c r="F14" s="28"/>
      <c r="G14" s="56">
        <f t="shared" si="0"/>
        <v>0</v>
      </c>
      <c r="H14" s="54"/>
      <c r="I14" s="30"/>
      <c r="J14" s="28"/>
      <c r="K14" s="60">
        <f t="shared" si="1"/>
        <v>0</v>
      </c>
      <c r="L14" s="58"/>
      <c r="M14" s="31"/>
      <c r="N14" s="28"/>
      <c r="O14" s="62">
        <f t="shared" si="2"/>
        <v>0</v>
      </c>
      <c r="P14" s="58"/>
      <c r="Q14" s="31">
        <v>110.8</v>
      </c>
      <c r="R14" s="28">
        <v>18</v>
      </c>
      <c r="S14" s="56">
        <f t="shared" si="27"/>
        <v>1994.3999999999999</v>
      </c>
      <c r="T14" s="54"/>
      <c r="U14" s="31"/>
      <c r="V14" s="28"/>
      <c r="W14" s="60">
        <f t="shared" si="28"/>
        <v>0</v>
      </c>
      <c r="X14" s="54"/>
      <c r="Y14" s="31"/>
      <c r="Z14" s="28"/>
      <c r="AA14" s="62">
        <f t="shared" si="29"/>
        <v>0</v>
      </c>
      <c r="AB14" s="54"/>
      <c r="AC14" s="31"/>
      <c r="AD14" s="28"/>
      <c r="AE14" s="56">
        <f t="shared" si="30"/>
        <v>0</v>
      </c>
      <c r="AF14" s="54"/>
      <c r="AG14" s="31"/>
      <c r="AH14" s="28"/>
      <c r="AI14" s="65">
        <f t="shared" si="3"/>
        <v>0</v>
      </c>
      <c r="AJ14" s="54"/>
      <c r="AK14" s="31"/>
      <c r="AL14" s="28"/>
      <c r="AM14" s="62">
        <f t="shared" si="31"/>
        <v>0</v>
      </c>
      <c r="AN14" s="54"/>
      <c r="AO14" s="30"/>
      <c r="AP14" s="28"/>
      <c r="AQ14" s="56">
        <f t="shared" si="33"/>
        <v>0</v>
      </c>
      <c r="AR14" s="54"/>
      <c r="AS14" s="31"/>
      <c r="AT14" s="28"/>
      <c r="AU14" s="60">
        <f t="shared" si="34"/>
        <v>0</v>
      </c>
      <c r="AV14" s="54"/>
      <c r="AW14" s="28"/>
      <c r="AX14" s="28"/>
      <c r="AY14" s="62">
        <f t="shared" si="6"/>
        <v>0</v>
      </c>
      <c r="AZ14" s="54"/>
      <c r="BA14" s="31"/>
      <c r="BB14" s="28"/>
      <c r="BC14" s="56">
        <f t="shared" si="35"/>
        <v>0</v>
      </c>
      <c r="BD14" s="54"/>
      <c r="BE14" s="31"/>
      <c r="BF14" s="28"/>
      <c r="BG14" s="60">
        <f t="shared" si="44"/>
        <v>0</v>
      </c>
      <c r="BH14" s="54"/>
      <c r="BI14" s="31"/>
      <c r="BJ14" s="28"/>
      <c r="BK14" s="62">
        <f t="shared" si="36"/>
        <v>0</v>
      </c>
      <c r="BL14" s="54"/>
      <c r="BM14" s="28"/>
      <c r="BN14" s="28"/>
      <c r="BO14" s="56">
        <f t="shared" si="10"/>
        <v>0</v>
      </c>
      <c r="BP14" s="54"/>
      <c r="BQ14" s="31"/>
      <c r="BR14" s="28"/>
      <c r="BS14" s="60">
        <f t="shared" si="11"/>
        <v>0</v>
      </c>
      <c r="BT14" s="134"/>
      <c r="BU14" s="141"/>
      <c r="BV14" s="134"/>
      <c r="BW14" s="175">
        <f t="shared" si="12"/>
        <v>0</v>
      </c>
      <c r="BX14" s="67"/>
      <c r="BY14" s="31"/>
      <c r="BZ14" s="28"/>
      <c r="CA14" s="60">
        <f t="shared" si="41"/>
        <v>0</v>
      </c>
      <c r="CB14" s="54"/>
      <c r="CC14" s="31"/>
      <c r="CD14" s="28"/>
      <c r="CE14" s="56">
        <f t="shared" si="38"/>
        <v>0</v>
      </c>
      <c r="CF14" s="54"/>
      <c r="CG14" s="31"/>
      <c r="CH14" s="28"/>
      <c r="CI14" s="60">
        <f t="shared" ref="CI14:CI35" si="45">CH14*CF14</f>
        <v>0</v>
      </c>
      <c r="CJ14" s="54"/>
      <c r="CK14" s="31"/>
      <c r="CL14" s="28"/>
      <c r="CM14" s="62">
        <f t="shared" si="16"/>
        <v>0</v>
      </c>
      <c r="CN14" s="54"/>
      <c r="CO14" s="28"/>
      <c r="CP14" s="28"/>
      <c r="CQ14" s="56">
        <f t="shared" si="17"/>
        <v>0</v>
      </c>
      <c r="CR14" s="54">
        <v>1</v>
      </c>
      <c r="CS14" s="28">
        <v>85</v>
      </c>
      <c r="CT14" s="28">
        <v>52</v>
      </c>
      <c r="CU14" s="60">
        <f t="shared" si="39"/>
        <v>4420</v>
      </c>
      <c r="CV14" s="138"/>
      <c r="CW14" s="141"/>
      <c r="CX14" s="134"/>
      <c r="CY14" s="145">
        <f t="shared" si="32"/>
        <v>0</v>
      </c>
      <c r="CZ14" s="137"/>
      <c r="DA14" s="140"/>
      <c r="DB14" s="133"/>
      <c r="DC14" s="147">
        <f t="shared" si="40"/>
        <v>0</v>
      </c>
      <c r="DD14" s="137"/>
      <c r="DE14" s="140"/>
      <c r="DF14" s="133"/>
      <c r="DG14" s="149">
        <f t="shared" si="42"/>
        <v>0</v>
      </c>
      <c r="DH14" s="133"/>
      <c r="DI14" s="133"/>
      <c r="DJ14" s="133"/>
      <c r="DK14" s="145">
        <f t="shared" si="21"/>
        <v>0</v>
      </c>
      <c r="DL14" s="133"/>
      <c r="DM14" s="133"/>
      <c r="DN14" s="133"/>
      <c r="DO14" s="147">
        <f>DN14*DM14</f>
        <v>0</v>
      </c>
      <c r="DP14" s="137"/>
      <c r="DQ14" s="140"/>
      <c r="DR14" s="133"/>
      <c r="DS14" s="149">
        <f t="shared" si="23"/>
        <v>0</v>
      </c>
      <c r="DT14" s="137"/>
      <c r="DU14" s="140"/>
      <c r="DV14" s="133"/>
      <c r="DW14" s="133">
        <f t="shared" si="24"/>
        <v>0</v>
      </c>
      <c r="DX14" s="163"/>
      <c r="DY14" s="156"/>
      <c r="DZ14" s="28"/>
      <c r="EA14" s="72">
        <f t="shared" si="43"/>
        <v>0</v>
      </c>
      <c r="EB14" s="74"/>
      <c r="EC14" s="98">
        <f t="shared" si="37"/>
        <v>6414.4</v>
      </c>
      <c r="ED14" t="s">
        <v>60</v>
      </c>
    </row>
    <row r="15" spans="1:144" ht="17.25" customHeight="1">
      <c r="A15" s="129">
        <v>13</v>
      </c>
      <c r="B15" s="25">
        <v>41043</v>
      </c>
      <c r="C15" s="153" t="s">
        <v>177</v>
      </c>
      <c r="D15" s="69"/>
      <c r="E15" s="31"/>
      <c r="F15" s="28"/>
      <c r="G15" s="56">
        <f t="shared" si="0"/>
        <v>0</v>
      </c>
      <c r="H15" s="54"/>
      <c r="I15" s="30"/>
      <c r="J15" s="28"/>
      <c r="K15" s="60">
        <f t="shared" si="1"/>
        <v>0</v>
      </c>
      <c r="L15" s="58"/>
      <c r="M15" s="31"/>
      <c r="N15" s="28"/>
      <c r="O15" s="62">
        <f t="shared" si="2"/>
        <v>0</v>
      </c>
      <c r="P15" s="58"/>
      <c r="Q15" s="31"/>
      <c r="R15" s="28"/>
      <c r="S15" s="56">
        <f t="shared" si="27"/>
        <v>0</v>
      </c>
      <c r="T15" s="54"/>
      <c r="U15" s="31"/>
      <c r="V15" s="28"/>
      <c r="W15" s="60">
        <f t="shared" si="28"/>
        <v>0</v>
      </c>
      <c r="X15" s="54"/>
      <c r="Y15" s="31"/>
      <c r="Z15" s="28"/>
      <c r="AA15" s="62">
        <f t="shared" si="29"/>
        <v>0</v>
      </c>
      <c r="AB15" s="54"/>
      <c r="AC15" s="31"/>
      <c r="AD15" s="28"/>
      <c r="AE15" s="56">
        <f t="shared" si="30"/>
        <v>0</v>
      </c>
      <c r="AF15" s="54"/>
      <c r="AG15" s="31"/>
      <c r="AH15" s="28"/>
      <c r="AI15" s="65">
        <f t="shared" si="3"/>
        <v>0</v>
      </c>
      <c r="AJ15" s="54"/>
      <c r="AK15" s="31"/>
      <c r="AL15" s="28"/>
      <c r="AM15" s="62">
        <f t="shared" si="31"/>
        <v>0</v>
      </c>
      <c r="AN15" s="54"/>
      <c r="AO15" s="30"/>
      <c r="AP15" s="28"/>
      <c r="AQ15" s="56">
        <f t="shared" si="33"/>
        <v>0</v>
      </c>
      <c r="AR15" s="54"/>
      <c r="AS15" s="31"/>
      <c r="AT15" s="28"/>
      <c r="AU15" s="60">
        <f t="shared" si="34"/>
        <v>0</v>
      </c>
      <c r="AV15" s="54"/>
      <c r="AW15" s="28"/>
      <c r="AX15" s="28"/>
      <c r="AY15" s="62">
        <f t="shared" si="6"/>
        <v>0</v>
      </c>
      <c r="AZ15" s="54"/>
      <c r="BA15" s="31"/>
      <c r="BB15" s="28"/>
      <c r="BC15" s="56">
        <f t="shared" si="35"/>
        <v>0</v>
      </c>
      <c r="BD15" s="54"/>
      <c r="BE15" s="31"/>
      <c r="BF15" s="28"/>
      <c r="BG15" s="60">
        <f t="shared" si="44"/>
        <v>0</v>
      </c>
      <c r="BH15" s="54"/>
      <c r="BI15" s="31"/>
      <c r="BJ15" s="28"/>
      <c r="BK15" s="62">
        <f t="shared" si="36"/>
        <v>0</v>
      </c>
      <c r="BL15" s="54">
        <v>10</v>
      </c>
      <c r="BM15" s="28">
        <v>901.2</v>
      </c>
      <c r="BN15" s="28">
        <v>24.5</v>
      </c>
      <c r="BO15" s="56">
        <f t="shared" si="10"/>
        <v>22079.4</v>
      </c>
      <c r="BP15" s="54"/>
      <c r="BQ15" s="31"/>
      <c r="BR15" s="28"/>
      <c r="BS15" s="60">
        <f t="shared" si="11"/>
        <v>0</v>
      </c>
      <c r="BT15" s="134"/>
      <c r="BU15" s="141"/>
      <c r="BV15" s="134"/>
      <c r="BW15" s="175">
        <f t="shared" si="12"/>
        <v>0</v>
      </c>
      <c r="BX15" s="67"/>
      <c r="BY15" s="31"/>
      <c r="BZ15" s="28"/>
      <c r="CA15" s="60">
        <f t="shared" si="41"/>
        <v>0</v>
      </c>
      <c r="CB15" s="54"/>
      <c r="CC15" s="31"/>
      <c r="CD15" s="28"/>
      <c r="CE15" s="56">
        <f t="shared" si="38"/>
        <v>0</v>
      </c>
      <c r="CF15" s="54"/>
      <c r="CG15" s="31"/>
      <c r="CH15" s="28"/>
      <c r="CI15" s="60">
        <f t="shared" si="45"/>
        <v>0</v>
      </c>
      <c r="CJ15" s="54"/>
      <c r="CK15" s="31"/>
      <c r="CL15" s="28"/>
      <c r="CM15" s="62">
        <f t="shared" si="16"/>
        <v>0</v>
      </c>
      <c r="CN15" s="54"/>
      <c r="CO15" s="28"/>
      <c r="CP15" s="28"/>
      <c r="CQ15" s="56">
        <f>CP15*CO15</f>
        <v>0</v>
      </c>
      <c r="CR15" s="54"/>
      <c r="CS15" s="28"/>
      <c r="CT15" s="28"/>
      <c r="CU15" s="60">
        <f t="shared" si="39"/>
        <v>0</v>
      </c>
      <c r="CV15" s="138"/>
      <c r="CW15" s="141"/>
      <c r="CX15" s="134"/>
      <c r="CY15" s="145">
        <f t="shared" si="32"/>
        <v>0</v>
      </c>
      <c r="CZ15" s="137"/>
      <c r="DA15" s="140"/>
      <c r="DB15" s="133"/>
      <c r="DC15" s="147">
        <f t="shared" si="40"/>
        <v>0</v>
      </c>
      <c r="DD15" s="137"/>
      <c r="DE15" s="140"/>
      <c r="DF15" s="133"/>
      <c r="DG15" s="149">
        <f t="shared" si="42"/>
        <v>0</v>
      </c>
      <c r="DH15" s="133"/>
      <c r="DI15" s="133"/>
      <c r="DJ15" s="133"/>
      <c r="DK15" s="145">
        <f t="shared" si="21"/>
        <v>0</v>
      </c>
      <c r="DL15" s="133"/>
      <c r="DM15" s="133"/>
      <c r="DN15" s="133"/>
      <c r="DO15" s="147">
        <f t="shared" ref="DO15:DO35" si="46">DN15*DM15</f>
        <v>0</v>
      </c>
      <c r="DP15" s="137"/>
      <c r="DQ15" s="140"/>
      <c r="DR15" s="133"/>
      <c r="DS15" s="149">
        <f t="shared" si="23"/>
        <v>0</v>
      </c>
      <c r="DT15" s="137"/>
      <c r="DU15" s="140"/>
      <c r="DV15" s="133"/>
      <c r="DW15" s="133">
        <f t="shared" si="24"/>
        <v>0</v>
      </c>
      <c r="DX15" s="163"/>
      <c r="DY15" s="156"/>
      <c r="DZ15" s="28"/>
      <c r="EA15" s="72">
        <f t="shared" si="43"/>
        <v>0</v>
      </c>
      <c r="EB15" s="74"/>
      <c r="EC15" s="98">
        <f t="shared" si="37"/>
        <v>22079.4</v>
      </c>
      <c r="ED15" t="s">
        <v>60</v>
      </c>
    </row>
    <row r="16" spans="1:144" ht="17.25" customHeight="1">
      <c r="A16" s="129">
        <v>14</v>
      </c>
      <c r="B16" s="25">
        <v>41045</v>
      </c>
      <c r="C16" s="153" t="s">
        <v>178</v>
      </c>
      <c r="D16" s="69"/>
      <c r="E16" s="31"/>
      <c r="F16" s="28"/>
      <c r="G16" s="56">
        <f t="shared" si="0"/>
        <v>0</v>
      </c>
      <c r="H16" s="54"/>
      <c r="I16" s="30"/>
      <c r="J16" s="28"/>
      <c r="K16" s="60">
        <f t="shared" si="1"/>
        <v>0</v>
      </c>
      <c r="L16" s="58"/>
      <c r="M16" s="31"/>
      <c r="N16" s="28"/>
      <c r="O16" s="62">
        <f t="shared" si="2"/>
        <v>0</v>
      </c>
      <c r="P16" s="58"/>
      <c r="Q16" s="31"/>
      <c r="R16" s="28"/>
      <c r="S16" s="56">
        <f t="shared" si="27"/>
        <v>0</v>
      </c>
      <c r="T16" s="54"/>
      <c r="U16" s="31"/>
      <c r="V16" s="28"/>
      <c r="W16" s="60">
        <f t="shared" si="28"/>
        <v>0</v>
      </c>
      <c r="X16" s="54"/>
      <c r="Y16" s="31"/>
      <c r="Z16" s="28"/>
      <c r="AA16" s="62">
        <f t="shared" si="29"/>
        <v>0</v>
      </c>
      <c r="AB16" s="54"/>
      <c r="AC16" s="31"/>
      <c r="AD16" s="28"/>
      <c r="AE16" s="56">
        <f t="shared" si="30"/>
        <v>0</v>
      </c>
      <c r="AF16" s="54"/>
      <c r="AG16" s="31"/>
      <c r="AH16" s="28"/>
      <c r="AI16" s="65">
        <f t="shared" si="3"/>
        <v>0</v>
      </c>
      <c r="AJ16" s="54"/>
      <c r="AK16" s="31"/>
      <c r="AL16" s="28"/>
      <c r="AM16" s="62">
        <f t="shared" si="31"/>
        <v>0</v>
      </c>
      <c r="AN16" s="54"/>
      <c r="AO16" s="30"/>
      <c r="AP16" s="28"/>
      <c r="AQ16" s="56">
        <f t="shared" si="33"/>
        <v>0</v>
      </c>
      <c r="AR16" s="54"/>
      <c r="AS16" s="31"/>
      <c r="AT16" s="28"/>
      <c r="AU16" s="60">
        <f t="shared" si="34"/>
        <v>0</v>
      </c>
      <c r="AV16" s="54"/>
      <c r="AW16" s="28"/>
      <c r="AX16" s="28"/>
      <c r="AY16" s="62">
        <f t="shared" si="6"/>
        <v>0</v>
      </c>
      <c r="AZ16" s="54"/>
      <c r="BA16" s="31"/>
      <c r="BB16" s="28"/>
      <c r="BC16" s="56">
        <f t="shared" si="35"/>
        <v>0</v>
      </c>
      <c r="BD16" s="54"/>
      <c r="BE16" s="31"/>
      <c r="BF16" s="28"/>
      <c r="BG16" s="60">
        <f t="shared" si="44"/>
        <v>0</v>
      </c>
      <c r="BH16" s="54"/>
      <c r="BI16" s="31"/>
      <c r="BJ16" s="28"/>
      <c r="BK16" s="62">
        <f t="shared" si="36"/>
        <v>0</v>
      </c>
      <c r="BL16" s="54">
        <v>2</v>
      </c>
      <c r="BM16" s="28">
        <v>170.4</v>
      </c>
      <c r="BN16" s="28">
        <v>24.5</v>
      </c>
      <c r="BO16" s="56">
        <f t="shared" si="10"/>
        <v>4174.8</v>
      </c>
      <c r="BP16" s="54"/>
      <c r="BQ16" s="31"/>
      <c r="BR16" s="28"/>
      <c r="BS16" s="60">
        <f t="shared" si="11"/>
        <v>0</v>
      </c>
      <c r="BT16" s="134"/>
      <c r="BU16" s="141"/>
      <c r="BV16" s="134"/>
      <c r="BW16" s="175">
        <f t="shared" si="12"/>
        <v>0</v>
      </c>
      <c r="BX16" s="67"/>
      <c r="BY16" s="31"/>
      <c r="BZ16" s="28"/>
      <c r="CA16" s="60">
        <f t="shared" si="41"/>
        <v>0</v>
      </c>
      <c r="CB16" s="54"/>
      <c r="CC16" s="31"/>
      <c r="CD16" s="28"/>
      <c r="CE16" s="56">
        <f t="shared" si="38"/>
        <v>0</v>
      </c>
      <c r="CF16" s="54"/>
      <c r="CG16" s="31"/>
      <c r="CH16" s="28"/>
      <c r="CI16" s="60">
        <f t="shared" si="45"/>
        <v>0</v>
      </c>
      <c r="CJ16" s="54"/>
      <c r="CK16" s="31"/>
      <c r="CL16" s="28"/>
      <c r="CM16" s="62">
        <f t="shared" si="16"/>
        <v>0</v>
      </c>
      <c r="CN16" s="54"/>
      <c r="CO16" s="28"/>
      <c r="CP16" s="28"/>
      <c r="CQ16" s="56">
        <f t="shared" ref="CQ16:CQ35" si="47">CP16*CO16</f>
        <v>0</v>
      </c>
      <c r="CR16" s="54"/>
      <c r="CS16" s="28"/>
      <c r="CT16" s="28"/>
      <c r="CU16" s="60">
        <f t="shared" si="39"/>
        <v>0</v>
      </c>
      <c r="CV16" s="138"/>
      <c r="CW16" s="141"/>
      <c r="CX16" s="134"/>
      <c r="CY16" s="145">
        <f t="shared" si="32"/>
        <v>0</v>
      </c>
      <c r="CZ16" s="137"/>
      <c r="DA16" s="140"/>
      <c r="DB16" s="133"/>
      <c r="DC16" s="147">
        <f t="shared" si="40"/>
        <v>0</v>
      </c>
      <c r="DD16" s="137"/>
      <c r="DE16" s="140"/>
      <c r="DF16" s="133"/>
      <c r="DG16" s="149">
        <f t="shared" si="42"/>
        <v>0</v>
      </c>
      <c r="DH16" s="133"/>
      <c r="DI16" s="133"/>
      <c r="DJ16" s="133"/>
      <c r="DK16" s="145">
        <f t="shared" si="21"/>
        <v>0</v>
      </c>
      <c r="DL16" s="133"/>
      <c r="DM16" s="133"/>
      <c r="DN16" s="133"/>
      <c r="DO16" s="147">
        <f t="shared" si="46"/>
        <v>0</v>
      </c>
      <c r="DP16" s="137"/>
      <c r="DQ16" s="140"/>
      <c r="DR16" s="133"/>
      <c r="DS16" s="149">
        <f t="shared" si="23"/>
        <v>0</v>
      </c>
      <c r="DT16" s="137"/>
      <c r="DU16" s="140"/>
      <c r="DV16" s="133"/>
      <c r="DW16" s="133">
        <f t="shared" si="24"/>
        <v>0</v>
      </c>
      <c r="DX16" s="163"/>
      <c r="DY16" s="156"/>
      <c r="DZ16" s="28"/>
      <c r="EA16" s="72">
        <f t="shared" si="43"/>
        <v>0</v>
      </c>
      <c r="EB16" s="74"/>
      <c r="EC16" s="98">
        <f t="shared" si="37"/>
        <v>4174.8</v>
      </c>
      <c r="ED16" t="s">
        <v>60</v>
      </c>
    </row>
    <row r="17" spans="1:134" ht="15.75">
      <c r="A17" s="129">
        <v>15</v>
      </c>
      <c r="B17" s="25">
        <v>41046</v>
      </c>
      <c r="C17" s="153" t="s">
        <v>179</v>
      </c>
      <c r="D17" s="69"/>
      <c r="E17" s="31"/>
      <c r="F17" s="28"/>
      <c r="G17" s="56">
        <f t="shared" si="0"/>
        <v>0</v>
      </c>
      <c r="H17" s="54"/>
      <c r="I17" s="30"/>
      <c r="J17" s="28"/>
      <c r="K17" s="60">
        <f t="shared" si="1"/>
        <v>0</v>
      </c>
      <c r="L17" s="58"/>
      <c r="M17" s="31"/>
      <c r="N17" s="28"/>
      <c r="O17" s="62">
        <f t="shared" si="2"/>
        <v>0</v>
      </c>
      <c r="P17" s="58"/>
      <c r="Q17" s="31"/>
      <c r="R17" s="28"/>
      <c r="S17" s="56">
        <f t="shared" si="27"/>
        <v>0</v>
      </c>
      <c r="T17" s="54"/>
      <c r="U17" s="31"/>
      <c r="V17" s="28"/>
      <c r="W17" s="60">
        <f t="shared" si="28"/>
        <v>0</v>
      </c>
      <c r="X17" s="54">
        <v>2</v>
      </c>
      <c r="Y17" s="31">
        <v>1912.8</v>
      </c>
      <c r="Z17" s="28">
        <v>26.1</v>
      </c>
      <c r="AA17" s="62">
        <f t="shared" si="29"/>
        <v>49924.08</v>
      </c>
      <c r="AB17" s="54"/>
      <c r="AC17" s="31"/>
      <c r="AD17" s="28"/>
      <c r="AE17" s="56">
        <f t="shared" si="30"/>
        <v>0</v>
      </c>
      <c r="AF17" s="54"/>
      <c r="AG17" s="31"/>
      <c r="AH17" s="28"/>
      <c r="AI17" s="65">
        <f t="shared" si="3"/>
        <v>0</v>
      </c>
      <c r="AJ17" s="54"/>
      <c r="AK17" s="31"/>
      <c r="AL17" s="28"/>
      <c r="AM17" s="62">
        <f t="shared" si="31"/>
        <v>0</v>
      </c>
      <c r="AN17" s="54"/>
      <c r="AO17" s="30"/>
      <c r="AP17" s="28"/>
      <c r="AQ17" s="56">
        <f t="shared" si="33"/>
        <v>0</v>
      </c>
      <c r="AR17" s="54"/>
      <c r="AS17" s="31"/>
      <c r="AT17" s="28"/>
      <c r="AU17" s="60">
        <f t="shared" si="34"/>
        <v>0</v>
      </c>
      <c r="AV17" s="54"/>
      <c r="AW17" s="31"/>
      <c r="AX17" s="28"/>
      <c r="AY17" s="62">
        <f>AX17*AW17</f>
        <v>0</v>
      </c>
      <c r="AZ17" s="54"/>
      <c r="BA17" s="31"/>
      <c r="BB17" s="28"/>
      <c r="BC17" s="56">
        <f t="shared" si="35"/>
        <v>0</v>
      </c>
      <c r="BD17" s="54">
        <v>10</v>
      </c>
      <c r="BE17" s="31">
        <v>272.2</v>
      </c>
      <c r="BF17" s="28">
        <v>25.5</v>
      </c>
      <c r="BG17" s="60">
        <f t="shared" si="44"/>
        <v>6941.0999999999995</v>
      </c>
      <c r="BH17" s="54"/>
      <c r="BI17" s="31"/>
      <c r="BJ17" s="28"/>
      <c r="BK17" s="62">
        <f t="shared" si="36"/>
        <v>0</v>
      </c>
      <c r="BL17" s="54"/>
      <c r="BM17" s="28"/>
      <c r="BN17" s="28"/>
      <c r="BO17" s="56">
        <f t="shared" si="10"/>
        <v>0</v>
      </c>
      <c r="BP17" s="54"/>
      <c r="BQ17" s="31"/>
      <c r="BR17" s="28"/>
      <c r="BS17" s="60">
        <f t="shared" si="11"/>
        <v>0</v>
      </c>
      <c r="BT17" s="134"/>
      <c r="BU17" s="141"/>
      <c r="BV17" s="134"/>
      <c r="BW17" s="175">
        <f t="shared" si="12"/>
        <v>0</v>
      </c>
      <c r="BX17" s="67"/>
      <c r="BY17" s="31"/>
      <c r="BZ17" s="28"/>
      <c r="CA17" s="60">
        <f t="shared" si="41"/>
        <v>0</v>
      </c>
      <c r="CB17" s="54"/>
      <c r="CC17" s="31"/>
      <c r="CD17" s="28"/>
      <c r="CE17" s="56">
        <f t="shared" si="38"/>
        <v>0</v>
      </c>
      <c r="CF17" s="54"/>
      <c r="CG17" s="31"/>
      <c r="CH17" s="28"/>
      <c r="CI17" s="60">
        <f t="shared" si="45"/>
        <v>0</v>
      </c>
      <c r="CJ17" s="54"/>
      <c r="CK17" s="31"/>
      <c r="CL17" s="28"/>
      <c r="CM17" s="62">
        <f t="shared" si="16"/>
        <v>0</v>
      </c>
      <c r="CN17" s="54"/>
      <c r="CO17" s="28"/>
      <c r="CP17" s="28"/>
      <c r="CQ17" s="56">
        <f t="shared" si="47"/>
        <v>0</v>
      </c>
      <c r="CR17" s="54"/>
      <c r="CS17" s="28"/>
      <c r="CT17" s="28"/>
      <c r="CU17" s="60">
        <f t="shared" si="39"/>
        <v>0</v>
      </c>
      <c r="CV17" s="138"/>
      <c r="CW17" s="141"/>
      <c r="CX17" s="134"/>
      <c r="CY17" s="145">
        <f t="shared" si="32"/>
        <v>0</v>
      </c>
      <c r="CZ17" s="137"/>
      <c r="DA17" s="140"/>
      <c r="DB17" s="133"/>
      <c r="DC17" s="147">
        <f t="shared" si="40"/>
        <v>0</v>
      </c>
      <c r="DD17" s="137"/>
      <c r="DE17" s="140"/>
      <c r="DF17" s="133"/>
      <c r="DG17" s="149">
        <f t="shared" si="42"/>
        <v>0</v>
      </c>
      <c r="DH17" s="133"/>
      <c r="DI17" s="133"/>
      <c r="DJ17" s="133"/>
      <c r="DK17" s="145">
        <f t="shared" si="21"/>
        <v>0</v>
      </c>
      <c r="DL17" s="133"/>
      <c r="DM17" s="133"/>
      <c r="DN17" s="133"/>
      <c r="DO17" s="147">
        <f t="shared" si="46"/>
        <v>0</v>
      </c>
      <c r="DP17" s="137"/>
      <c r="DQ17" s="140"/>
      <c r="DR17" s="133"/>
      <c r="DS17" s="149">
        <f t="shared" si="23"/>
        <v>0</v>
      </c>
      <c r="DT17" s="137"/>
      <c r="DU17" s="140"/>
      <c r="DV17" s="133"/>
      <c r="DW17" s="133">
        <f t="shared" si="24"/>
        <v>0</v>
      </c>
      <c r="DX17" s="163"/>
      <c r="DY17" s="156"/>
      <c r="DZ17" s="28"/>
      <c r="EA17" s="72">
        <f t="shared" si="43"/>
        <v>0</v>
      </c>
      <c r="EB17" s="74"/>
      <c r="EC17" s="98">
        <f t="shared" si="37"/>
        <v>56865.18</v>
      </c>
      <c r="ED17" t="s">
        <v>60</v>
      </c>
    </row>
    <row r="18" spans="1:134" ht="15.75">
      <c r="A18" s="129">
        <v>16</v>
      </c>
      <c r="B18" s="25">
        <v>41046</v>
      </c>
      <c r="C18" s="174" t="s">
        <v>180</v>
      </c>
      <c r="D18" s="69"/>
      <c r="E18" s="31"/>
      <c r="F18" s="28"/>
      <c r="G18" s="56">
        <f t="shared" si="0"/>
        <v>0</v>
      </c>
      <c r="H18" s="54"/>
      <c r="I18" s="30"/>
      <c r="J18" s="28"/>
      <c r="K18" s="60">
        <f t="shared" si="1"/>
        <v>0</v>
      </c>
      <c r="L18" s="58"/>
      <c r="M18" s="31"/>
      <c r="N18" s="28"/>
      <c r="O18" s="62">
        <f t="shared" si="2"/>
        <v>0</v>
      </c>
      <c r="P18" s="58"/>
      <c r="Q18" s="31">
        <v>61</v>
      </c>
      <c r="R18" s="28">
        <v>18</v>
      </c>
      <c r="S18" s="56">
        <f t="shared" si="27"/>
        <v>1098</v>
      </c>
      <c r="T18" s="54"/>
      <c r="U18" s="31"/>
      <c r="V18" s="28"/>
      <c r="W18" s="60">
        <f t="shared" si="28"/>
        <v>0</v>
      </c>
      <c r="X18" s="54"/>
      <c r="Y18" s="31"/>
      <c r="Z18" s="28"/>
      <c r="AA18" s="62">
        <f t="shared" si="29"/>
        <v>0</v>
      </c>
      <c r="AB18" s="54"/>
      <c r="AC18" s="31"/>
      <c r="AD18" s="28"/>
      <c r="AE18" s="56">
        <f t="shared" si="30"/>
        <v>0</v>
      </c>
      <c r="AF18" s="54"/>
      <c r="AG18" s="31"/>
      <c r="AH18" s="28"/>
      <c r="AI18" s="65">
        <f t="shared" si="3"/>
        <v>0</v>
      </c>
      <c r="AJ18" s="54"/>
      <c r="AK18" s="31"/>
      <c r="AL18" s="28"/>
      <c r="AM18" s="62">
        <f t="shared" si="31"/>
        <v>0</v>
      </c>
      <c r="AN18" s="54"/>
      <c r="AO18" s="30"/>
      <c r="AP18" s="28"/>
      <c r="AQ18" s="56">
        <f t="shared" si="33"/>
        <v>0</v>
      </c>
      <c r="AR18" s="54"/>
      <c r="AS18" s="31"/>
      <c r="AT18" s="28"/>
      <c r="AU18" s="60">
        <f t="shared" si="34"/>
        <v>0</v>
      </c>
      <c r="AV18" s="54"/>
      <c r="AW18" s="31"/>
      <c r="AX18" s="28"/>
      <c r="AY18" s="62">
        <f t="shared" ref="AY18:AY35" si="48">AX18*AW18</f>
        <v>0</v>
      </c>
      <c r="AZ18" s="54"/>
      <c r="BA18" s="31"/>
      <c r="BB18" s="28"/>
      <c r="BC18" s="56">
        <f t="shared" si="35"/>
        <v>0</v>
      </c>
      <c r="BD18" s="54"/>
      <c r="BE18" s="31"/>
      <c r="BF18" s="28"/>
      <c r="BG18" s="60">
        <f t="shared" si="44"/>
        <v>0</v>
      </c>
      <c r="BH18" s="54"/>
      <c r="BI18" s="31"/>
      <c r="BJ18" s="28"/>
      <c r="BK18" s="62">
        <f t="shared" si="36"/>
        <v>0</v>
      </c>
      <c r="BL18" s="54">
        <v>12</v>
      </c>
      <c r="BM18" s="28">
        <v>1086.5</v>
      </c>
      <c r="BN18" s="28">
        <v>24.5</v>
      </c>
      <c r="BO18" s="56">
        <f t="shared" si="10"/>
        <v>26619.25</v>
      </c>
      <c r="BP18" s="54"/>
      <c r="BQ18" s="31"/>
      <c r="BR18" s="28"/>
      <c r="BS18" s="60">
        <f t="shared" si="11"/>
        <v>0</v>
      </c>
      <c r="BT18" s="134"/>
      <c r="BU18" s="141"/>
      <c r="BV18" s="134"/>
      <c r="BW18" s="175">
        <f t="shared" si="12"/>
        <v>0</v>
      </c>
      <c r="BX18" s="67"/>
      <c r="BY18" s="31"/>
      <c r="BZ18" s="28"/>
      <c r="CA18" s="60">
        <f t="shared" si="41"/>
        <v>0</v>
      </c>
      <c r="CB18" s="54"/>
      <c r="CC18" s="31"/>
      <c r="CD18" s="28"/>
      <c r="CE18" s="56">
        <f t="shared" si="38"/>
        <v>0</v>
      </c>
      <c r="CF18" s="54"/>
      <c r="CG18" s="31"/>
      <c r="CH18" s="28"/>
      <c r="CI18" s="60">
        <f t="shared" si="45"/>
        <v>0</v>
      </c>
      <c r="CJ18" s="54"/>
      <c r="CK18" s="31"/>
      <c r="CL18" s="28"/>
      <c r="CM18" s="62">
        <f t="shared" si="16"/>
        <v>0</v>
      </c>
      <c r="CN18" s="54"/>
      <c r="CO18" s="28"/>
      <c r="CP18" s="28"/>
      <c r="CQ18" s="56">
        <f t="shared" si="47"/>
        <v>0</v>
      </c>
      <c r="CR18" s="54"/>
      <c r="CS18" s="28"/>
      <c r="CT18" s="28"/>
      <c r="CU18" s="60">
        <f t="shared" si="39"/>
        <v>0</v>
      </c>
      <c r="CV18" s="138"/>
      <c r="CW18" s="141"/>
      <c r="CX18" s="134"/>
      <c r="CY18" s="145">
        <f t="shared" si="32"/>
        <v>0</v>
      </c>
      <c r="CZ18" s="137"/>
      <c r="DA18" s="140"/>
      <c r="DB18" s="133"/>
      <c r="DC18" s="147">
        <f t="shared" si="40"/>
        <v>0</v>
      </c>
      <c r="DD18" s="137"/>
      <c r="DE18" s="140"/>
      <c r="DF18" s="133"/>
      <c r="DG18" s="149">
        <f t="shared" si="42"/>
        <v>0</v>
      </c>
      <c r="DH18" s="133"/>
      <c r="DI18" s="133"/>
      <c r="DJ18" s="133"/>
      <c r="DK18" s="145">
        <f>DJ18*DI18</f>
        <v>0</v>
      </c>
      <c r="DL18" s="133"/>
      <c r="DM18" s="133"/>
      <c r="DN18" s="133"/>
      <c r="DO18" s="147">
        <f t="shared" si="46"/>
        <v>0</v>
      </c>
      <c r="DP18" s="137"/>
      <c r="DQ18" s="140"/>
      <c r="DR18" s="133"/>
      <c r="DS18" s="149">
        <f t="shared" si="23"/>
        <v>0</v>
      </c>
      <c r="DT18" s="137"/>
      <c r="DU18" s="140"/>
      <c r="DV18" s="133"/>
      <c r="DW18" s="133">
        <f t="shared" si="24"/>
        <v>0</v>
      </c>
      <c r="DX18" s="163"/>
      <c r="DY18" s="156"/>
      <c r="DZ18" s="28"/>
      <c r="EA18" s="72">
        <f t="shared" si="43"/>
        <v>0</v>
      </c>
      <c r="EB18" s="74"/>
      <c r="EC18" s="98">
        <f t="shared" si="37"/>
        <v>27717.25</v>
      </c>
      <c r="ED18" t="s">
        <v>60</v>
      </c>
    </row>
    <row r="19" spans="1:134" ht="15.75">
      <c r="A19" s="129">
        <v>17</v>
      </c>
      <c r="B19" s="25">
        <v>41048</v>
      </c>
      <c r="C19" s="174" t="s">
        <v>181</v>
      </c>
      <c r="D19" s="69"/>
      <c r="E19" s="31"/>
      <c r="F19" s="28"/>
      <c r="G19" s="56">
        <f t="shared" si="0"/>
        <v>0</v>
      </c>
      <c r="H19" s="54"/>
      <c r="I19" s="30"/>
      <c r="J19" s="28"/>
      <c r="K19" s="60">
        <f t="shared" si="1"/>
        <v>0</v>
      </c>
      <c r="L19" s="58"/>
      <c r="M19" s="31"/>
      <c r="N19" s="28"/>
      <c r="O19" s="62">
        <f t="shared" si="2"/>
        <v>0</v>
      </c>
      <c r="P19" s="58"/>
      <c r="Q19" s="31">
        <v>136.1</v>
      </c>
      <c r="R19" s="28">
        <v>22</v>
      </c>
      <c r="S19" s="56">
        <f t="shared" si="27"/>
        <v>2994.2</v>
      </c>
      <c r="T19" s="54"/>
      <c r="U19" s="31"/>
      <c r="V19" s="28"/>
      <c r="W19" s="60">
        <f t="shared" si="28"/>
        <v>0</v>
      </c>
      <c r="X19" s="54">
        <v>2</v>
      </c>
      <c r="Y19" s="31">
        <v>1828.9</v>
      </c>
      <c r="Z19" s="28">
        <v>26.1</v>
      </c>
      <c r="AA19" s="62">
        <f t="shared" si="29"/>
        <v>47734.290000000008</v>
      </c>
      <c r="AB19" s="54"/>
      <c r="AC19" s="31"/>
      <c r="AD19" s="28"/>
      <c r="AE19" s="56">
        <f t="shared" si="30"/>
        <v>0</v>
      </c>
      <c r="AF19" s="54"/>
      <c r="AG19" s="31"/>
      <c r="AH19" s="28"/>
      <c r="AI19" s="65">
        <f t="shared" si="3"/>
        <v>0</v>
      </c>
      <c r="AJ19" s="54"/>
      <c r="AK19" s="31"/>
      <c r="AL19" s="28"/>
      <c r="AM19" s="62">
        <f t="shared" si="31"/>
        <v>0</v>
      </c>
      <c r="AN19" s="54"/>
      <c r="AO19" s="30"/>
      <c r="AP19" s="28"/>
      <c r="AQ19" s="56">
        <f t="shared" si="33"/>
        <v>0</v>
      </c>
      <c r="AR19" s="54"/>
      <c r="AS19" s="31"/>
      <c r="AT19" s="28"/>
      <c r="AU19" s="60">
        <f t="shared" si="34"/>
        <v>0</v>
      </c>
      <c r="AV19" s="54"/>
      <c r="AW19" s="31"/>
      <c r="AX19" s="28"/>
      <c r="AY19" s="62">
        <f t="shared" si="48"/>
        <v>0</v>
      </c>
      <c r="AZ19" s="54"/>
      <c r="BA19" s="31"/>
      <c r="BB19" s="28"/>
      <c r="BC19" s="56">
        <f t="shared" si="35"/>
        <v>0</v>
      </c>
      <c r="BD19" s="54"/>
      <c r="BE19" s="31"/>
      <c r="BF19" s="28"/>
      <c r="BG19" s="60">
        <f t="shared" si="44"/>
        <v>0</v>
      </c>
      <c r="BH19" s="54"/>
      <c r="BI19" s="31"/>
      <c r="BJ19" s="28"/>
      <c r="BK19" s="62">
        <f t="shared" si="36"/>
        <v>0</v>
      </c>
      <c r="BL19" s="54"/>
      <c r="BM19" s="28"/>
      <c r="BN19" s="28"/>
      <c r="BO19" s="56">
        <f t="shared" si="10"/>
        <v>0</v>
      </c>
      <c r="BP19" s="54"/>
      <c r="BQ19" s="31"/>
      <c r="BR19" s="28"/>
      <c r="BS19" s="60">
        <f t="shared" si="11"/>
        <v>0</v>
      </c>
      <c r="BT19" s="134"/>
      <c r="BU19" s="141"/>
      <c r="BV19" s="134"/>
      <c r="BW19" s="175">
        <f t="shared" si="12"/>
        <v>0</v>
      </c>
      <c r="BX19" s="67"/>
      <c r="BY19" s="31"/>
      <c r="BZ19" s="28"/>
      <c r="CA19" s="60">
        <f t="shared" si="41"/>
        <v>0</v>
      </c>
      <c r="CB19" s="54"/>
      <c r="CC19" s="31"/>
      <c r="CD19" s="28"/>
      <c r="CE19" s="56">
        <f t="shared" si="38"/>
        <v>0</v>
      </c>
      <c r="CF19" s="54"/>
      <c r="CG19" s="31"/>
      <c r="CH19" s="28"/>
      <c r="CI19" s="60">
        <f t="shared" si="45"/>
        <v>0</v>
      </c>
      <c r="CJ19" s="54"/>
      <c r="CK19" s="31"/>
      <c r="CL19" s="28"/>
      <c r="CM19" s="62">
        <f t="shared" si="16"/>
        <v>0</v>
      </c>
      <c r="CN19" s="54"/>
      <c r="CO19" s="28"/>
      <c r="CP19" s="28"/>
      <c r="CQ19" s="56">
        <f t="shared" si="47"/>
        <v>0</v>
      </c>
      <c r="CR19" s="54"/>
      <c r="CS19" s="28"/>
      <c r="CT19" s="28"/>
      <c r="CU19" s="60">
        <f t="shared" si="39"/>
        <v>0</v>
      </c>
      <c r="CV19" s="138"/>
      <c r="CW19" s="141"/>
      <c r="CX19" s="134"/>
      <c r="CY19" s="145">
        <f t="shared" si="32"/>
        <v>0</v>
      </c>
      <c r="CZ19" s="137"/>
      <c r="DA19" s="140"/>
      <c r="DB19" s="133"/>
      <c r="DC19" s="147">
        <f t="shared" si="40"/>
        <v>0</v>
      </c>
      <c r="DD19" s="137"/>
      <c r="DE19" s="140"/>
      <c r="DF19" s="133"/>
      <c r="DG19" s="149">
        <f t="shared" si="42"/>
        <v>0</v>
      </c>
      <c r="DH19" s="133"/>
      <c r="DI19" s="133"/>
      <c r="DJ19" s="133"/>
      <c r="DK19" s="145">
        <f t="shared" ref="DK19:DK35" si="49">DJ19*DI19</f>
        <v>0</v>
      </c>
      <c r="DL19" s="133"/>
      <c r="DM19" s="133"/>
      <c r="DN19" s="133"/>
      <c r="DO19" s="147">
        <f t="shared" si="46"/>
        <v>0</v>
      </c>
      <c r="DP19" s="137"/>
      <c r="DQ19" s="140"/>
      <c r="DR19" s="133"/>
      <c r="DS19" s="149">
        <f t="shared" si="23"/>
        <v>0</v>
      </c>
      <c r="DT19" s="137"/>
      <c r="DU19" s="140"/>
      <c r="DV19" s="133"/>
      <c r="DW19" s="133">
        <f t="shared" si="24"/>
        <v>0</v>
      </c>
      <c r="DX19" s="163"/>
      <c r="DY19" s="156"/>
      <c r="DZ19" s="28"/>
      <c r="EA19" s="72">
        <f t="shared" si="43"/>
        <v>0</v>
      </c>
      <c r="EB19" s="74"/>
      <c r="EC19" s="98">
        <f t="shared" si="37"/>
        <v>50728.490000000005</v>
      </c>
      <c r="ED19" t="s">
        <v>60</v>
      </c>
    </row>
    <row r="20" spans="1:134" ht="15.75">
      <c r="A20" s="129">
        <v>18</v>
      </c>
      <c r="B20" s="25">
        <v>41050</v>
      </c>
      <c r="C20" s="153" t="s">
        <v>182</v>
      </c>
      <c r="D20" s="69"/>
      <c r="E20" s="31"/>
      <c r="F20" s="28"/>
      <c r="G20" s="56">
        <f t="shared" si="0"/>
        <v>0</v>
      </c>
      <c r="H20" s="54"/>
      <c r="I20" s="30"/>
      <c r="J20" s="28"/>
      <c r="K20" s="60">
        <f t="shared" si="1"/>
        <v>0</v>
      </c>
      <c r="L20" s="58"/>
      <c r="M20" s="31"/>
      <c r="N20" s="28"/>
      <c r="O20" s="62">
        <f t="shared" si="2"/>
        <v>0</v>
      </c>
      <c r="P20" s="58"/>
      <c r="Q20" s="31"/>
      <c r="R20" s="28"/>
      <c r="S20" s="56">
        <f t="shared" si="27"/>
        <v>0</v>
      </c>
      <c r="T20" s="54"/>
      <c r="U20" s="31"/>
      <c r="V20" s="28"/>
      <c r="W20" s="60">
        <f t="shared" si="28"/>
        <v>0</v>
      </c>
      <c r="X20" s="54"/>
      <c r="Y20" s="31"/>
      <c r="Z20" s="28"/>
      <c r="AA20" s="62">
        <f t="shared" si="29"/>
        <v>0</v>
      </c>
      <c r="AB20" s="54"/>
      <c r="AC20" s="31"/>
      <c r="AD20" s="28"/>
      <c r="AE20" s="56">
        <f t="shared" si="30"/>
        <v>0</v>
      </c>
      <c r="AF20" s="54"/>
      <c r="AG20" s="31"/>
      <c r="AH20" s="28"/>
      <c r="AI20" s="65">
        <f t="shared" si="3"/>
        <v>0</v>
      </c>
      <c r="AJ20" s="54"/>
      <c r="AK20" s="31"/>
      <c r="AL20" s="28"/>
      <c r="AM20" s="62">
        <f t="shared" si="31"/>
        <v>0</v>
      </c>
      <c r="AN20" s="54"/>
      <c r="AO20" s="30"/>
      <c r="AP20" s="28"/>
      <c r="AQ20" s="56">
        <f t="shared" si="33"/>
        <v>0</v>
      </c>
      <c r="AR20" s="54"/>
      <c r="AS20" s="31"/>
      <c r="AT20" s="28"/>
      <c r="AU20" s="60">
        <f t="shared" si="34"/>
        <v>0</v>
      </c>
      <c r="AV20" s="54"/>
      <c r="AW20" s="31"/>
      <c r="AX20" s="28"/>
      <c r="AY20" s="62">
        <f t="shared" si="48"/>
        <v>0</v>
      </c>
      <c r="AZ20" s="54"/>
      <c r="BA20" s="31"/>
      <c r="BB20" s="28"/>
      <c r="BC20" s="56">
        <f t="shared" si="35"/>
        <v>0</v>
      </c>
      <c r="BD20" s="54"/>
      <c r="BE20" s="31"/>
      <c r="BF20" s="28"/>
      <c r="BG20" s="60">
        <f t="shared" si="44"/>
        <v>0</v>
      </c>
      <c r="BH20" s="54"/>
      <c r="BI20" s="31"/>
      <c r="BJ20" s="28"/>
      <c r="BK20" s="62">
        <f t="shared" si="36"/>
        <v>0</v>
      </c>
      <c r="BL20" s="54">
        <v>11</v>
      </c>
      <c r="BM20" s="28">
        <v>767.1</v>
      </c>
      <c r="BN20" s="28">
        <v>24.5</v>
      </c>
      <c r="BO20" s="56">
        <f t="shared" si="10"/>
        <v>18793.95</v>
      </c>
      <c r="BP20" s="54"/>
      <c r="BQ20" s="31"/>
      <c r="BR20" s="28"/>
      <c r="BS20" s="60">
        <f t="shared" si="11"/>
        <v>0</v>
      </c>
      <c r="BT20" s="134"/>
      <c r="BU20" s="141"/>
      <c r="BV20" s="134"/>
      <c r="BW20" s="175">
        <f t="shared" si="12"/>
        <v>0</v>
      </c>
      <c r="BX20" s="67"/>
      <c r="BY20" s="31"/>
      <c r="BZ20" s="28"/>
      <c r="CA20" s="60">
        <f t="shared" si="41"/>
        <v>0</v>
      </c>
      <c r="CB20" s="54"/>
      <c r="CC20" s="31"/>
      <c r="CD20" s="28"/>
      <c r="CE20" s="56">
        <f t="shared" si="38"/>
        <v>0</v>
      </c>
      <c r="CF20" s="54"/>
      <c r="CG20" s="31"/>
      <c r="CH20" s="28"/>
      <c r="CI20" s="60">
        <f t="shared" si="45"/>
        <v>0</v>
      </c>
      <c r="CJ20" s="54"/>
      <c r="CK20" s="31"/>
      <c r="CL20" s="28"/>
      <c r="CM20" s="62">
        <f t="shared" si="16"/>
        <v>0</v>
      </c>
      <c r="CN20" s="54"/>
      <c r="CO20" s="28"/>
      <c r="CP20" s="28"/>
      <c r="CQ20" s="56">
        <f t="shared" si="47"/>
        <v>0</v>
      </c>
      <c r="CR20" s="54"/>
      <c r="CS20" s="28"/>
      <c r="CT20" s="28"/>
      <c r="CU20" s="60">
        <f t="shared" si="39"/>
        <v>0</v>
      </c>
      <c r="CV20" s="138"/>
      <c r="CW20" s="141"/>
      <c r="CX20" s="134"/>
      <c r="CY20" s="145">
        <f t="shared" si="32"/>
        <v>0</v>
      </c>
      <c r="CZ20" s="137"/>
      <c r="DA20" s="140"/>
      <c r="DB20" s="133"/>
      <c r="DC20" s="147">
        <f t="shared" si="40"/>
        <v>0</v>
      </c>
      <c r="DD20" s="137"/>
      <c r="DE20" s="140"/>
      <c r="DF20" s="133"/>
      <c r="DG20" s="149">
        <f t="shared" si="42"/>
        <v>0</v>
      </c>
      <c r="DH20" s="133"/>
      <c r="DI20" s="133"/>
      <c r="DJ20" s="133"/>
      <c r="DK20" s="145">
        <f t="shared" si="49"/>
        <v>0</v>
      </c>
      <c r="DL20" s="133"/>
      <c r="DM20" s="133"/>
      <c r="DN20" s="133"/>
      <c r="DO20" s="147">
        <f t="shared" si="46"/>
        <v>0</v>
      </c>
      <c r="DP20" s="137"/>
      <c r="DQ20" s="140"/>
      <c r="DR20" s="133"/>
      <c r="DS20" s="149">
        <f t="shared" si="23"/>
        <v>0</v>
      </c>
      <c r="DT20" s="137"/>
      <c r="DU20" s="140">
        <v>10</v>
      </c>
      <c r="DV20" s="133">
        <v>20</v>
      </c>
      <c r="DW20" s="133">
        <f t="shared" si="24"/>
        <v>200</v>
      </c>
      <c r="DX20" s="163"/>
      <c r="DY20" s="156"/>
      <c r="DZ20" s="28"/>
      <c r="EA20" s="72">
        <f t="shared" si="43"/>
        <v>0</v>
      </c>
      <c r="EB20" s="74"/>
      <c r="EC20" s="98">
        <f t="shared" si="37"/>
        <v>18993.95</v>
      </c>
      <c r="ED20" t="s">
        <v>60</v>
      </c>
    </row>
    <row r="21" spans="1:134" ht="15.75">
      <c r="A21" s="129">
        <v>19</v>
      </c>
      <c r="B21" s="25">
        <v>41052</v>
      </c>
      <c r="C21" s="153" t="s">
        <v>183</v>
      </c>
      <c r="D21" s="69">
        <v>15</v>
      </c>
      <c r="E21" s="31">
        <v>282.8</v>
      </c>
      <c r="F21" s="28">
        <v>35.5</v>
      </c>
      <c r="G21" s="56">
        <f t="shared" si="0"/>
        <v>10039.4</v>
      </c>
      <c r="H21" s="54">
        <v>5</v>
      </c>
      <c r="I21" s="30">
        <v>125.65</v>
      </c>
      <c r="J21" s="28">
        <v>63</v>
      </c>
      <c r="K21" s="60">
        <f t="shared" si="1"/>
        <v>7915.9500000000007</v>
      </c>
      <c r="L21" s="58"/>
      <c r="M21" s="31"/>
      <c r="N21" s="28"/>
      <c r="O21" s="62">
        <f t="shared" si="2"/>
        <v>0</v>
      </c>
      <c r="P21" s="58"/>
      <c r="Q21" s="31"/>
      <c r="R21" s="28"/>
      <c r="S21" s="56">
        <f t="shared" si="27"/>
        <v>0</v>
      </c>
      <c r="T21" s="54"/>
      <c r="U21" s="31"/>
      <c r="V21" s="28"/>
      <c r="W21" s="60">
        <f t="shared" si="28"/>
        <v>0</v>
      </c>
      <c r="X21" s="54"/>
      <c r="Y21" s="31"/>
      <c r="Z21" s="28"/>
      <c r="AA21" s="62">
        <f t="shared" si="29"/>
        <v>0</v>
      </c>
      <c r="AB21" s="54"/>
      <c r="AC21" s="31"/>
      <c r="AD21" s="28"/>
      <c r="AE21" s="56">
        <f t="shared" si="30"/>
        <v>0</v>
      </c>
      <c r="AF21" s="54"/>
      <c r="AG21" s="31"/>
      <c r="AH21" s="28"/>
      <c r="AI21" s="65">
        <f>AH21*AG21</f>
        <v>0</v>
      </c>
      <c r="AJ21" s="54"/>
      <c r="AK21" s="31"/>
      <c r="AL21" s="28"/>
      <c r="AM21" s="62">
        <f t="shared" si="31"/>
        <v>0</v>
      </c>
      <c r="AN21" s="54"/>
      <c r="AO21" s="30"/>
      <c r="AP21" s="28"/>
      <c r="AQ21" s="56">
        <f t="shared" si="33"/>
        <v>0</v>
      </c>
      <c r="AR21" s="54"/>
      <c r="AS21" s="31"/>
      <c r="AT21" s="28"/>
      <c r="AU21" s="60">
        <f t="shared" si="34"/>
        <v>0</v>
      </c>
      <c r="AV21" s="54"/>
      <c r="AW21" s="31"/>
      <c r="AX21" s="28"/>
      <c r="AY21" s="62">
        <f t="shared" si="48"/>
        <v>0</v>
      </c>
      <c r="AZ21" s="54"/>
      <c r="BA21" s="31"/>
      <c r="BB21" s="28"/>
      <c r="BC21" s="56">
        <f t="shared" si="35"/>
        <v>0</v>
      </c>
      <c r="BD21" s="54"/>
      <c r="BE21" s="31"/>
      <c r="BF21" s="28"/>
      <c r="BG21" s="60">
        <f t="shared" si="44"/>
        <v>0</v>
      </c>
      <c r="BH21" s="54"/>
      <c r="BI21" s="31"/>
      <c r="BJ21" s="28"/>
      <c r="BK21" s="62">
        <f t="shared" si="36"/>
        <v>0</v>
      </c>
      <c r="BL21" s="54"/>
      <c r="BM21" s="28"/>
      <c r="BN21" s="28"/>
      <c r="BO21" s="56">
        <f t="shared" si="10"/>
        <v>0</v>
      </c>
      <c r="BP21" s="54"/>
      <c r="BQ21" s="31"/>
      <c r="BR21" s="28"/>
      <c r="BS21" s="60">
        <f t="shared" si="11"/>
        <v>0</v>
      </c>
      <c r="BT21" s="134"/>
      <c r="BU21" s="141"/>
      <c r="BV21" s="134"/>
      <c r="BW21" s="175">
        <f t="shared" si="12"/>
        <v>0</v>
      </c>
      <c r="BX21" s="67"/>
      <c r="BY21" s="31"/>
      <c r="BZ21" s="28"/>
      <c r="CA21" s="60">
        <f t="shared" si="41"/>
        <v>0</v>
      </c>
      <c r="CB21" s="54"/>
      <c r="CC21" s="31"/>
      <c r="CD21" s="28"/>
      <c r="CE21" s="56">
        <f t="shared" si="38"/>
        <v>0</v>
      </c>
      <c r="CF21" s="54"/>
      <c r="CG21" s="31"/>
      <c r="CH21" s="28"/>
      <c r="CI21" s="60">
        <f t="shared" si="45"/>
        <v>0</v>
      </c>
      <c r="CJ21" s="54"/>
      <c r="CK21" s="31"/>
      <c r="CL21" s="28"/>
      <c r="CM21" s="62">
        <f>CL21*CK21</f>
        <v>0</v>
      </c>
      <c r="CN21" s="54"/>
      <c r="CO21" s="28"/>
      <c r="CP21" s="28"/>
      <c r="CQ21" s="56">
        <f t="shared" si="47"/>
        <v>0</v>
      </c>
      <c r="CR21" s="54"/>
      <c r="CS21" s="28"/>
      <c r="CT21" s="28"/>
      <c r="CU21" s="60">
        <f t="shared" si="39"/>
        <v>0</v>
      </c>
      <c r="CV21" s="138"/>
      <c r="CW21" s="141"/>
      <c r="CX21" s="134"/>
      <c r="CY21" s="145">
        <f t="shared" si="32"/>
        <v>0</v>
      </c>
      <c r="CZ21" s="137"/>
      <c r="DA21" s="140"/>
      <c r="DB21" s="133"/>
      <c r="DC21" s="147">
        <f t="shared" si="40"/>
        <v>0</v>
      </c>
      <c r="DD21" s="137"/>
      <c r="DE21" s="140"/>
      <c r="DF21" s="133"/>
      <c r="DG21" s="149">
        <f t="shared" si="42"/>
        <v>0</v>
      </c>
      <c r="DH21" s="133"/>
      <c r="DI21" s="133"/>
      <c r="DJ21" s="133"/>
      <c r="DK21" s="145">
        <f t="shared" si="49"/>
        <v>0</v>
      </c>
      <c r="DL21" s="133"/>
      <c r="DM21" s="133"/>
      <c r="DN21" s="133"/>
      <c r="DO21" s="147">
        <f t="shared" si="46"/>
        <v>0</v>
      </c>
      <c r="DP21" s="137"/>
      <c r="DQ21" s="140"/>
      <c r="DR21" s="133"/>
      <c r="DS21" s="149">
        <f t="shared" si="23"/>
        <v>0</v>
      </c>
      <c r="DT21" s="137"/>
      <c r="DU21" s="140"/>
      <c r="DV21" s="133"/>
      <c r="DW21" s="133">
        <f t="shared" si="24"/>
        <v>0</v>
      </c>
      <c r="DX21" s="163"/>
      <c r="DY21" s="156"/>
      <c r="DZ21" s="28"/>
      <c r="EA21" s="72">
        <f t="shared" si="43"/>
        <v>0</v>
      </c>
      <c r="EB21" s="74"/>
      <c r="EC21" s="98">
        <f t="shared" si="37"/>
        <v>17955.349999999999</v>
      </c>
      <c r="ED21" t="s">
        <v>60</v>
      </c>
    </row>
    <row r="22" spans="1:134" ht="15.75">
      <c r="A22" s="129">
        <v>20</v>
      </c>
      <c r="B22" s="25">
        <v>41052</v>
      </c>
      <c r="C22" s="153" t="s">
        <v>184</v>
      </c>
      <c r="D22" s="69"/>
      <c r="E22" s="31"/>
      <c r="F22" s="28"/>
      <c r="G22" s="56">
        <f t="shared" si="0"/>
        <v>0</v>
      </c>
      <c r="H22" s="54"/>
      <c r="I22" s="30"/>
      <c r="J22" s="28"/>
      <c r="K22" s="60">
        <f t="shared" si="1"/>
        <v>0</v>
      </c>
      <c r="L22" s="58"/>
      <c r="M22" s="31"/>
      <c r="N22" s="28"/>
      <c r="O22" s="62">
        <f t="shared" si="2"/>
        <v>0</v>
      </c>
      <c r="P22" s="58"/>
      <c r="Q22" s="31"/>
      <c r="R22" s="28"/>
      <c r="S22" s="56">
        <f t="shared" si="27"/>
        <v>0</v>
      </c>
      <c r="T22" s="54"/>
      <c r="U22" s="31"/>
      <c r="V22" s="28"/>
      <c r="W22" s="60">
        <f t="shared" si="28"/>
        <v>0</v>
      </c>
      <c r="X22" s="54">
        <v>2</v>
      </c>
      <c r="Y22" s="31">
        <v>1838.9</v>
      </c>
      <c r="Z22" s="28">
        <v>26</v>
      </c>
      <c r="AA22" s="62">
        <f t="shared" si="29"/>
        <v>47811.4</v>
      </c>
      <c r="AB22" s="54"/>
      <c r="AC22" s="31"/>
      <c r="AD22" s="28"/>
      <c r="AE22" s="56">
        <f t="shared" si="30"/>
        <v>0</v>
      </c>
      <c r="AF22" s="54"/>
      <c r="AG22" s="31"/>
      <c r="AH22" s="28"/>
      <c r="AI22" s="65">
        <f t="shared" ref="AI22:AI35" si="50">AH22*AG22</f>
        <v>0</v>
      </c>
      <c r="AJ22" s="54"/>
      <c r="AK22" s="31"/>
      <c r="AL22" s="28"/>
      <c r="AM22" s="62">
        <f t="shared" si="31"/>
        <v>0</v>
      </c>
      <c r="AN22" s="54"/>
      <c r="AO22" s="30"/>
      <c r="AP22" s="28"/>
      <c r="AQ22" s="56">
        <f t="shared" si="33"/>
        <v>0</v>
      </c>
      <c r="AR22" s="54"/>
      <c r="AS22" s="31"/>
      <c r="AT22" s="28"/>
      <c r="AU22" s="60">
        <f t="shared" si="34"/>
        <v>0</v>
      </c>
      <c r="AV22" s="54"/>
      <c r="AW22" s="31"/>
      <c r="AX22" s="28"/>
      <c r="AY22" s="62">
        <f t="shared" si="48"/>
        <v>0</v>
      </c>
      <c r="AZ22" s="54"/>
      <c r="BA22" s="31"/>
      <c r="BB22" s="28"/>
      <c r="BC22" s="56">
        <f t="shared" si="35"/>
        <v>0</v>
      </c>
      <c r="BD22" s="54">
        <v>10</v>
      </c>
      <c r="BE22" s="31">
        <v>272.2</v>
      </c>
      <c r="BF22" s="28">
        <v>25.5</v>
      </c>
      <c r="BG22" s="60">
        <f t="shared" si="44"/>
        <v>6941.0999999999995</v>
      </c>
      <c r="BH22" s="54"/>
      <c r="BI22" s="31"/>
      <c r="BJ22" s="28"/>
      <c r="BK22" s="62">
        <f t="shared" si="36"/>
        <v>0</v>
      </c>
      <c r="BL22" s="54"/>
      <c r="BM22" s="28"/>
      <c r="BN22" s="28"/>
      <c r="BO22" s="56">
        <f t="shared" si="10"/>
        <v>0</v>
      </c>
      <c r="BP22" s="54"/>
      <c r="BQ22" s="31"/>
      <c r="BR22" s="28"/>
      <c r="BS22" s="60">
        <f t="shared" si="11"/>
        <v>0</v>
      </c>
      <c r="BT22" s="134"/>
      <c r="BU22" s="141"/>
      <c r="BV22" s="134"/>
      <c r="BW22" s="175">
        <f t="shared" si="12"/>
        <v>0</v>
      </c>
      <c r="BX22" s="67"/>
      <c r="BY22" s="31"/>
      <c r="BZ22" s="28"/>
      <c r="CA22" s="60">
        <f t="shared" si="41"/>
        <v>0</v>
      </c>
      <c r="CB22" s="54"/>
      <c r="CC22" s="31"/>
      <c r="CD22" s="28"/>
      <c r="CE22" s="56">
        <f t="shared" si="38"/>
        <v>0</v>
      </c>
      <c r="CF22" s="54"/>
      <c r="CG22" s="31"/>
      <c r="CH22" s="28"/>
      <c r="CI22" s="60">
        <f t="shared" si="45"/>
        <v>0</v>
      </c>
      <c r="CJ22" s="54"/>
      <c r="CK22" s="31"/>
      <c r="CL22" s="28"/>
      <c r="CM22" s="62">
        <f t="shared" ref="CM22:CM35" si="51">CL22*CK22</f>
        <v>0</v>
      </c>
      <c r="CN22" s="54"/>
      <c r="CO22" s="28"/>
      <c r="CP22" s="28"/>
      <c r="CQ22" s="56">
        <f t="shared" si="47"/>
        <v>0</v>
      </c>
      <c r="CR22" s="54"/>
      <c r="CS22" s="28"/>
      <c r="CT22" s="28"/>
      <c r="CU22" s="60">
        <f t="shared" si="39"/>
        <v>0</v>
      </c>
      <c r="CV22" s="138"/>
      <c r="CW22" s="141"/>
      <c r="CX22" s="134"/>
      <c r="CY22" s="145">
        <f t="shared" si="32"/>
        <v>0</v>
      </c>
      <c r="CZ22" s="137"/>
      <c r="DA22" s="140"/>
      <c r="DB22" s="133"/>
      <c r="DC22" s="147">
        <f t="shared" si="40"/>
        <v>0</v>
      </c>
      <c r="DD22" s="137"/>
      <c r="DE22" s="140"/>
      <c r="DF22" s="133"/>
      <c r="DG22" s="149">
        <f t="shared" si="42"/>
        <v>0</v>
      </c>
      <c r="DH22" s="133"/>
      <c r="DI22" s="133"/>
      <c r="DJ22" s="133"/>
      <c r="DK22" s="145">
        <f t="shared" si="49"/>
        <v>0</v>
      </c>
      <c r="DL22" s="133"/>
      <c r="DM22" s="133"/>
      <c r="DN22" s="133"/>
      <c r="DO22" s="147">
        <f t="shared" si="46"/>
        <v>0</v>
      </c>
      <c r="DP22" s="137"/>
      <c r="DQ22" s="140"/>
      <c r="DR22" s="133"/>
      <c r="DS22" s="149">
        <f>DR22*DQ22</f>
        <v>0</v>
      </c>
      <c r="DT22" s="137"/>
      <c r="DU22" s="140"/>
      <c r="DV22" s="133"/>
      <c r="DW22" s="133">
        <f t="shared" si="24"/>
        <v>0</v>
      </c>
      <c r="DX22" s="163"/>
      <c r="DY22" s="156"/>
      <c r="DZ22" s="28"/>
      <c r="EA22" s="72">
        <f t="shared" si="43"/>
        <v>0</v>
      </c>
      <c r="EB22" s="74"/>
      <c r="EC22" s="98">
        <f t="shared" si="37"/>
        <v>54752.5</v>
      </c>
      <c r="ED22" s="172" t="s">
        <v>60</v>
      </c>
    </row>
    <row r="23" spans="1:134" ht="15.75">
      <c r="A23" s="129">
        <v>21</v>
      </c>
      <c r="B23" s="25">
        <v>41052</v>
      </c>
      <c r="C23" s="153" t="s">
        <v>185</v>
      </c>
      <c r="D23" s="69"/>
      <c r="E23" s="31"/>
      <c r="F23" s="28"/>
      <c r="G23" s="56">
        <f t="shared" si="0"/>
        <v>0</v>
      </c>
      <c r="H23" s="54"/>
      <c r="I23" s="30"/>
      <c r="J23" s="28"/>
      <c r="K23" s="60">
        <f t="shared" si="1"/>
        <v>0</v>
      </c>
      <c r="L23" s="58"/>
      <c r="M23" s="31"/>
      <c r="N23" s="28"/>
      <c r="O23" s="62">
        <f t="shared" si="2"/>
        <v>0</v>
      </c>
      <c r="P23" s="58"/>
      <c r="Q23" s="31"/>
      <c r="R23" s="28"/>
      <c r="S23" s="56">
        <f t="shared" si="27"/>
        <v>0</v>
      </c>
      <c r="T23" s="54"/>
      <c r="U23" s="31"/>
      <c r="V23" s="28"/>
      <c r="W23" s="60">
        <f t="shared" si="28"/>
        <v>0</v>
      </c>
      <c r="X23" s="54"/>
      <c r="Y23" s="31"/>
      <c r="Z23" s="28"/>
      <c r="AA23" s="62">
        <f t="shared" si="29"/>
        <v>0</v>
      </c>
      <c r="AB23" s="54"/>
      <c r="AC23" s="31"/>
      <c r="AD23" s="28"/>
      <c r="AE23" s="56">
        <f t="shared" si="30"/>
        <v>0</v>
      </c>
      <c r="AF23" s="54"/>
      <c r="AG23" s="31"/>
      <c r="AH23" s="28"/>
      <c r="AI23" s="65">
        <f t="shared" si="50"/>
        <v>0</v>
      </c>
      <c r="AJ23" s="54"/>
      <c r="AK23" s="31"/>
      <c r="AL23" s="28"/>
      <c r="AM23" s="62">
        <f t="shared" si="31"/>
        <v>0</v>
      </c>
      <c r="AN23" s="54"/>
      <c r="AO23" s="30"/>
      <c r="AP23" s="28"/>
      <c r="AQ23" s="56">
        <f t="shared" si="33"/>
        <v>0</v>
      </c>
      <c r="AR23" s="54"/>
      <c r="AS23" s="31"/>
      <c r="AT23" s="28"/>
      <c r="AU23" s="60">
        <f t="shared" si="34"/>
        <v>0</v>
      </c>
      <c r="AV23" s="54"/>
      <c r="AW23" s="31"/>
      <c r="AX23" s="28"/>
      <c r="AY23" s="62">
        <f t="shared" si="48"/>
        <v>0</v>
      </c>
      <c r="AZ23" s="54"/>
      <c r="BA23" s="31"/>
      <c r="BB23" s="28"/>
      <c r="BC23" s="56">
        <f t="shared" si="35"/>
        <v>0</v>
      </c>
      <c r="BD23" s="54"/>
      <c r="BE23" s="31"/>
      <c r="BF23" s="28"/>
      <c r="BG23" s="60">
        <f t="shared" si="44"/>
        <v>0</v>
      </c>
      <c r="BH23" s="54"/>
      <c r="BI23" s="31"/>
      <c r="BJ23" s="28"/>
      <c r="BK23" s="62">
        <f t="shared" si="36"/>
        <v>0</v>
      </c>
      <c r="BL23" s="54">
        <v>1</v>
      </c>
      <c r="BM23" s="28">
        <v>92.2</v>
      </c>
      <c r="BN23" s="28">
        <v>24.5</v>
      </c>
      <c r="BO23" s="56">
        <f t="shared" si="10"/>
        <v>2258.9</v>
      </c>
      <c r="BP23" s="54"/>
      <c r="BQ23" s="31">
        <v>37.4</v>
      </c>
      <c r="BR23" s="28">
        <v>26</v>
      </c>
      <c r="BS23" s="60">
        <f t="shared" si="11"/>
        <v>972.4</v>
      </c>
      <c r="BT23" s="134"/>
      <c r="BU23" s="141">
        <v>169.8</v>
      </c>
      <c r="BV23" s="134">
        <v>16</v>
      </c>
      <c r="BW23" s="175">
        <f>BV23*BU23</f>
        <v>2716.8</v>
      </c>
      <c r="BX23" s="67"/>
      <c r="BY23" s="31"/>
      <c r="BZ23" s="28"/>
      <c r="CA23" s="60">
        <f t="shared" si="41"/>
        <v>0</v>
      </c>
      <c r="CB23" s="54"/>
      <c r="CC23" s="31"/>
      <c r="CD23" s="28"/>
      <c r="CE23" s="56">
        <f t="shared" si="38"/>
        <v>0</v>
      </c>
      <c r="CF23" s="54"/>
      <c r="CG23" s="31"/>
      <c r="CH23" s="28"/>
      <c r="CI23" s="60">
        <f t="shared" si="45"/>
        <v>0</v>
      </c>
      <c r="CJ23" s="54"/>
      <c r="CK23" s="31"/>
      <c r="CL23" s="28"/>
      <c r="CM23" s="62">
        <f t="shared" si="51"/>
        <v>0</v>
      </c>
      <c r="CN23" s="54"/>
      <c r="CO23" s="28">
        <v>42.85</v>
      </c>
      <c r="CP23" s="28">
        <v>16</v>
      </c>
      <c r="CQ23" s="56">
        <f t="shared" si="47"/>
        <v>685.6</v>
      </c>
      <c r="CR23" s="54"/>
      <c r="CS23" s="28"/>
      <c r="CT23" s="28"/>
      <c r="CU23" s="60">
        <f t="shared" si="39"/>
        <v>0</v>
      </c>
      <c r="CV23" s="138"/>
      <c r="CW23" s="141"/>
      <c r="CX23" s="134"/>
      <c r="CY23" s="145">
        <f t="shared" si="32"/>
        <v>0</v>
      </c>
      <c r="CZ23" s="137"/>
      <c r="DA23" s="140"/>
      <c r="DB23" s="133"/>
      <c r="DC23" s="147">
        <f t="shared" si="40"/>
        <v>0</v>
      </c>
      <c r="DD23" s="137"/>
      <c r="DE23" s="140"/>
      <c r="DF23" s="133"/>
      <c r="DG23" s="149">
        <f t="shared" si="42"/>
        <v>0</v>
      </c>
      <c r="DH23" s="133"/>
      <c r="DI23" s="133"/>
      <c r="DJ23" s="133"/>
      <c r="DK23" s="145">
        <f t="shared" si="49"/>
        <v>0</v>
      </c>
      <c r="DL23" s="133"/>
      <c r="DM23" s="133"/>
      <c r="DN23" s="133"/>
      <c r="DO23" s="147">
        <f t="shared" si="46"/>
        <v>0</v>
      </c>
      <c r="DP23" s="137"/>
      <c r="DQ23" s="140"/>
      <c r="DR23" s="133"/>
      <c r="DS23" s="149">
        <f t="shared" ref="DS23:DS35" si="52">DR23*DQ23</f>
        <v>0</v>
      </c>
      <c r="DT23" s="137"/>
      <c r="DU23" s="140"/>
      <c r="DV23" s="133"/>
      <c r="DW23" s="133">
        <f t="shared" si="24"/>
        <v>0</v>
      </c>
      <c r="DX23" s="163"/>
      <c r="DY23" s="156"/>
      <c r="DZ23" s="28"/>
      <c r="EA23" s="72">
        <f t="shared" si="43"/>
        <v>0</v>
      </c>
      <c r="EB23" s="74"/>
      <c r="EC23" s="98">
        <f>EA23+CU23+CQ23+CM23+CI23+CE23+CA23+BS23+BO23+BK23+BG23+BC23+AY23+AU23+AQ23+AM23+AI23+AE23+AA23+W23+S23+O23+K23+G23+CY23+DC23+DG23+DO23+DS23+DW23+DK23+BW23</f>
        <v>6633.7000000000007</v>
      </c>
      <c r="ED23" s="172" t="s">
        <v>60</v>
      </c>
    </row>
    <row r="24" spans="1:134" ht="15.75">
      <c r="A24" s="129">
        <v>22</v>
      </c>
      <c r="B24" s="25">
        <v>41052</v>
      </c>
      <c r="C24" s="176" t="s">
        <v>187</v>
      </c>
      <c r="D24" s="69"/>
      <c r="E24" s="31"/>
      <c r="F24" s="28"/>
      <c r="G24" s="56">
        <f t="shared" si="0"/>
        <v>0</v>
      </c>
      <c r="H24" s="54"/>
      <c r="I24" s="30"/>
      <c r="J24" s="28"/>
      <c r="K24" s="60">
        <f t="shared" si="1"/>
        <v>0</v>
      </c>
      <c r="L24" s="58"/>
      <c r="M24" s="31"/>
      <c r="N24" s="28"/>
      <c r="O24" s="62">
        <f t="shared" si="2"/>
        <v>0</v>
      </c>
      <c r="P24" s="58"/>
      <c r="Q24" s="31"/>
      <c r="R24" s="28"/>
      <c r="S24" s="56">
        <f t="shared" si="27"/>
        <v>0</v>
      </c>
      <c r="T24" s="54"/>
      <c r="U24" s="31"/>
      <c r="V24" s="28"/>
      <c r="W24" s="60">
        <f t="shared" si="28"/>
        <v>0</v>
      </c>
      <c r="X24" s="54"/>
      <c r="Y24" s="31"/>
      <c r="Z24" s="28"/>
      <c r="AA24" s="62">
        <f t="shared" si="29"/>
        <v>0</v>
      </c>
      <c r="AB24" s="54"/>
      <c r="AC24" s="31"/>
      <c r="AD24" s="28"/>
      <c r="AE24" s="56">
        <f t="shared" si="30"/>
        <v>0</v>
      </c>
      <c r="AF24" s="54"/>
      <c r="AG24" s="31"/>
      <c r="AH24" s="28"/>
      <c r="AI24" s="65">
        <f t="shared" si="50"/>
        <v>0</v>
      </c>
      <c r="AJ24" s="54"/>
      <c r="AK24" s="31"/>
      <c r="AL24" s="28"/>
      <c r="AM24" s="62">
        <f t="shared" si="31"/>
        <v>0</v>
      </c>
      <c r="AN24" s="54"/>
      <c r="AO24" s="30"/>
      <c r="AP24" s="28"/>
      <c r="AQ24" s="56">
        <f t="shared" si="33"/>
        <v>0</v>
      </c>
      <c r="AR24" s="54"/>
      <c r="AS24" s="31"/>
      <c r="AT24" s="28"/>
      <c r="AU24" s="60">
        <f t="shared" si="34"/>
        <v>0</v>
      </c>
      <c r="AV24" s="54"/>
      <c r="AW24" s="31"/>
      <c r="AX24" s="28"/>
      <c r="AY24" s="62">
        <f t="shared" si="48"/>
        <v>0</v>
      </c>
      <c r="AZ24" s="54"/>
      <c r="BA24" s="31"/>
      <c r="BB24" s="28"/>
      <c r="BC24" s="56">
        <f t="shared" si="35"/>
        <v>0</v>
      </c>
      <c r="BD24" s="54"/>
      <c r="BE24" s="31"/>
      <c r="BF24" s="28"/>
      <c r="BG24" s="60">
        <f t="shared" si="44"/>
        <v>0</v>
      </c>
      <c r="BH24" s="54"/>
      <c r="BI24" s="31"/>
      <c r="BJ24" s="28"/>
      <c r="BK24" s="62">
        <f t="shared" si="36"/>
        <v>0</v>
      </c>
      <c r="BL24" s="54">
        <v>12</v>
      </c>
      <c r="BM24" s="28">
        <v>1073.9000000000001</v>
      </c>
      <c r="BN24" s="28">
        <v>24.5</v>
      </c>
      <c r="BO24" s="56">
        <f t="shared" si="10"/>
        <v>26310.550000000003</v>
      </c>
      <c r="BP24" s="54"/>
      <c r="BQ24" s="31"/>
      <c r="BR24" s="28"/>
      <c r="BS24" s="60">
        <f t="shared" si="11"/>
        <v>0</v>
      </c>
      <c r="BT24" s="134"/>
      <c r="BU24" s="141"/>
      <c r="BV24" s="134"/>
      <c r="BW24" s="175">
        <f t="shared" ref="BW24:BW35" si="53">BV24*BU24</f>
        <v>0</v>
      </c>
      <c r="BX24" s="67"/>
      <c r="BY24" s="31"/>
      <c r="BZ24" s="28"/>
      <c r="CA24" s="60">
        <f t="shared" si="41"/>
        <v>0</v>
      </c>
      <c r="CB24" s="54"/>
      <c r="CC24" s="31"/>
      <c r="CD24" s="28"/>
      <c r="CE24" s="56">
        <f t="shared" si="38"/>
        <v>0</v>
      </c>
      <c r="CF24" s="54"/>
      <c r="CG24" s="31"/>
      <c r="CH24" s="28"/>
      <c r="CI24" s="60">
        <f t="shared" si="45"/>
        <v>0</v>
      </c>
      <c r="CJ24" s="54"/>
      <c r="CK24" s="31"/>
      <c r="CL24" s="28"/>
      <c r="CM24" s="62">
        <f t="shared" si="51"/>
        <v>0</v>
      </c>
      <c r="CN24" s="54"/>
      <c r="CO24" s="28"/>
      <c r="CP24" s="28"/>
      <c r="CQ24" s="56">
        <f t="shared" si="47"/>
        <v>0</v>
      </c>
      <c r="CR24" s="54"/>
      <c r="CS24" s="28"/>
      <c r="CT24" s="28"/>
      <c r="CU24" s="60">
        <f t="shared" si="39"/>
        <v>0</v>
      </c>
      <c r="CV24" s="138"/>
      <c r="CW24" s="141"/>
      <c r="CX24" s="134"/>
      <c r="CY24" s="145">
        <f t="shared" si="32"/>
        <v>0</v>
      </c>
      <c r="CZ24" s="137"/>
      <c r="DA24" s="140"/>
      <c r="DB24" s="133"/>
      <c r="DC24" s="147">
        <f t="shared" si="40"/>
        <v>0</v>
      </c>
      <c r="DD24" s="137"/>
      <c r="DE24" s="140"/>
      <c r="DF24" s="133"/>
      <c r="DG24" s="149">
        <f t="shared" si="42"/>
        <v>0</v>
      </c>
      <c r="DH24" s="133"/>
      <c r="DI24" s="133"/>
      <c r="DJ24" s="133"/>
      <c r="DK24" s="145">
        <f t="shared" si="49"/>
        <v>0</v>
      </c>
      <c r="DL24" s="133"/>
      <c r="DM24" s="133"/>
      <c r="DN24" s="133"/>
      <c r="DO24" s="147">
        <f t="shared" si="46"/>
        <v>0</v>
      </c>
      <c r="DP24" s="137"/>
      <c r="DQ24" s="140"/>
      <c r="DR24" s="133"/>
      <c r="DS24" s="149">
        <f t="shared" si="52"/>
        <v>0</v>
      </c>
      <c r="DT24" s="137"/>
      <c r="DU24" s="140"/>
      <c r="DV24" s="133"/>
      <c r="DW24" s="133">
        <f>DV24*DU24</f>
        <v>0</v>
      </c>
      <c r="DX24" s="163"/>
      <c r="DY24" s="156"/>
      <c r="DZ24" s="28"/>
      <c r="EA24" s="72">
        <f t="shared" si="43"/>
        <v>0</v>
      </c>
      <c r="EB24" s="74"/>
      <c r="EC24" s="98">
        <f t="shared" ref="EC24:EC35" si="54">EA24+CU24+CQ24+CM24+CI24+CE24+CA24+BS24+BO24+BK24+BG24+BC24+AY24+AU24+AQ24+AM24+AI24+AE24+AA24+W24+S24+O24+K24+G24+CY24+DC24+DG24+DO24+DS24+DW24+DK24+BW24</f>
        <v>26310.550000000003</v>
      </c>
      <c r="ED24" s="172" t="s">
        <v>60</v>
      </c>
    </row>
    <row r="25" spans="1:134" ht="15.75">
      <c r="A25" s="129">
        <v>23</v>
      </c>
      <c r="B25" s="25">
        <v>41053</v>
      </c>
      <c r="C25" s="176" t="s">
        <v>187</v>
      </c>
      <c r="D25" s="69"/>
      <c r="E25" s="31"/>
      <c r="F25" s="28"/>
      <c r="G25" s="56">
        <f t="shared" si="0"/>
        <v>0</v>
      </c>
      <c r="H25" s="54"/>
      <c r="I25" s="30"/>
      <c r="J25" s="28"/>
      <c r="K25" s="60">
        <f t="shared" si="1"/>
        <v>0</v>
      </c>
      <c r="L25" s="58"/>
      <c r="M25" s="31"/>
      <c r="N25" s="28"/>
      <c r="O25" s="62">
        <f t="shared" si="2"/>
        <v>0</v>
      </c>
      <c r="P25" s="58"/>
      <c r="Q25" s="31"/>
      <c r="R25" s="28"/>
      <c r="S25" s="56">
        <f t="shared" si="27"/>
        <v>0</v>
      </c>
      <c r="T25" s="54"/>
      <c r="U25" s="31"/>
      <c r="V25" s="28"/>
      <c r="W25" s="60">
        <f t="shared" si="28"/>
        <v>0</v>
      </c>
      <c r="X25" s="54"/>
      <c r="Y25" s="31"/>
      <c r="Z25" s="28"/>
      <c r="AA25" s="62">
        <f t="shared" si="29"/>
        <v>0</v>
      </c>
      <c r="AB25" s="54"/>
      <c r="AC25" s="31"/>
      <c r="AD25" s="28"/>
      <c r="AE25" s="56">
        <f t="shared" si="30"/>
        <v>0</v>
      </c>
      <c r="AF25" s="54"/>
      <c r="AG25" s="31"/>
      <c r="AH25" s="28"/>
      <c r="AI25" s="65">
        <f t="shared" si="50"/>
        <v>0</v>
      </c>
      <c r="AJ25" s="54"/>
      <c r="AK25" s="31"/>
      <c r="AL25" s="28"/>
      <c r="AM25" s="62">
        <f t="shared" si="31"/>
        <v>0</v>
      </c>
      <c r="AN25" s="54"/>
      <c r="AO25" s="30"/>
      <c r="AP25" s="28"/>
      <c r="AQ25" s="56">
        <f t="shared" si="33"/>
        <v>0</v>
      </c>
      <c r="AR25" s="54"/>
      <c r="AS25" s="31"/>
      <c r="AT25" s="28"/>
      <c r="AU25" s="60">
        <f t="shared" si="34"/>
        <v>0</v>
      </c>
      <c r="AV25" s="54"/>
      <c r="AW25" s="31"/>
      <c r="AX25" s="28"/>
      <c r="AY25" s="62">
        <f t="shared" si="48"/>
        <v>0</v>
      </c>
      <c r="AZ25" s="54"/>
      <c r="BA25" s="31"/>
      <c r="BB25" s="28"/>
      <c r="BC25" s="56">
        <f t="shared" si="35"/>
        <v>0</v>
      </c>
      <c r="BD25" s="54"/>
      <c r="BE25" s="31"/>
      <c r="BF25" s="28"/>
      <c r="BG25" s="60">
        <f t="shared" si="44"/>
        <v>0</v>
      </c>
      <c r="BH25" s="54"/>
      <c r="BI25" s="31"/>
      <c r="BJ25" s="28"/>
      <c r="BK25" s="62">
        <f t="shared" si="36"/>
        <v>0</v>
      </c>
      <c r="BL25" s="54">
        <v>2</v>
      </c>
      <c r="BM25" s="28">
        <v>171.6</v>
      </c>
      <c r="BN25" s="28">
        <v>24.5</v>
      </c>
      <c r="BO25" s="56">
        <f t="shared" si="10"/>
        <v>4204.2</v>
      </c>
      <c r="BP25" s="54"/>
      <c r="BQ25" s="31"/>
      <c r="BR25" s="28"/>
      <c r="BS25" s="60">
        <f t="shared" si="11"/>
        <v>0</v>
      </c>
      <c r="BT25" s="134"/>
      <c r="BU25" s="141"/>
      <c r="BV25" s="134"/>
      <c r="BW25" s="175">
        <f t="shared" si="53"/>
        <v>0</v>
      </c>
      <c r="BX25" s="67"/>
      <c r="BY25" s="31"/>
      <c r="BZ25" s="28"/>
      <c r="CA25" s="60">
        <f t="shared" si="41"/>
        <v>0</v>
      </c>
      <c r="CB25" s="54"/>
      <c r="CC25" s="31"/>
      <c r="CD25" s="28"/>
      <c r="CE25" s="56">
        <f t="shared" si="38"/>
        <v>0</v>
      </c>
      <c r="CF25" s="54"/>
      <c r="CG25" s="31"/>
      <c r="CH25" s="28"/>
      <c r="CI25" s="60">
        <f t="shared" si="45"/>
        <v>0</v>
      </c>
      <c r="CJ25" s="54"/>
      <c r="CK25" s="31"/>
      <c r="CL25" s="28"/>
      <c r="CM25" s="62">
        <f t="shared" si="51"/>
        <v>0</v>
      </c>
      <c r="CN25" s="54"/>
      <c r="CO25" s="28"/>
      <c r="CP25" s="28"/>
      <c r="CQ25" s="56">
        <f t="shared" si="47"/>
        <v>0</v>
      </c>
      <c r="CR25" s="54"/>
      <c r="CS25" s="28"/>
      <c r="CT25" s="28"/>
      <c r="CU25" s="60">
        <f t="shared" si="39"/>
        <v>0</v>
      </c>
      <c r="CV25" s="138"/>
      <c r="CW25" s="141"/>
      <c r="CX25" s="134"/>
      <c r="CY25" s="145">
        <f t="shared" si="32"/>
        <v>0</v>
      </c>
      <c r="CZ25" s="137"/>
      <c r="DA25" s="140"/>
      <c r="DB25" s="133"/>
      <c r="DC25" s="147">
        <f t="shared" si="40"/>
        <v>0</v>
      </c>
      <c r="DD25" s="137"/>
      <c r="DE25" s="140"/>
      <c r="DF25" s="133"/>
      <c r="DG25" s="149">
        <f t="shared" si="42"/>
        <v>0</v>
      </c>
      <c r="DH25" s="133"/>
      <c r="DI25" s="133"/>
      <c r="DJ25" s="133"/>
      <c r="DK25" s="145">
        <f t="shared" si="49"/>
        <v>0</v>
      </c>
      <c r="DL25" s="133"/>
      <c r="DM25" s="133"/>
      <c r="DN25" s="133"/>
      <c r="DO25" s="147">
        <f t="shared" si="46"/>
        <v>0</v>
      </c>
      <c r="DP25" s="137"/>
      <c r="DQ25" s="140"/>
      <c r="DR25" s="133"/>
      <c r="DS25" s="149">
        <f t="shared" si="52"/>
        <v>0</v>
      </c>
      <c r="DT25" s="137"/>
      <c r="DU25" s="140"/>
      <c r="DV25" s="133"/>
      <c r="DW25" s="133">
        <f t="shared" ref="DW25:DW35" si="55">DV25*DU25</f>
        <v>0</v>
      </c>
      <c r="DX25" s="163"/>
      <c r="DY25" s="156"/>
      <c r="DZ25" s="28"/>
      <c r="EA25" s="72">
        <f t="shared" si="43"/>
        <v>0</v>
      </c>
      <c r="EB25" s="74"/>
      <c r="EC25" s="98">
        <f t="shared" si="54"/>
        <v>4204.2</v>
      </c>
      <c r="ED25" s="172" t="s">
        <v>60</v>
      </c>
    </row>
    <row r="26" spans="1:134" ht="15.75">
      <c r="A26" s="129">
        <v>24</v>
      </c>
      <c r="B26" s="25">
        <v>41054</v>
      </c>
      <c r="C26" s="153" t="s">
        <v>188</v>
      </c>
      <c r="D26" s="69"/>
      <c r="E26" s="31"/>
      <c r="F26" s="28"/>
      <c r="G26" s="56">
        <f t="shared" si="0"/>
        <v>0</v>
      </c>
      <c r="H26" s="54"/>
      <c r="I26" s="30"/>
      <c r="J26" s="28"/>
      <c r="K26" s="60">
        <f t="shared" si="1"/>
        <v>0</v>
      </c>
      <c r="L26" s="58"/>
      <c r="M26" s="31"/>
      <c r="N26" s="28"/>
      <c r="O26" s="62">
        <f t="shared" si="2"/>
        <v>0</v>
      </c>
      <c r="P26" s="58"/>
      <c r="Q26" s="31"/>
      <c r="R26" s="28"/>
      <c r="S26" s="56">
        <f t="shared" si="27"/>
        <v>0</v>
      </c>
      <c r="T26" s="54"/>
      <c r="U26" s="31"/>
      <c r="V26" s="28"/>
      <c r="W26" s="60">
        <f t="shared" si="28"/>
        <v>0</v>
      </c>
      <c r="X26" s="54"/>
      <c r="Y26" s="31"/>
      <c r="Z26" s="28"/>
      <c r="AA26" s="62">
        <f t="shared" si="29"/>
        <v>0</v>
      </c>
      <c r="AB26" s="54"/>
      <c r="AC26" s="31"/>
      <c r="AD26" s="28"/>
      <c r="AE26" s="56">
        <f t="shared" si="30"/>
        <v>0</v>
      </c>
      <c r="AF26" s="54"/>
      <c r="AG26" s="31">
        <v>507.2</v>
      </c>
      <c r="AH26" s="28">
        <v>15</v>
      </c>
      <c r="AI26" s="65">
        <f t="shared" si="50"/>
        <v>7608</v>
      </c>
      <c r="AJ26" s="54"/>
      <c r="AK26" s="31"/>
      <c r="AL26" s="28"/>
      <c r="AM26" s="62">
        <f t="shared" si="31"/>
        <v>0</v>
      </c>
      <c r="AN26" s="54"/>
      <c r="AO26" s="30"/>
      <c r="AP26" s="28"/>
      <c r="AQ26" s="56">
        <f t="shared" si="33"/>
        <v>0</v>
      </c>
      <c r="AR26" s="54"/>
      <c r="AS26" s="31"/>
      <c r="AT26" s="28"/>
      <c r="AU26" s="60">
        <f t="shared" si="34"/>
        <v>0</v>
      </c>
      <c r="AV26" s="54"/>
      <c r="AW26" s="31"/>
      <c r="AX26" s="28"/>
      <c r="AY26" s="62">
        <f t="shared" si="48"/>
        <v>0</v>
      </c>
      <c r="AZ26" s="54"/>
      <c r="BA26" s="31"/>
      <c r="BB26" s="28"/>
      <c r="BC26" s="56">
        <f t="shared" si="35"/>
        <v>0</v>
      </c>
      <c r="BD26" s="54"/>
      <c r="BE26" s="31"/>
      <c r="BF26" s="28"/>
      <c r="BG26" s="60">
        <f t="shared" si="44"/>
        <v>0</v>
      </c>
      <c r="BH26" s="54"/>
      <c r="BI26" s="31"/>
      <c r="BJ26" s="28"/>
      <c r="BK26" s="62">
        <f t="shared" si="36"/>
        <v>0</v>
      </c>
      <c r="BL26" s="54"/>
      <c r="BM26" s="28"/>
      <c r="BN26" s="28"/>
      <c r="BO26" s="56">
        <f t="shared" si="10"/>
        <v>0</v>
      </c>
      <c r="BP26" s="54"/>
      <c r="BQ26" s="31"/>
      <c r="BR26" s="28"/>
      <c r="BS26" s="60">
        <f t="shared" si="11"/>
        <v>0</v>
      </c>
      <c r="BT26" s="134"/>
      <c r="BU26" s="141"/>
      <c r="BV26" s="134"/>
      <c r="BW26" s="175">
        <f t="shared" si="53"/>
        <v>0</v>
      </c>
      <c r="BX26" s="67"/>
      <c r="BY26" s="31"/>
      <c r="BZ26" s="28"/>
      <c r="CA26" s="60">
        <f t="shared" si="41"/>
        <v>0</v>
      </c>
      <c r="CB26" s="54"/>
      <c r="CC26" s="31"/>
      <c r="CD26" s="28"/>
      <c r="CE26" s="56">
        <f t="shared" si="38"/>
        <v>0</v>
      </c>
      <c r="CF26" s="54"/>
      <c r="CG26" s="31"/>
      <c r="CH26" s="28"/>
      <c r="CI26" s="60">
        <f t="shared" si="45"/>
        <v>0</v>
      </c>
      <c r="CJ26" s="54"/>
      <c r="CK26" s="31"/>
      <c r="CL26" s="28"/>
      <c r="CM26" s="62">
        <f t="shared" si="51"/>
        <v>0</v>
      </c>
      <c r="CN26" s="54"/>
      <c r="CO26" s="28"/>
      <c r="CP26" s="28"/>
      <c r="CQ26" s="56">
        <f t="shared" si="47"/>
        <v>0</v>
      </c>
      <c r="CR26" s="54"/>
      <c r="CS26" s="28"/>
      <c r="CT26" s="28"/>
      <c r="CU26" s="60">
        <f t="shared" si="39"/>
        <v>0</v>
      </c>
      <c r="CV26" s="138"/>
      <c r="CW26" s="141"/>
      <c r="CX26" s="134"/>
      <c r="CY26" s="145">
        <f t="shared" si="32"/>
        <v>0</v>
      </c>
      <c r="CZ26" s="137"/>
      <c r="DA26" s="140"/>
      <c r="DB26" s="133"/>
      <c r="DC26" s="147">
        <f t="shared" si="40"/>
        <v>0</v>
      </c>
      <c r="DD26" s="137"/>
      <c r="DE26" s="140">
        <v>10.199999999999999</v>
      </c>
      <c r="DF26" s="133">
        <v>13</v>
      </c>
      <c r="DG26" s="149">
        <f t="shared" si="42"/>
        <v>132.6</v>
      </c>
      <c r="DH26" s="133"/>
      <c r="DI26" s="133"/>
      <c r="DJ26" s="133"/>
      <c r="DK26" s="145">
        <f t="shared" si="49"/>
        <v>0</v>
      </c>
      <c r="DL26" s="133"/>
      <c r="DM26" s="133"/>
      <c r="DN26" s="133"/>
      <c r="DO26" s="147">
        <f t="shared" si="46"/>
        <v>0</v>
      </c>
      <c r="DP26" s="137"/>
      <c r="DQ26" s="140">
        <v>12.1</v>
      </c>
      <c r="DR26" s="133">
        <v>50</v>
      </c>
      <c r="DS26" s="149">
        <f t="shared" si="52"/>
        <v>605</v>
      </c>
      <c r="DT26" s="137"/>
      <c r="DU26" s="140"/>
      <c r="DV26" s="133"/>
      <c r="DW26" s="133">
        <f t="shared" si="55"/>
        <v>0</v>
      </c>
      <c r="DX26" s="163"/>
      <c r="DY26" s="156"/>
      <c r="DZ26" s="28"/>
      <c r="EA26" s="72">
        <f t="shared" si="43"/>
        <v>0</v>
      </c>
      <c r="EB26" s="74"/>
      <c r="EC26" s="98">
        <f t="shared" si="54"/>
        <v>8345.6</v>
      </c>
      <c r="ED26" s="172" t="s">
        <v>60</v>
      </c>
    </row>
    <row r="27" spans="1:134" ht="15.75">
      <c r="A27" s="129">
        <v>25</v>
      </c>
      <c r="B27" s="25">
        <v>41055</v>
      </c>
      <c r="C27" s="153" t="s">
        <v>189</v>
      </c>
      <c r="D27" s="69"/>
      <c r="E27" s="31"/>
      <c r="F27" s="28"/>
      <c r="G27" s="56">
        <f t="shared" si="0"/>
        <v>0</v>
      </c>
      <c r="H27" s="54"/>
      <c r="I27" s="30"/>
      <c r="J27" s="28"/>
      <c r="K27" s="60">
        <f t="shared" si="1"/>
        <v>0</v>
      </c>
      <c r="L27" s="58"/>
      <c r="M27" s="31"/>
      <c r="N27" s="28"/>
      <c r="O27" s="62">
        <f t="shared" si="2"/>
        <v>0</v>
      </c>
      <c r="P27" s="58"/>
      <c r="Q27" s="31"/>
      <c r="R27" s="28"/>
      <c r="S27" s="56">
        <f t="shared" si="27"/>
        <v>0</v>
      </c>
      <c r="T27" s="54"/>
      <c r="U27" s="31"/>
      <c r="V27" s="28"/>
      <c r="W27" s="60">
        <f t="shared" si="28"/>
        <v>0</v>
      </c>
      <c r="X27" s="54"/>
      <c r="Y27" s="31"/>
      <c r="Z27" s="28"/>
      <c r="AA27" s="62">
        <f t="shared" si="29"/>
        <v>0</v>
      </c>
      <c r="AB27" s="54"/>
      <c r="AC27" s="31"/>
      <c r="AD27" s="28"/>
      <c r="AE27" s="56">
        <f t="shared" si="30"/>
        <v>0</v>
      </c>
      <c r="AF27" s="54"/>
      <c r="AG27" s="31"/>
      <c r="AH27" s="28"/>
      <c r="AI27" s="65">
        <f t="shared" si="50"/>
        <v>0</v>
      </c>
      <c r="AJ27" s="54"/>
      <c r="AK27" s="31"/>
      <c r="AL27" s="28"/>
      <c r="AM27" s="62">
        <f t="shared" si="31"/>
        <v>0</v>
      </c>
      <c r="AN27" s="54"/>
      <c r="AO27" s="30"/>
      <c r="AP27" s="28"/>
      <c r="AQ27" s="56">
        <f t="shared" si="33"/>
        <v>0</v>
      </c>
      <c r="AR27" s="54"/>
      <c r="AS27" s="31"/>
      <c r="AT27" s="28"/>
      <c r="AU27" s="60">
        <f t="shared" si="34"/>
        <v>0</v>
      </c>
      <c r="AV27" s="54"/>
      <c r="AW27" s="31"/>
      <c r="AX27" s="28"/>
      <c r="AY27" s="62">
        <f t="shared" si="48"/>
        <v>0</v>
      </c>
      <c r="AZ27" s="54"/>
      <c r="BA27" s="31"/>
      <c r="BB27" s="28"/>
      <c r="BC27" s="56">
        <f t="shared" si="35"/>
        <v>0</v>
      </c>
      <c r="BD27" s="54"/>
      <c r="BE27" s="31"/>
      <c r="BF27" s="28"/>
      <c r="BG27" s="60">
        <f t="shared" si="44"/>
        <v>0</v>
      </c>
      <c r="BH27" s="54"/>
      <c r="BI27" s="31"/>
      <c r="BJ27" s="28"/>
      <c r="BK27" s="62">
        <f t="shared" si="36"/>
        <v>0</v>
      </c>
      <c r="BL27" s="54">
        <v>11</v>
      </c>
      <c r="BM27" s="28">
        <v>913.2</v>
      </c>
      <c r="BN27" s="28">
        <v>24.5</v>
      </c>
      <c r="BO27" s="56">
        <f t="shared" si="10"/>
        <v>22373.4</v>
      </c>
      <c r="BP27" s="54"/>
      <c r="BQ27" s="31"/>
      <c r="BR27" s="28"/>
      <c r="BS27" s="60">
        <f t="shared" si="11"/>
        <v>0</v>
      </c>
      <c r="BT27" s="134"/>
      <c r="BU27" s="141"/>
      <c r="BV27" s="134"/>
      <c r="BW27" s="175">
        <f t="shared" si="53"/>
        <v>0</v>
      </c>
      <c r="BX27" s="67"/>
      <c r="BY27" s="31"/>
      <c r="BZ27" s="28"/>
      <c r="CA27" s="60">
        <f t="shared" si="41"/>
        <v>0</v>
      </c>
      <c r="CB27" s="54"/>
      <c r="CC27" s="31"/>
      <c r="CD27" s="28"/>
      <c r="CE27" s="56">
        <f t="shared" si="38"/>
        <v>0</v>
      </c>
      <c r="CF27" s="54"/>
      <c r="CG27" s="31"/>
      <c r="CH27" s="28"/>
      <c r="CI27" s="60">
        <f t="shared" si="45"/>
        <v>0</v>
      </c>
      <c r="CJ27" s="54"/>
      <c r="CK27" s="31"/>
      <c r="CL27" s="28"/>
      <c r="CM27" s="62">
        <f t="shared" si="51"/>
        <v>0</v>
      </c>
      <c r="CN27" s="54"/>
      <c r="CO27" s="28"/>
      <c r="CP27" s="28"/>
      <c r="CQ27" s="56">
        <f t="shared" si="47"/>
        <v>0</v>
      </c>
      <c r="CR27" s="54"/>
      <c r="CS27" s="28"/>
      <c r="CT27" s="28"/>
      <c r="CU27" s="60">
        <f t="shared" si="39"/>
        <v>0</v>
      </c>
      <c r="CV27" s="138"/>
      <c r="CW27" s="141"/>
      <c r="CX27" s="134"/>
      <c r="CY27" s="145">
        <f t="shared" si="32"/>
        <v>0</v>
      </c>
      <c r="CZ27" s="137"/>
      <c r="DA27" s="140"/>
      <c r="DB27" s="133"/>
      <c r="DC27" s="147">
        <f t="shared" si="40"/>
        <v>0</v>
      </c>
      <c r="DD27" s="137"/>
      <c r="DE27" s="140"/>
      <c r="DF27" s="133"/>
      <c r="DG27" s="149">
        <f t="shared" si="42"/>
        <v>0</v>
      </c>
      <c r="DH27" s="133"/>
      <c r="DI27" s="133"/>
      <c r="DJ27" s="133"/>
      <c r="DK27" s="145">
        <f t="shared" si="49"/>
        <v>0</v>
      </c>
      <c r="DL27" s="133"/>
      <c r="DM27" s="133"/>
      <c r="DN27" s="133"/>
      <c r="DO27" s="147">
        <f t="shared" si="46"/>
        <v>0</v>
      </c>
      <c r="DP27" s="137"/>
      <c r="DQ27" s="140"/>
      <c r="DR27" s="133"/>
      <c r="DS27" s="149">
        <f t="shared" si="52"/>
        <v>0</v>
      </c>
      <c r="DT27" s="137"/>
      <c r="DU27" s="140"/>
      <c r="DV27" s="133"/>
      <c r="DW27" s="133">
        <f t="shared" si="55"/>
        <v>0</v>
      </c>
      <c r="DX27" s="163"/>
      <c r="DY27" s="156"/>
      <c r="DZ27" s="28"/>
      <c r="EA27" s="72">
        <f t="shared" si="43"/>
        <v>0</v>
      </c>
      <c r="EB27" s="74"/>
      <c r="EC27" s="98">
        <f t="shared" si="54"/>
        <v>22373.4</v>
      </c>
      <c r="ED27" s="172" t="s">
        <v>60</v>
      </c>
    </row>
    <row r="28" spans="1:134" ht="15.75">
      <c r="A28" s="129">
        <v>26</v>
      </c>
      <c r="B28" s="25">
        <v>41055</v>
      </c>
      <c r="C28" s="153" t="s">
        <v>190</v>
      </c>
      <c r="D28" s="69">
        <v>10</v>
      </c>
      <c r="E28" s="31">
        <v>169.5</v>
      </c>
      <c r="F28" s="28">
        <v>35.5</v>
      </c>
      <c r="G28" s="56">
        <f t="shared" si="0"/>
        <v>6017.25</v>
      </c>
      <c r="H28" s="54">
        <v>5</v>
      </c>
      <c r="I28" s="30">
        <v>128.96</v>
      </c>
      <c r="J28" s="28">
        <v>63</v>
      </c>
      <c r="K28" s="60">
        <f t="shared" si="1"/>
        <v>8124.4800000000005</v>
      </c>
      <c r="L28" s="58"/>
      <c r="M28" s="31"/>
      <c r="N28" s="28"/>
      <c r="O28" s="62">
        <f t="shared" si="2"/>
        <v>0</v>
      </c>
      <c r="P28" s="58">
        <v>3</v>
      </c>
      <c r="Q28" s="31">
        <v>81.66</v>
      </c>
      <c r="R28" s="28">
        <v>21</v>
      </c>
      <c r="S28" s="56">
        <f t="shared" si="27"/>
        <v>1714.86</v>
      </c>
      <c r="T28" s="54"/>
      <c r="U28" s="31"/>
      <c r="V28" s="28"/>
      <c r="W28" s="60">
        <f t="shared" si="28"/>
        <v>0</v>
      </c>
      <c r="X28" s="54"/>
      <c r="Y28" s="31"/>
      <c r="Z28" s="28"/>
      <c r="AA28" s="62">
        <f t="shared" si="29"/>
        <v>0</v>
      </c>
      <c r="AB28" s="54">
        <v>3</v>
      </c>
      <c r="AC28" s="31">
        <v>2407.71</v>
      </c>
      <c r="AD28" s="28">
        <v>26</v>
      </c>
      <c r="AE28" s="56">
        <f t="shared" si="30"/>
        <v>62600.46</v>
      </c>
      <c r="AF28" s="54"/>
      <c r="AG28" s="31"/>
      <c r="AH28" s="28"/>
      <c r="AI28" s="65">
        <f t="shared" si="50"/>
        <v>0</v>
      </c>
      <c r="AJ28" s="54"/>
      <c r="AK28" s="31"/>
      <c r="AL28" s="28"/>
      <c r="AM28" s="62">
        <f t="shared" si="31"/>
        <v>0</v>
      </c>
      <c r="AN28" s="54"/>
      <c r="AO28" s="30"/>
      <c r="AP28" s="28"/>
      <c r="AQ28" s="56">
        <f t="shared" si="33"/>
        <v>0</v>
      </c>
      <c r="AR28" s="54"/>
      <c r="AS28" s="31"/>
      <c r="AT28" s="28"/>
      <c r="AU28" s="60">
        <f t="shared" si="34"/>
        <v>0</v>
      </c>
      <c r="AV28" s="54"/>
      <c r="AW28" s="31"/>
      <c r="AX28" s="28"/>
      <c r="AY28" s="62">
        <f t="shared" si="48"/>
        <v>0</v>
      </c>
      <c r="AZ28" s="54"/>
      <c r="BA28" s="31"/>
      <c r="BB28" s="28"/>
      <c r="BC28" s="56">
        <f t="shared" si="35"/>
        <v>0</v>
      </c>
      <c r="BD28" s="54">
        <v>10</v>
      </c>
      <c r="BE28" s="31">
        <v>272.2</v>
      </c>
      <c r="BF28" s="28">
        <v>25.5</v>
      </c>
      <c r="BG28" s="60">
        <f t="shared" si="44"/>
        <v>6941.0999999999995</v>
      </c>
      <c r="BH28" s="54"/>
      <c r="BI28" s="31"/>
      <c r="BJ28" s="28"/>
      <c r="BK28" s="62">
        <f t="shared" si="36"/>
        <v>0</v>
      </c>
      <c r="BL28" s="54"/>
      <c r="BM28" s="28"/>
      <c r="BN28" s="28"/>
      <c r="BO28" s="56">
        <f t="shared" si="10"/>
        <v>0</v>
      </c>
      <c r="BP28" s="54"/>
      <c r="BQ28" s="31"/>
      <c r="BR28" s="28"/>
      <c r="BS28" s="60">
        <f t="shared" si="11"/>
        <v>0</v>
      </c>
      <c r="BT28" s="134"/>
      <c r="BU28" s="141"/>
      <c r="BV28" s="134"/>
      <c r="BW28" s="175">
        <f t="shared" si="53"/>
        <v>0</v>
      </c>
      <c r="BX28" s="67"/>
      <c r="BY28" s="31"/>
      <c r="BZ28" s="28"/>
      <c r="CA28" s="60">
        <f t="shared" si="41"/>
        <v>0</v>
      </c>
      <c r="CB28" s="54"/>
      <c r="CC28" s="31"/>
      <c r="CD28" s="28"/>
      <c r="CE28" s="56">
        <f t="shared" si="38"/>
        <v>0</v>
      </c>
      <c r="CF28" s="54"/>
      <c r="CG28" s="31"/>
      <c r="CH28" s="28"/>
      <c r="CI28" s="60">
        <f t="shared" si="45"/>
        <v>0</v>
      </c>
      <c r="CJ28" s="54">
        <v>2</v>
      </c>
      <c r="CK28" s="31">
        <v>45.06</v>
      </c>
      <c r="CL28" s="28">
        <v>63</v>
      </c>
      <c r="CM28" s="62">
        <f t="shared" si="51"/>
        <v>2838.78</v>
      </c>
      <c r="CN28" s="54"/>
      <c r="CO28" s="28"/>
      <c r="CP28" s="28"/>
      <c r="CQ28" s="56">
        <f t="shared" si="47"/>
        <v>0</v>
      </c>
      <c r="CR28" s="54"/>
      <c r="CS28" s="28"/>
      <c r="CT28" s="28"/>
      <c r="CU28" s="60">
        <f t="shared" si="39"/>
        <v>0</v>
      </c>
      <c r="CV28" s="138"/>
      <c r="CW28" s="141"/>
      <c r="CX28" s="134"/>
      <c r="CY28" s="145">
        <f t="shared" si="32"/>
        <v>0</v>
      </c>
      <c r="CZ28" s="137"/>
      <c r="DA28" s="140"/>
      <c r="DB28" s="133"/>
      <c r="DC28" s="147">
        <f t="shared" si="40"/>
        <v>0</v>
      </c>
      <c r="DD28" s="137"/>
      <c r="DE28" s="140"/>
      <c r="DF28" s="133"/>
      <c r="DG28" s="149">
        <f t="shared" si="42"/>
        <v>0</v>
      </c>
      <c r="DH28" s="133"/>
      <c r="DI28" s="133"/>
      <c r="DJ28" s="133"/>
      <c r="DK28" s="145">
        <f t="shared" si="49"/>
        <v>0</v>
      </c>
      <c r="DL28" s="133"/>
      <c r="DM28" s="133"/>
      <c r="DN28" s="133"/>
      <c r="DO28" s="147">
        <f t="shared" si="46"/>
        <v>0</v>
      </c>
      <c r="DP28" s="137"/>
      <c r="DQ28" s="140"/>
      <c r="DR28" s="133"/>
      <c r="DS28" s="149">
        <f t="shared" si="52"/>
        <v>0</v>
      </c>
      <c r="DT28" s="137"/>
      <c r="DU28" s="140"/>
      <c r="DV28" s="133"/>
      <c r="DW28" s="133">
        <f t="shared" si="55"/>
        <v>0</v>
      </c>
      <c r="DX28" s="163"/>
      <c r="DY28" s="156"/>
      <c r="DZ28" s="28"/>
      <c r="EA28" s="72">
        <f t="shared" si="43"/>
        <v>0</v>
      </c>
      <c r="EB28" s="74"/>
      <c r="EC28" s="98">
        <f t="shared" si="54"/>
        <v>88236.93</v>
      </c>
      <c r="ED28" s="172" t="s">
        <v>60</v>
      </c>
    </row>
    <row r="29" spans="1:134" ht="15.75">
      <c r="A29" s="129">
        <v>27</v>
      </c>
      <c r="B29" s="25">
        <v>41057</v>
      </c>
      <c r="C29" s="153" t="s">
        <v>191</v>
      </c>
      <c r="D29" s="69"/>
      <c r="E29" s="31"/>
      <c r="F29" s="28"/>
      <c r="G29" s="56">
        <f t="shared" si="0"/>
        <v>0</v>
      </c>
      <c r="H29" s="54"/>
      <c r="I29" s="30"/>
      <c r="J29" s="28"/>
      <c r="K29" s="60">
        <f t="shared" si="1"/>
        <v>0</v>
      </c>
      <c r="L29" s="58"/>
      <c r="M29" s="31"/>
      <c r="N29" s="28"/>
      <c r="O29" s="62">
        <f t="shared" si="2"/>
        <v>0</v>
      </c>
      <c r="P29" s="58">
        <v>2</v>
      </c>
      <c r="Q29" s="31">
        <v>54.44</v>
      </c>
      <c r="R29" s="28">
        <v>22</v>
      </c>
      <c r="S29" s="56">
        <f t="shared" si="27"/>
        <v>1197.6799999999998</v>
      </c>
      <c r="T29" s="54"/>
      <c r="U29" s="31"/>
      <c r="V29" s="28"/>
      <c r="W29" s="60">
        <f t="shared" si="28"/>
        <v>0</v>
      </c>
      <c r="X29" s="54"/>
      <c r="Y29" s="31"/>
      <c r="Z29" s="28"/>
      <c r="AA29" s="62">
        <f t="shared" si="29"/>
        <v>0</v>
      </c>
      <c r="AB29" s="54"/>
      <c r="AC29" s="31"/>
      <c r="AD29" s="28"/>
      <c r="AE29" s="56">
        <f t="shared" si="30"/>
        <v>0</v>
      </c>
      <c r="AF29" s="54"/>
      <c r="AG29" s="31"/>
      <c r="AH29" s="28"/>
      <c r="AI29" s="65">
        <f t="shared" si="50"/>
        <v>0</v>
      </c>
      <c r="AJ29" s="54"/>
      <c r="AK29" s="31">
        <v>165.6</v>
      </c>
      <c r="AL29" s="28">
        <v>39</v>
      </c>
      <c r="AM29" s="62">
        <f t="shared" si="31"/>
        <v>6458.4</v>
      </c>
      <c r="AN29" s="54"/>
      <c r="AO29" s="30"/>
      <c r="AP29" s="28"/>
      <c r="AQ29" s="56">
        <f t="shared" si="33"/>
        <v>0</v>
      </c>
      <c r="AR29" s="54"/>
      <c r="AS29" s="31"/>
      <c r="AT29" s="28"/>
      <c r="AU29" s="60">
        <f t="shared" si="34"/>
        <v>0</v>
      </c>
      <c r="AV29" s="54"/>
      <c r="AW29" s="31"/>
      <c r="AX29" s="28"/>
      <c r="AY29" s="62">
        <f t="shared" si="48"/>
        <v>0</v>
      </c>
      <c r="AZ29" s="54"/>
      <c r="BA29" s="31"/>
      <c r="BB29" s="28"/>
      <c r="BC29" s="56">
        <f t="shared" si="35"/>
        <v>0</v>
      </c>
      <c r="BD29" s="54"/>
      <c r="BE29" s="31"/>
      <c r="BF29" s="28"/>
      <c r="BG29" s="60">
        <f t="shared" si="44"/>
        <v>0</v>
      </c>
      <c r="BH29" s="54"/>
      <c r="BI29" s="31"/>
      <c r="BJ29" s="28"/>
      <c r="BK29" s="62">
        <f t="shared" si="36"/>
        <v>0</v>
      </c>
      <c r="BL29" s="54">
        <v>6</v>
      </c>
      <c r="BM29" s="28">
        <v>466.4</v>
      </c>
      <c r="BN29" s="28">
        <v>25</v>
      </c>
      <c r="BO29" s="56">
        <f t="shared" si="10"/>
        <v>11660</v>
      </c>
      <c r="BP29" s="54"/>
      <c r="BQ29" s="31"/>
      <c r="BR29" s="28"/>
      <c r="BS29" s="60">
        <f t="shared" si="11"/>
        <v>0</v>
      </c>
      <c r="BT29" s="134"/>
      <c r="BU29" s="141"/>
      <c r="BV29" s="134"/>
      <c r="BW29" s="175">
        <f t="shared" si="53"/>
        <v>0</v>
      </c>
      <c r="BX29" s="67"/>
      <c r="BY29" s="31"/>
      <c r="BZ29" s="28"/>
      <c r="CA29" s="60">
        <f t="shared" si="41"/>
        <v>0</v>
      </c>
      <c r="CB29" s="54"/>
      <c r="CC29" s="31"/>
      <c r="CD29" s="28"/>
      <c r="CE29" s="56">
        <f t="shared" si="38"/>
        <v>0</v>
      </c>
      <c r="CF29" s="54">
        <v>10</v>
      </c>
      <c r="CG29" s="31">
        <v>54.5</v>
      </c>
      <c r="CH29" s="28">
        <v>260</v>
      </c>
      <c r="CI29" s="60">
        <f t="shared" si="45"/>
        <v>2600</v>
      </c>
      <c r="CJ29" s="54"/>
      <c r="CK29" s="31"/>
      <c r="CL29" s="28"/>
      <c r="CM29" s="62">
        <f t="shared" si="51"/>
        <v>0</v>
      </c>
      <c r="CN29" s="54"/>
      <c r="CO29" s="28"/>
      <c r="CP29" s="28"/>
      <c r="CQ29" s="56">
        <f t="shared" si="47"/>
        <v>0</v>
      </c>
      <c r="CR29" s="54"/>
      <c r="CS29" s="28"/>
      <c r="CT29" s="28"/>
      <c r="CU29" s="60">
        <f t="shared" si="39"/>
        <v>0</v>
      </c>
      <c r="CV29" s="138"/>
      <c r="CW29" s="141"/>
      <c r="CX29" s="134"/>
      <c r="CY29" s="145">
        <f t="shared" si="32"/>
        <v>0</v>
      </c>
      <c r="CZ29" s="137"/>
      <c r="DA29" s="140"/>
      <c r="DB29" s="133"/>
      <c r="DC29" s="147">
        <f t="shared" si="40"/>
        <v>0</v>
      </c>
      <c r="DD29" s="137"/>
      <c r="DE29" s="140"/>
      <c r="DF29" s="133"/>
      <c r="DG29" s="149">
        <f t="shared" si="42"/>
        <v>0</v>
      </c>
      <c r="DH29" s="133"/>
      <c r="DI29" s="133"/>
      <c r="DJ29" s="133"/>
      <c r="DK29" s="145">
        <f t="shared" si="49"/>
        <v>0</v>
      </c>
      <c r="DL29" s="133"/>
      <c r="DM29" s="133"/>
      <c r="DN29" s="133"/>
      <c r="DO29" s="147">
        <f t="shared" si="46"/>
        <v>0</v>
      </c>
      <c r="DP29" s="137"/>
      <c r="DQ29" s="140"/>
      <c r="DR29" s="133"/>
      <c r="DS29" s="149">
        <f t="shared" si="52"/>
        <v>0</v>
      </c>
      <c r="DT29" s="137"/>
      <c r="DU29" s="140">
        <v>5</v>
      </c>
      <c r="DV29" s="133">
        <v>20</v>
      </c>
      <c r="DW29" s="133">
        <f t="shared" si="55"/>
        <v>100</v>
      </c>
      <c r="DX29" s="163"/>
      <c r="DY29" s="156"/>
      <c r="DZ29" s="28"/>
      <c r="EA29" s="72">
        <f t="shared" si="43"/>
        <v>0</v>
      </c>
      <c r="EB29" s="74"/>
      <c r="EC29" s="98">
        <f t="shared" si="54"/>
        <v>22016.080000000002</v>
      </c>
      <c r="ED29" s="172" t="s">
        <v>60</v>
      </c>
    </row>
    <row r="30" spans="1:134" ht="15.75">
      <c r="A30" s="129">
        <v>28</v>
      </c>
      <c r="B30" s="25">
        <v>41059</v>
      </c>
      <c r="C30" s="153" t="s">
        <v>192</v>
      </c>
      <c r="D30" s="69"/>
      <c r="E30" s="31"/>
      <c r="F30" s="28"/>
      <c r="G30" s="56">
        <f t="shared" si="0"/>
        <v>0</v>
      </c>
      <c r="H30" s="54"/>
      <c r="I30" s="30"/>
      <c r="J30" s="28"/>
      <c r="K30" s="60">
        <f t="shared" si="1"/>
        <v>0</v>
      </c>
      <c r="L30" s="58"/>
      <c r="M30" s="31"/>
      <c r="N30" s="28"/>
      <c r="O30" s="62">
        <f t="shared" si="2"/>
        <v>0</v>
      </c>
      <c r="P30" s="58"/>
      <c r="Q30" s="31"/>
      <c r="R30" s="28"/>
      <c r="S30" s="56">
        <f t="shared" si="27"/>
        <v>0</v>
      </c>
      <c r="T30" s="54"/>
      <c r="U30" s="31"/>
      <c r="V30" s="28"/>
      <c r="W30" s="60">
        <f t="shared" si="28"/>
        <v>0</v>
      </c>
      <c r="X30" s="54"/>
      <c r="Y30" s="31"/>
      <c r="Z30" s="28"/>
      <c r="AA30" s="62">
        <f t="shared" si="29"/>
        <v>0</v>
      </c>
      <c r="AB30" s="54"/>
      <c r="AC30" s="31"/>
      <c r="AD30" s="28"/>
      <c r="AE30" s="56">
        <f t="shared" si="30"/>
        <v>0</v>
      </c>
      <c r="AF30" s="54"/>
      <c r="AG30" s="31"/>
      <c r="AH30" s="28"/>
      <c r="AI30" s="65">
        <f t="shared" si="50"/>
        <v>0</v>
      </c>
      <c r="AJ30" s="54"/>
      <c r="AK30" s="31">
        <v>79.8</v>
      </c>
      <c r="AL30" s="28">
        <v>39</v>
      </c>
      <c r="AM30" s="62">
        <f t="shared" si="31"/>
        <v>3112.2</v>
      </c>
      <c r="AN30" s="54"/>
      <c r="AO30" s="30"/>
      <c r="AP30" s="28"/>
      <c r="AQ30" s="56">
        <f t="shared" si="33"/>
        <v>0</v>
      </c>
      <c r="AR30" s="54"/>
      <c r="AS30" s="31"/>
      <c r="AT30" s="28"/>
      <c r="AU30" s="60">
        <f t="shared" si="34"/>
        <v>0</v>
      </c>
      <c r="AV30" s="54"/>
      <c r="AW30" s="31"/>
      <c r="AX30" s="28"/>
      <c r="AY30" s="62">
        <f t="shared" si="48"/>
        <v>0</v>
      </c>
      <c r="AZ30" s="54"/>
      <c r="BA30" s="31"/>
      <c r="BB30" s="28"/>
      <c r="BC30" s="56">
        <f t="shared" si="35"/>
        <v>0</v>
      </c>
      <c r="BD30" s="54"/>
      <c r="BE30" s="31"/>
      <c r="BF30" s="28"/>
      <c r="BG30" s="60">
        <f t="shared" si="44"/>
        <v>0</v>
      </c>
      <c r="BH30" s="54"/>
      <c r="BI30" s="31"/>
      <c r="BJ30" s="28"/>
      <c r="BK30" s="62">
        <f t="shared" si="36"/>
        <v>0</v>
      </c>
      <c r="BL30" s="54"/>
      <c r="BM30" s="28"/>
      <c r="BN30" s="28"/>
      <c r="BO30" s="56">
        <f t="shared" si="10"/>
        <v>0</v>
      </c>
      <c r="BP30" s="54"/>
      <c r="BQ30" s="31"/>
      <c r="BR30" s="28"/>
      <c r="BS30" s="60">
        <f t="shared" si="11"/>
        <v>0</v>
      </c>
      <c r="BT30" s="134"/>
      <c r="BU30" s="141"/>
      <c r="BV30" s="134"/>
      <c r="BW30" s="175">
        <f t="shared" si="53"/>
        <v>0</v>
      </c>
      <c r="BX30" s="67"/>
      <c r="BY30" s="31"/>
      <c r="BZ30" s="28"/>
      <c r="CA30" s="60">
        <f t="shared" si="41"/>
        <v>0</v>
      </c>
      <c r="CB30" s="54"/>
      <c r="CC30" s="31"/>
      <c r="CD30" s="28"/>
      <c r="CE30" s="56">
        <f t="shared" si="38"/>
        <v>0</v>
      </c>
      <c r="CF30" s="54"/>
      <c r="CG30" s="31"/>
      <c r="CH30" s="28"/>
      <c r="CI30" s="60">
        <f t="shared" si="45"/>
        <v>0</v>
      </c>
      <c r="CJ30" s="54"/>
      <c r="CK30" s="31"/>
      <c r="CL30" s="28"/>
      <c r="CM30" s="62">
        <f t="shared" si="51"/>
        <v>0</v>
      </c>
      <c r="CN30" s="54"/>
      <c r="CO30" s="28"/>
      <c r="CP30" s="28"/>
      <c r="CQ30" s="56">
        <f t="shared" si="47"/>
        <v>0</v>
      </c>
      <c r="CR30" s="54"/>
      <c r="CS30" s="28"/>
      <c r="CT30" s="28"/>
      <c r="CU30" s="60">
        <f t="shared" si="39"/>
        <v>0</v>
      </c>
      <c r="CV30" s="138"/>
      <c r="CW30" s="141"/>
      <c r="CX30" s="134"/>
      <c r="CY30" s="145">
        <f t="shared" si="32"/>
        <v>0</v>
      </c>
      <c r="CZ30" s="137"/>
      <c r="DA30" s="140"/>
      <c r="DB30" s="133"/>
      <c r="DC30" s="147">
        <f t="shared" si="40"/>
        <v>0</v>
      </c>
      <c r="DD30" s="137"/>
      <c r="DE30" s="140"/>
      <c r="DF30" s="133"/>
      <c r="DG30" s="149">
        <f t="shared" si="42"/>
        <v>0</v>
      </c>
      <c r="DH30" s="133"/>
      <c r="DI30" s="133"/>
      <c r="DJ30" s="133"/>
      <c r="DK30" s="145">
        <f t="shared" si="49"/>
        <v>0</v>
      </c>
      <c r="DL30" s="133"/>
      <c r="DM30" s="133"/>
      <c r="DN30" s="133"/>
      <c r="DO30" s="147">
        <f t="shared" si="46"/>
        <v>0</v>
      </c>
      <c r="DP30" s="137"/>
      <c r="DQ30" s="140"/>
      <c r="DR30" s="133"/>
      <c r="DS30" s="149">
        <f t="shared" si="52"/>
        <v>0</v>
      </c>
      <c r="DT30" s="137"/>
      <c r="DU30" s="140"/>
      <c r="DV30" s="133"/>
      <c r="DW30" s="133">
        <f t="shared" si="55"/>
        <v>0</v>
      </c>
      <c r="DX30" s="163"/>
      <c r="DY30" s="156"/>
      <c r="DZ30" s="28"/>
      <c r="EA30" s="72">
        <f t="shared" si="43"/>
        <v>0</v>
      </c>
      <c r="EB30" s="74"/>
      <c r="EC30" s="98">
        <f t="shared" si="54"/>
        <v>3112.2</v>
      </c>
      <c r="ED30" s="172" t="s">
        <v>60</v>
      </c>
    </row>
    <row r="31" spans="1:134" ht="15.75">
      <c r="A31" s="129">
        <v>29</v>
      </c>
      <c r="B31" s="25">
        <v>41060</v>
      </c>
      <c r="C31" s="153" t="s">
        <v>193</v>
      </c>
      <c r="D31" s="69"/>
      <c r="E31" s="31"/>
      <c r="F31" s="28"/>
      <c r="G31" s="56">
        <f t="shared" si="0"/>
        <v>0</v>
      </c>
      <c r="H31" s="54"/>
      <c r="I31" s="30"/>
      <c r="J31" s="28"/>
      <c r="K31" s="60">
        <f t="shared" si="1"/>
        <v>0</v>
      </c>
      <c r="L31" s="58"/>
      <c r="M31" s="31"/>
      <c r="N31" s="28"/>
      <c r="O31" s="62">
        <f t="shared" si="2"/>
        <v>0</v>
      </c>
      <c r="P31" s="58"/>
      <c r="Q31" s="31"/>
      <c r="R31" s="28"/>
      <c r="S31" s="56">
        <f t="shared" si="27"/>
        <v>0</v>
      </c>
      <c r="T31" s="54"/>
      <c r="U31" s="31"/>
      <c r="V31" s="28"/>
      <c r="W31" s="60">
        <f t="shared" si="28"/>
        <v>0</v>
      </c>
      <c r="X31" s="54"/>
      <c r="Y31" s="31"/>
      <c r="Z31" s="28"/>
      <c r="AA31" s="62">
        <f t="shared" si="29"/>
        <v>0</v>
      </c>
      <c r="AB31" s="54"/>
      <c r="AC31" s="31"/>
      <c r="AD31" s="28"/>
      <c r="AE31" s="56">
        <f t="shared" si="30"/>
        <v>0</v>
      </c>
      <c r="AF31" s="54"/>
      <c r="AG31" s="31"/>
      <c r="AH31" s="28"/>
      <c r="AI31" s="65">
        <f t="shared" si="50"/>
        <v>0</v>
      </c>
      <c r="AJ31" s="54"/>
      <c r="AK31" s="31"/>
      <c r="AL31" s="28"/>
      <c r="AM31" s="62">
        <f t="shared" si="31"/>
        <v>0</v>
      </c>
      <c r="AN31" s="54"/>
      <c r="AO31" s="30"/>
      <c r="AP31" s="28"/>
      <c r="AQ31" s="56">
        <f t="shared" si="33"/>
        <v>0</v>
      </c>
      <c r="AR31" s="54"/>
      <c r="AS31" s="31"/>
      <c r="AT31" s="28"/>
      <c r="AU31" s="60">
        <f t="shared" si="34"/>
        <v>0</v>
      </c>
      <c r="AV31" s="54"/>
      <c r="AW31" s="31"/>
      <c r="AX31" s="28"/>
      <c r="AY31" s="62">
        <f t="shared" si="48"/>
        <v>0</v>
      </c>
      <c r="AZ31" s="54"/>
      <c r="BA31" s="31"/>
      <c r="BB31" s="28"/>
      <c r="BC31" s="56">
        <f t="shared" si="35"/>
        <v>0</v>
      </c>
      <c r="BD31" s="54"/>
      <c r="BE31" s="31"/>
      <c r="BF31" s="28"/>
      <c r="BG31" s="60">
        <f t="shared" si="44"/>
        <v>0</v>
      </c>
      <c r="BH31" s="54"/>
      <c r="BI31" s="31"/>
      <c r="BJ31" s="28"/>
      <c r="BK31" s="62">
        <f t="shared" si="36"/>
        <v>0</v>
      </c>
      <c r="BL31" s="54"/>
      <c r="BM31" s="28"/>
      <c r="BN31" s="28"/>
      <c r="BO31" s="56">
        <f t="shared" si="10"/>
        <v>0</v>
      </c>
      <c r="BP31" s="54"/>
      <c r="BQ31" s="31"/>
      <c r="BR31" s="28"/>
      <c r="BS31" s="60">
        <f t="shared" si="11"/>
        <v>0</v>
      </c>
      <c r="BT31" s="134"/>
      <c r="BU31" s="141">
        <v>23.6</v>
      </c>
      <c r="BV31" s="134">
        <v>18</v>
      </c>
      <c r="BW31" s="175">
        <f t="shared" si="53"/>
        <v>424.8</v>
      </c>
      <c r="BX31" s="67"/>
      <c r="BY31" s="31"/>
      <c r="BZ31" s="28"/>
      <c r="CA31" s="60">
        <f t="shared" si="41"/>
        <v>0</v>
      </c>
      <c r="CB31" s="54"/>
      <c r="CC31" s="31"/>
      <c r="CD31" s="28"/>
      <c r="CE31" s="56">
        <f t="shared" si="38"/>
        <v>0</v>
      </c>
      <c r="CF31" s="54"/>
      <c r="CG31" s="31"/>
      <c r="CH31" s="28"/>
      <c r="CI31" s="60">
        <f t="shared" si="45"/>
        <v>0</v>
      </c>
      <c r="CJ31" s="54"/>
      <c r="CK31" s="31"/>
      <c r="CL31" s="28"/>
      <c r="CM31" s="62">
        <f t="shared" si="51"/>
        <v>0</v>
      </c>
      <c r="CN31" s="54"/>
      <c r="CO31" s="28"/>
      <c r="CP31" s="28"/>
      <c r="CQ31" s="56">
        <f t="shared" si="47"/>
        <v>0</v>
      </c>
      <c r="CR31" s="54"/>
      <c r="CS31" s="28"/>
      <c r="CT31" s="28"/>
      <c r="CU31" s="60">
        <f t="shared" si="39"/>
        <v>0</v>
      </c>
      <c r="CV31" s="138"/>
      <c r="CW31" s="141"/>
      <c r="CX31" s="134"/>
      <c r="CY31" s="145">
        <f t="shared" si="32"/>
        <v>0</v>
      </c>
      <c r="CZ31" s="137"/>
      <c r="DA31" s="140"/>
      <c r="DB31" s="133"/>
      <c r="DC31" s="147">
        <f t="shared" si="40"/>
        <v>0</v>
      </c>
      <c r="DD31" s="137"/>
      <c r="DE31" s="140"/>
      <c r="DF31" s="133"/>
      <c r="DG31" s="149">
        <f t="shared" si="42"/>
        <v>0</v>
      </c>
      <c r="DH31" s="133"/>
      <c r="DI31" s="133"/>
      <c r="DJ31" s="133"/>
      <c r="DK31" s="145">
        <f t="shared" si="49"/>
        <v>0</v>
      </c>
      <c r="DL31" s="133"/>
      <c r="DM31" s="133"/>
      <c r="DN31" s="133"/>
      <c r="DO31" s="147">
        <f t="shared" si="46"/>
        <v>0</v>
      </c>
      <c r="DP31" s="137"/>
      <c r="DQ31" s="140"/>
      <c r="DR31" s="133"/>
      <c r="DS31" s="149">
        <f t="shared" si="52"/>
        <v>0</v>
      </c>
      <c r="DT31" s="137"/>
      <c r="DU31" s="140"/>
      <c r="DV31" s="133"/>
      <c r="DW31" s="133">
        <f t="shared" si="55"/>
        <v>0</v>
      </c>
      <c r="DX31" s="163"/>
      <c r="DY31" s="156"/>
      <c r="DZ31" s="28"/>
      <c r="EA31" s="72">
        <f t="shared" si="43"/>
        <v>0</v>
      </c>
      <c r="EB31" s="74"/>
      <c r="EC31" s="98">
        <f t="shared" si="54"/>
        <v>424.8</v>
      </c>
      <c r="ED31" s="172" t="s">
        <v>60</v>
      </c>
    </row>
    <row r="32" spans="1:134" ht="15.75">
      <c r="A32" s="129">
        <v>30</v>
      </c>
      <c r="B32" s="25">
        <v>41060</v>
      </c>
      <c r="C32" s="153" t="s">
        <v>194</v>
      </c>
      <c r="D32" s="69"/>
      <c r="E32" s="31"/>
      <c r="F32" s="28"/>
      <c r="G32" s="56">
        <f t="shared" si="0"/>
        <v>0</v>
      </c>
      <c r="H32" s="54"/>
      <c r="I32" s="30"/>
      <c r="J32" s="28"/>
      <c r="K32" s="60">
        <f t="shared" si="1"/>
        <v>0</v>
      </c>
      <c r="L32" s="58"/>
      <c r="M32" s="31"/>
      <c r="N32" s="28"/>
      <c r="O32" s="62">
        <f t="shared" si="2"/>
        <v>0</v>
      </c>
      <c r="P32" s="58"/>
      <c r="Q32" s="31"/>
      <c r="R32" s="28"/>
      <c r="S32" s="56">
        <f t="shared" si="27"/>
        <v>0</v>
      </c>
      <c r="T32" s="54"/>
      <c r="U32" s="31"/>
      <c r="V32" s="28"/>
      <c r="W32" s="60">
        <f t="shared" si="28"/>
        <v>0</v>
      </c>
      <c r="X32" s="54"/>
      <c r="Y32" s="31"/>
      <c r="Z32" s="28"/>
      <c r="AA32" s="62">
        <f t="shared" si="29"/>
        <v>0</v>
      </c>
      <c r="AB32" s="54"/>
      <c r="AC32" s="31"/>
      <c r="AD32" s="28"/>
      <c r="AE32" s="56">
        <f t="shared" si="30"/>
        <v>0</v>
      </c>
      <c r="AF32" s="54"/>
      <c r="AG32" s="31"/>
      <c r="AH32" s="28"/>
      <c r="AI32" s="65">
        <f t="shared" si="50"/>
        <v>0</v>
      </c>
      <c r="AJ32" s="54"/>
      <c r="AK32" s="31"/>
      <c r="AL32" s="28"/>
      <c r="AM32" s="62">
        <f t="shared" si="31"/>
        <v>0</v>
      </c>
      <c r="AN32" s="54"/>
      <c r="AO32" s="30"/>
      <c r="AP32" s="28"/>
      <c r="AQ32" s="56">
        <f t="shared" si="33"/>
        <v>0</v>
      </c>
      <c r="AR32" s="54"/>
      <c r="AS32" s="31"/>
      <c r="AT32" s="28"/>
      <c r="AU32" s="60">
        <f t="shared" si="34"/>
        <v>0</v>
      </c>
      <c r="AV32" s="54"/>
      <c r="AW32" s="31"/>
      <c r="AX32" s="28"/>
      <c r="AY32" s="62">
        <f t="shared" si="48"/>
        <v>0</v>
      </c>
      <c r="AZ32" s="54"/>
      <c r="BA32" s="31"/>
      <c r="BB32" s="28"/>
      <c r="BC32" s="56">
        <f t="shared" si="35"/>
        <v>0</v>
      </c>
      <c r="BD32" s="54"/>
      <c r="BE32" s="31"/>
      <c r="BF32" s="28"/>
      <c r="BG32" s="60">
        <f t="shared" si="44"/>
        <v>0</v>
      </c>
      <c r="BH32" s="54"/>
      <c r="BI32" s="31"/>
      <c r="BJ32" s="28"/>
      <c r="BK32" s="62">
        <f t="shared" si="36"/>
        <v>0</v>
      </c>
      <c r="BL32" s="54">
        <v>15</v>
      </c>
      <c r="BM32" s="28">
        <v>1285.9000000000001</v>
      </c>
      <c r="BN32" s="28">
        <v>25</v>
      </c>
      <c r="BO32" s="56">
        <f t="shared" si="10"/>
        <v>32147.500000000004</v>
      </c>
      <c r="BP32" s="54"/>
      <c r="BQ32" s="31"/>
      <c r="BR32" s="28"/>
      <c r="BS32" s="60">
        <f t="shared" si="11"/>
        <v>0</v>
      </c>
      <c r="BT32" s="134"/>
      <c r="BU32" s="141"/>
      <c r="BV32" s="134"/>
      <c r="BW32" s="175">
        <f t="shared" si="53"/>
        <v>0</v>
      </c>
      <c r="BX32" s="67"/>
      <c r="BY32" s="31"/>
      <c r="BZ32" s="28"/>
      <c r="CA32" s="60">
        <f t="shared" si="41"/>
        <v>0</v>
      </c>
      <c r="CB32" s="54"/>
      <c r="CC32" s="31"/>
      <c r="CD32" s="28"/>
      <c r="CE32" s="56">
        <f t="shared" si="38"/>
        <v>0</v>
      </c>
      <c r="CF32" s="54"/>
      <c r="CG32" s="31"/>
      <c r="CH32" s="28"/>
      <c r="CI32" s="60">
        <f t="shared" si="45"/>
        <v>0</v>
      </c>
      <c r="CJ32" s="54"/>
      <c r="CK32" s="31"/>
      <c r="CL32" s="28"/>
      <c r="CM32" s="62">
        <f t="shared" si="51"/>
        <v>0</v>
      </c>
      <c r="CN32" s="54"/>
      <c r="CO32" s="28"/>
      <c r="CP32" s="28"/>
      <c r="CQ32" s="56">
        <f t="shared" si="47"/>
        <v>0</v>
      </c>
      <c r="CR32" s="54"/>
      <c r="CS32" s="28"/>
      <c r="CT32" s="28"/>
      <c r="CU32" s="60">
        <f t="shared" si="39"/>
        <v>0</v>
      </c>
      <c r="CV32" s="138"/>
      <c r="CW32" s="141"/>
      <c r="CX32" s="134"/>
      <c r="CY32" s="145">
        <f t="shared" si="32"/>
        <v>0</v>
      </c>
      <c r="CZ32" s="137"/>
      <c r="DA32" s="140"/>
      <c r="DB32" s="133"/>
      <c r="DC32" s="147">
        <f t="shared" si="40"/>
        <v>0</v>
      </c>
      <c r="DD32" s="137"/>
      <c r="DE32" s="140"/>
      <c r="DF32" s="133"/>
      <c r="DG32" s="149">
        <f t="shared" si="42"/>
        <v>0</v>
      </c>
      <c r="DH32" s="133"/>
      <c r="DI32" s="133"/>
      <c r="DJ32" s="133"/>
      <c r="DK32" s="145">
        <f t="shared" si="49"/>
        <v>0</v>
      </c>
      <c r="DL32" s="133"/>
      <c r="DM32" s="133"/>
      <c r="DN32" s="133"/>
      <c r="DO32" s="147">
        <f t="shared" si="46"/>
        <v>0</v>
      </c>
      <c r="DP32" s="137"/>
      <c r="DQ32" s="140"/>
      <c r="DR32" s="133"/>
      <c r="DS32" s="149">
        <f t="shared" si="52"/>
        <v>0</v>
      </c>
      <c r="DT32" s="137"/>
      <c r="DU32" s="140">
        <v>15</v>
      </c>
      <c r="DV32" s="133">
        <v>20</v>
      </c>
      <c r="DW32" s="133">
        <f t="shared" si="55"/>
        <v>300</v>
      </c>
      <c r="DX32" s="163"/>
      <c r="DY32" s="156"/>
      <c r="DZ32" s="28"/>
      <c r="EA32" s="72">
        <f t="shared" si="43"/>
        <v>0</v>
      </c>
      <c r="EB32" s="74"/>
      <c r="EC32" s="98">
        <f t="shared" si="54"/>
        <v>32447.500000000004</v>
      </c>
      <c r="ED32" s="172" t="s">
        <v>60</v>
      </c>
    </row>
    <row r="33" spans="1:134" ht="15.75">
      <c r="A33" s="129">
        <v>31</v>
      </c>
      <c r="B33" s="25"/>
      <c r="C33" s="153"/>
      <c r="D33" s="69"/>
      <c r="E33" s="31"/>
      <c r="F33" s="28"/>
      <c r="G33" s="56">
        <f t="shared" si="0"/>
        <v>0</v>
      </c>
      <c r="H33" s="54"/>
      <c r="I33" s="30"/>
      <c r="J33" s="28"/>
      <c r="K33" s="60">
        <f t="shared" si="1"/>
        <v>0</v>
      </c>
      <c r="L33" s="58"/>
      <c r="M33" s="31"/>
      <c r="N33" s="28"/>
      <c r="O33" s="62">
        <f t="shared" si="2"/>
        <v>0</v>
      </c>
      <c r="P33" s="58"/>
      <c r="Q33" s="31"/>
      <c r="R33" s="28"/>
      <c r="S33" s="56">
        <f t="shared" si="27"/>
        <v>0</v>
      </c>
      <c r="T33" s="54"/>
      <c r="U33" s="31"/>
      <c r="V33" s="28"/>
      <c r="W33" s="60">
        <f t="shared" si="28"/>
        <v>0</v>
      </c>
      <c r="X33" s="54"/>
      <c r="Y33" s="31"/>
      <c r="Z33" s="28"/>
      <c r="AA33" s="62">
        <f t="shared" si="29"/>
        <v>0</v>
      </c>
      <c r="AB33" s="54"/>
      <c r="AC33" s="31"/>
      <c r="AD33" s="28"/>
      <c r="AE33" s="56">
        <f t="shared" si="30"/>
        <v>0</v>
      </c>
      <c r="AF33" s="54"/>
      <c r="AG33" s="31"/>
      <c r="AH33" s="28"/>
      <c r="AI33" s="65">
        <f t="shared" si="50"/>
        <v>0</v>
      </c>
      <c r="AJ33" s="54"/>
      <c r="AK33" s="31"/>
      <c r="AL33" s="28"/>
      <c r="AM33" s="62">
        <f t="shared" si="31"/>
        <v>0</v>
      </c>
      <c r="AN33" s="54"/>
      <c r="AO33" s="30"/>
      <c r="AP33" s="28"/>
      <c r="AQ33" s="56">
        <f t="shared" si="33"/>
        <v>0</v>
      </c>
      <c r="AR33" s="54"/>
      <c r="AS33" s="31"/>
      <c r="AT33" s="28"/>
      <c r="AU33" s="60">
        <f t="shared" si="34"/>
        <v>0</v>
      </c>
      <c r="AV33" s="54"/>
      <c r="AW33" s="31"/>
      <c r="AX33" s="28"/>
      <c r="AY33" s="62">
        <f t="shared" si="48"/>
        <v>0</v>
      </c>
      <c r="AZ33" s="54"/>
      <c r="BA33" s="31"/>
      <c r="BB33" s="28"/>
      <c r="BC33" s="56">
        <f t="shared" si="35"/>
        <v>0</v>
      </c>
      <c r="BD33" s="54"/>
      <c r="BE33" s="31"/>
      <c r="BF33" s="28"/>
      <c r="BG33" s="60">
        <f t="shared" si="44"/>
        <v>0</v>
      </c>
      <c r="BH33" s="54"/>
      <c r="BI33" s="31"/>
      <c r="BJ33" s="28"/>
      <c r="BK33" s="62">
        <f t="shared" si="36"/>
        <v>0</v>
      </c>
      <c r="BL33" s="54"/>
      <c r="BM33" s="28"/>
      <c r="BN33" s="28"/>
      <c r="BO33" s="56">
        <f t="shared" si="10"/>
        <v>0</v>
      </c>
      <c r="BP33" s="54"/>
      <c r="BQ33" s="31"/>
      <c r="BR33" s="28"/>
      <c r="BS33" s="60">
        <f t="shared" si="11"/>
        <v>0</v>
      </c>
      <c r="BT33" s="134"/>
      <c r="BU33" s="141"/>
      <c r="BV33" s="134"/>
      <c r="BW33" s="175">
        <f t="shared" si="53"/>
        <v>0</v>
      </c>
      <c r="BX33" s="67"/>
      <c r="BY33" s="31"/>
      <c r="BZ33" s="28"/>
      <c r="CA33" s="60">
        <f t="shared" si="41"/>
        <v>0</v>
      </c>
      <c r="CB33" s="54"/>
      <c r="CC33" s="31"/>
      <c r="CD33" s="28"/>
      <c r="CE33" s="56">
        <f t="shared" si="38"/>
        <v>0</v>
      </c>
      <c r="CF33" s="54"/>
      <c r="CG33" s="31"/>
      <c r="CH33" s="28"/>
      <c r="CI33" s="60">
        <f t="shared" si="45"/>
        <v>0</v>
      </c>
      <c r="CJ33" s="54"/>
      <c r="CK33" s="31"/>
      <c r="CL33" s="28"/>
      <c r="CM33" s="62">
        <f t="shared" si="51"/>
        <v>0</v>
      </c>
      <c r="CN33" s="54"/>
      <c r="CO33" s="28"/>
      <c r="CP33" s="28"/>
      <c r="CQ33" s="56">
        <f t="shared" si="47"/>
        <v>0</v>
      </c>
      <c r="CR33" s="54"/>
      <c r="CS33" s="28"/>
      <c r="CT33" s="28"/>
      <c r="CU33" s="60">
        <f t="shared" si="39"/>
        <v>0</v>
      </c>
      <c r="CV33" s="138"/>
      <c r="CW33" s="141"/>
      <c r="CX33" s="134"/>
      <c r="CY33" s="145">
        <f t="shared" si="32"/>
        <v>0</v>
      </c>
      <c r="CZ33" s="137"/>
      <c r="DA33" s="140"/>
      <c r="DB33" s="133"/>
      <c r="DC33" s="147">
        <f t="shared" si="40"/>
        <v>0</v>
      </c>
      <c r="DD33" s="137"/>
      <c r="DE33" s="140"/>
      <c r="DF33" s="133"/>
      <c r="DG33" s="149">
        <f t="shared" si="42"/>
        <v>0</v>
      </c>
      <c r="DH33" s="133"/>
      <c r="DI33" s="133"/>
      <c r="DJ33" s="133"/>
      <c r="DK33" s="145">
        <f t="shared" si="49"/>
        <v>0</v>
      </c>
      <c r="DL33" s="133"/>
      <c r="DM33" s="133"/>
      <c r="DN33" s="133"/>
      <c r="DO33" s="147">
        <f t="shared" si="46"/>
        <v>0</v>
      </c>
      <c r="DP33" s="137"/>
      <c r="DQ33" s="140"/>
      <c r="DR33" s="133"/>
      <c r="DS33" s="149">
        <f t="shared" si="52"/>
        <v>0</v>
      </c>
      <c r="DT33" s="137"/>
      <c r="DU33" s="140"/>
      <c r="DV33" s="133"/>
      <c r="DW33" s="133">
        <f t="shared" si="55"/>
        <v>0</v>
      </c>
      <c r="DX33" s="163"/>
      <c r="DY33" s="156"/>
      <c r="DZ33" s="28"/>
      <c r="EA33" s="72">
        <f t="shared" si="43"/>
        <v>0</v>
      </c>
      <c r="EB33" s="74"/>
      <c r="EC33" s="98">
        <f t="shared" si="54"/>
        <v>0</v>
      </c>
      <c r="ED33" s="172"/>
    </row>
    <row r="34" spans="1:134" ht="15.75">
      <c r="A34" s="129">
        <v>32</v>
      </c>
      <c r="B34" s="25"/>
      <c r="C34" s="153"/>
      <c r="D34" s="69"/>
      <c r="E34" s="31"/>
      <c r="F34" s="28"/>
      <c r="G34" s="56">
        <f t="shared" si="0"/>
        <v>0</v>
      </c>
      <c r="H34" s="54"/>
      <c r="I34" s="30"/>
      <c r="J34" s="28"/>
      <c r="K34" s="60">
        <f t="shared" si="1"/>
        <v>0</v>
      </c>
      <c r="L34" s="58"/>
      <c r="M34" s="31"/>
      <c r="N34" s="28"/>
      <c r="O34" s="62">
        <f t="shared" si="2"/>
        <v>0</v>
      </c>
      <c r="P34" s="58"/>
      <c r="Q34" s="31"/>
      <c r="R34" s="28"/>
      <c r="S34" s="56">
        <f t="shared" si="27"/>
        <v>0</v>
      </c>
      <c r="T34" s="54"/>
      <c r="U34" s="31"/>
      <c r="V34" s="28"/>
      <c r="W34" s="60">
        <f t="shared" si="28"/>
        <v>0</v>
      </c>
      <c r="X34" s="54"/>
      <c r="Y34" s="31"/>
      <c r="Z34" s="28"/>
      <c r="AA34" s="62">
        <f t="shared" si="29"/>
        <v>0</v>
      </c>
      <c r="AB34" s="54"/>
      <c r="AC34" s="31"/>
      <c r="AD34" s="28"/>
      <c r="AE34" s="56">
        <f t="shared" si="30"/>
        <v>0</v>
      </c>
      <c r="AF34" s="54"/>
      <c r="AG34" s="31"/>
      <c r="AH34" s="28"/>
      <c r="AI34" s="65">
        <f t="shared" si="50"/>
        <v>0</v>
      </c>
      <c r="AJ34" s="54"/>
      <c r="AK34" s="31"/>
      <c r="AL34" s="28"/>
      <c r="AM34" s="62">
        <f t="shared" si="31"/>
        <v>0</v>
      </c>
      <c r="AN34" s="54"/>
      <c r="AO34" s="30"/>
      <c r="AP34" s="28"/>
      <c r="AQ34" s="56">
        <f t="shared" si="33"/>
        <v>0</v>
      </c>
      <c r="AR34" s="54"/>
      <c r="AS34" s="31"/>
      <c r="AT34" s="28"/>
      <c r="AU34" s="60">
        <f t="shared" si="34"/>
        <v>0</v>
      </c>
      <c r="AV34" s="54"/>
      <c r="AW34" s="31"/>
      <c r="AX34" s="28"/>
      <c r="AY34" s="62">
        <f t="shared" si="48"/>
        <v>0</v>
      </c>
      <c r="AZ34" s="54"/>
      <c r="BA34" s="31"/>
      <c r="BB34" s="28"/>
      <c r="BC34" s="56">
        <f t="shared" si="35"/>
        <v>0</v>
      </c>
      <c r="BD34" s="54"/>
      <c r="BE34" s="31"/>
      <c r="BF34" s="28"/>
      <c r="BG34" s="60">
        <f t="shared" si="44"/>
        <v>0</v>
      </c>
      <c r="BH34" s="54"/>
      <c r="BI34" s="31"/>
      <c r="BJ34" s="28"/>
      <c r="BK34" s="62">
        <f t="shared" si="36"/>
        <v>0</v>
      </c>
      <c r="BL34" s="54"/>
      <c r="BM34" s="28"/>
      <c r="BN34" s="28"/>
      <c r="BO34" s="56">
        <f t="shared" si="10"/>
        <v>0</v>
      </c>
      <c r="BP34" s="54"/>
      <c r="BQ34" s="31"/>
      <c r="BR34" s="28"/>
      <c r="BS34" s="60">
        <f t="shared" si="11"/>
        <v>0</v>
      </c>
      <c r="BT34" s="134"/>
      <c r="BU34" s="141"/>
      <c r="BV34" s="134"/>
      <c r="BW34" s="175">
        <f t="shared" si="53"/>
        <v>0</v>
      </c>
      <c r="BX34" s="67"/>
      <c r="BY34" s="31"/>
      <c r="BZ34" s="28"/>
      <c r="CA34" s="60">
        <f t="shared" si="41"/>
        <v>0</v>
      </c>
      <c r="CB34" s="54"/>
      <c r="CC34" s="31"/>
      <c r="CD34" s="28"/>
      <c r="CE34" s="56">
        <f t="shared" si="38"/>
        <v>0</v>
      </c>
      <c r="CF34" s="54"/>
      <c r="CG34" s="31"/>
      <c r="CH34" s="28"/>
      <c r="CI34" s="60">
        <f t="shared" si="45"/>
        <v>0</v>
      </c>
      <c r="CJ34" s="54"/>
      <c r="CK34" s="31"/>
      <c r="CL34" s="28"/>
      <c r="CM34" s="62">
        <f t="shared" si="51"/>
        <v>0</v>
      </c>
      <c r="CN34" s="54"/>
      <c r="CO34" s="28"/>
      <c r="CP34" s="28"/>
      <c r="CQ34" s="56">
        <f t="shared" si="47"/>
        <v>0</v>
      </c>
      <c r="CR34" s="54"/>
      <c r="CS34" s="28"/>
      <c r="CT34" s="28"/>
      <c r="CU34" s="60">
        <f t="shared" si="39"/>
        <v>0</v>
      </c>
      <c r="CV34" s="138"/>
      <c r="CW34" s="141"/>
      <c r="CX34" s="134"/>
      <c r="CY34" s="145">
        <f t="shared" si="32"/>
        <v>0</v>
      </c>
      <c r="CZ34" s="137"/>
      <c r="DA34" s="140"/>
      <c r="DB34" s="133"/>
      <c r="DC34" s="147">
        <f t="shared" si="40"/>
        <v>0</v>
      </c>
      <c r="DD34" s="137"/>
      <c r="DE34" s="140"/>
      <c r="DF34" s="133"/>
      <c r="DG34" s="149">
        <f t="shared" si="42"/>
        <v>0</v>
      </c>
      <c r="DH34" s="133"/>
      <c r="DI34" s="133"/>
      <c r="DJ34" s="133"/>
      <c r="DK34" s="145">
        <f t="shared" si="49"/>
        <v>0</v>
      </c>
      <c r="DL34" s="133"/>
      <c r="DM34" s="133"/>
      <c r="DN34" s="133"/>
      <c r="DO34" s="147">
        <f t="shared" si="46"/>
        <v>0</v>
      </c>
      <c r="DP34" s="137"/>
      <c r="DQ34" s="140"/>
      <c r="DR34" s="133"/>
      <c r="DS34" s="149">
        <f t="shared" si="52"/>
        <v>0</v>
      </c>
      <c r="DT34" s="137"/>
      <c r="DU34" s="140"/>
      <c r="DV34" s="133"/>
      <c r="DW34" s="133">
        <f t="shared" si="55"/>
        <v>0</v>
      </c>
      <c r="DX34" s="163"/>
      <c r="DY34" s="156"/>
      <c r="DZ34" s="28"/>
      <c r="EA34" s="72">
        <f t="shared" si="43"/>
        <v>0</v>
      </c>
      <c r="EB34" s="74"/>
      <c r="EC34" s="98">
        <f t="shared" si="54"/>
        <v>0</v>
      </c>
    </row>
    <row r="35" spans="1:134" ht="16.5" thickBot="1">
      <c r="A35" s="129">
        <v>33</v>
      </c>
      <c r="B35" s="119"/>
      <c r="C35" s="154"/>
      <c r="D35" s="70"/>
      <c r="E35" s="53"/>
      <c r="F35" s="50"/>
      <c r="G35" s="57">
        <f t="shared" si="0"/>
        <v>0</v>
      </c>
      <c r="H35" s="55"/>
      <c r="I35" s="52"/>
      <c r="J35" s="50"/>
      <c r="K35" s="61">
        <f t="shared" si="1"/>
        <v>0</v>
      </c>
      <c r="L35" s="59"/>
      <c r="M35" s="53"/>
      <c r="N35" s="50"/>
      <c r="O35" s="63">
        <f t="shared" ref="O35" si="56">N35*L35</f>
        <v>0</v>
      </c>
      <c r="P35" s="59"/>
      <c r="Q35" s="53"/>
      <c r="R35" s="50"/>
      <c r="S35" s="57">
        <f t="shared" si="27"/>
        <v>0</v>
      </c>
      <c r="T35" s="55"/>
      <c r="U35" s="53"/>
      <c r="V35" s="50"/>
      <c r="W35" s="61">
        <f t="shared" si="28"/>
        <v>0</v>
      </c>
      <c r="X35" s="55"/>
      <c r="Y35" s="53"/>
      <c r="Z35" s="50"/>
      <c r="AA35" s="63">
        <f t="shared" si="29"/>
        <v>0</v>
      </c>
      <c r="AB35" s="55"/>
      <c r="AC35" s="53"/>
      <c r="AD35" s="50"/>
      <c r="AE35" s="57">
        <f t="shared" si="30"/>
        <v>0</v>
      </c>
      <c r="AF35" s="55"/>
      <c r="AG35" s="53"/>
      <c r="AH35" s="50"/>
      <c r="AI35" s="66">
        <f t="shared" si="50"/>
        <v>0</v>
      </c>
      <c r="AJ35" s="55"/>
      <c r="AK35" s="53"/>
      <c r="AL35" s="50"/>
      <c r="AM35" s="63">
        <f t="shared" si="31"/>
        <v>0</v>
      </c>
      <c r="AN35" s="55"/>
      <c r="AO35" s="52"/>
      <c r="AP35" s="50"/>
      <c r="AQ35" s="57">
        <f t="shared" si="33"/>
        <v>0</v>
      </c>
      <c r="AR35" s="55"/>
      <c r="AS35" s="53"/>
      <c r="AT35" s="50"/>
      <c r="AU35" s="61">
        <f t="shared" si="34"/>
        <v>0</v>
      </c>
      <c r="AV35" s="55"/>
      <c r="AW35" s="53"/>
      <c r="AX35" s="50"/>
      <c r="AY35" s="63">
        <f t="shared" si="48"/>
        <v>0</v>
      </c>
      <c r="AZ35" s="55"/>
      <c r="BA35" s="53"/>
      <c r="BB35" s="50"/>
      <c r="BC35" s="57">
        <f t="shared" si="35"/>
        <v>0</v>
      </c>
      <c r="BD35" s="55"/>
      <c r="BE35" s="53"/>
      <c r="BF35" s="50"/>
      <c r="BG35" s="61">
        <f t="shared" si="44"/>
        <v>0</v>
      </c>
      <c r="BH35" s="55"/>
      <c r="BI35" s="53"/>
      <c r="BJ35" s="50"/>
      <c r="BK35" s="63">
        <f t="shared" si="36"/>
        <v>0</v>
      </c>
      <c r="BL35" s="55"/>
      <c r="BM35" s="50"/>
      <c r="BN35" s="50"/>
      <c r="BO35" s="57">
        <f t="shared" si="10"/>
        <v>0</v>
      </c>
      <c r="BP35" s="55"/>
      <c r="BQ35" s="53"/>
      <c r="BR35" s="50"/>
      <c r="BS35" s="61">
        <f t="shared" si="11"/>
        <v>0</v>
      </c>
      <c r="BT35" s="135"/>
      <c r="BU35" s="142"/>
      <c r="BV35" s="135"/>
      <c r="BW35" s="175">
        <f t="shared" si="53"/>
        <v>0</v>
      </c>
      <c r="BX35" s="68"/>
      <c r="BY35" s="53"/>
      <c r="BZ35" s="50"/>
      <c r="CA35" s="61">
        <f>BZ35*BY35</f>
        <v>0</v>
      </c>
      <c r="CB35" s="55"/>
      <c r="CC35" s="53"/>
      <c r="CD35" s="50"/>
      <c r="CE35" s="57">
        <f t="shared" si="38"/>
        <v>0</v>
      </c>
      <c r="CF35" s="55"/>
      <c r="CG35" s="53"/>
      <c r="CH35" s="50"/>
      <c r="CI35" s="61">
        <f t="shared" si="45"/>
        <v>0</v>
      </c>
      <c r="CJ35" s="55"/>
      <c r="CK35" s="53"/>
      <c r="CL35" s="50"/>
      <c r="CM35" s="63">
        <f t="shared" si="51"/>
        <v>0</v>
      </c>
      <c r="CN35" s="55"/>
      <c r="CO35" s="50"/>
      <c r="CP35" s="50"/>
      <c r="CQ35" s="50">
        <f t="shared" si="47"/>
        <v>0</v>
      </c>
      <c r="CR35" s="51"/>
      <c r="CS35" s="50"/>
      <c r="CT35" s="50"/>
      <c r="CU35" s="61">
        <f t="shared" si="39"/>
        <v>0</v>
      </c>
      <c r="CV35" s="139"/>
      <c r="CW35" s="142"/>
      <c r="CX35" s="135"/>
      <c r="CY35" s="146">
        <f t="shared" si="32"/>
        <v>0</v>
      </c>
      <c r="CZ35" s="139"/>
      <c r="DA35" s="142"/>
      <c r="DB35" s="135"/>
      <c r="DC35" s="148">
        <f t="shared" si="40"/>
        <v>0</v>
      </c>
      <c r="DD35" s="139"/>
      <c r="DE35" s="142"/>
      <c r="DF35" s="135"/>
      <c r="DG35" s="150">
        <f t="shared" si="42"/>
        <v>0</v>
      </c>
      <c r="DH35" s="135"/>
      <c r="DI35" s="135"/>
      <c r="DJ35" s="135"/>
      <c r="DK35" s="145">
        <f t="shared" si="49"/>
        <v>0</v>
      </c>
      <c r="DL35" s="135"/>
      <c r="DM35" s="135"/>
      <c r="DN35" s="135"/>
      <c r="DO35" s="20">
        <f t="shared" si="46"/>
        <v>0</v>
      </c>
      <c r="DP35" s="161"/>
      <c r="DQ35" s="162"/>
      <c r="DR35" s="8"/>
      <c r="DS35" s="23">
        <f t="shared" si="52"/>
        <v>0</v>
      </c>
      <c r="DT35" s="14"/>
      <c r="DU35" s="11"/>
      <c r="DV35" s="10"/>
      <c r="DW35" s="133">
        <f t="shared" si="55"/>
        <v>0</v>
      </c>
      <c r="DX35" s="164"/>
      <c r="DY35" s="158"/>
      <c r="DZ35" s="50"/>
      <c r="EA35" s="73">
        <f t="shared" si="43"/>
        <v>0</v>
      </c>
      <c r="EB35" s="75"/>
      <c r="EC35" s="98">
        <f t="shared" si="54"/>
        <v>0</v>
      </c>
    </row>
    <row r="36" spans="1:134" s="109" customFormat="1" ht="22.5" thickTop="1" thickBot="1">
      <c r="A36" s="242" t="s">
        <v>55</v>
      </c>
      <c r="B36" s="243"/>
      <c r="C36" s="244"/>
      <c r="D36" s="110">
        <f>SUM(D3:D35)</f>
        <v>60</v>
      </c>
      <c r="E36" s="111">
        <f>SUM(E3:E35)</f>
        <v>1136.9000000000001</v>
      </c>
      <c r="F36" s="110"/>
      <c r="G36" s="121">
        <f>SUM(G3:G35)</f>
        <v>38990.75</v>
      </c>
      <c r="H36" s="113">
        <f>SUM(H3:H35)</f>
        <v>63</v>
      </c>
      <c r="I36" s="114">
        <f>SUM(I3:I35)</f>
        <v>1661.6100000000001</v>
      </c>
      <c r="J36" s="112"/>
      <c r="K36" s="122">
        <f>SUM(K3:K35)</f>
        <v>104681.43</v>
      </c>
      <c r="L36" s="110">
        <f>SUM(L3:L35)</f>
        <v>0</v>
      </c>
      <c r="M36" s="111">
        <f>SUM(M3:M35)</f>
        <v>4</v>
      </c>
      <c r="N36" s="110"/>
      <c r="O36" s="123">
        <f>SUM(O3:O35)</f>
        <v>120</v>
      </c>
      <c r="P36" s="110">
        <f>SUM(P3:P35)</f>
        <v>5</v>
      </c>
      <c r="Q36" s="111">
        <f>SUM(Q3:Q35)</f>
        <v>741.2</v>
      </c>
      <c r="R36" s="110"/>
      <c r="S36" s="121">
        <f>SUM(S3:S35)</f>
        <v>14348.740000000002</v>
      </c>
      <c r="T36" s="113">
        <f>SUM(T3:T35)</f>
        <v>5</v>
      </c>
      <c r="U36" s="111">
        <f>SUM(U3:U35)</f>
        <v>4674.25</v>
      </c>
      <c r="V36" s="110"/>
      <c r="W36" s="122">
        <f>SUM(W3:W35)</f>
        <v>112182</v>
      </c>
      <c r="X36" s="113">
        <f>SUM(X3:X35)</f>
        <v>10</v>
      </c>
      <c r="Y36" s="111">
        <f>SUM(Y3:Y35)</f>
        <v>9285.1999999999989</v>
      </c>
      <c r="Z36" s="112"/>
      <c r="AA36" s="123">
        <f>SUM(AA3:AA35)</f>
        <v>241789.37</v>
      </c>
      <c r="AB36" s="113">
        <f>SUM(AB3:AB35)</f>
        <v>11</v>
      </c>
      <c r="AC36" s="111">
        <f>SUM(AC3:AC35)</f>
        <v>8813.16</v>
      </c>
      <c r="AD36" s="110"/>
      <c r="AE36" s="124">
        <f>SUM(AE3:AE35)</f>
        <v>222736.69999999998</v>
      </c>
      <c r="AF36" s="116">
        <f>SUM(AF3:AF35)</f>
        <v>0</v>
      </c>
      <c r="AG36" s="117">
        <f>SUM(AG3:AG35)</f>
        <v>507.2</v>
      </c>
      <c r="AH36" s="115"/>
      <c r="AI36" s="125">
        <f>SUM(AI3:AI35)</f>
        <v>7608</v>
      </c>
      <c r="AJ36" s="113">
        <f>SUM(AJ3:AJ35)</f>
        <v>0</v>
      </c>
      <c r="AK36" s="111">
        <f>SUM(AK3:AK35)</f>
        <v>407.7</v>
      </c>
      <c r="AL36" s="110"/>
      <c r="AM36" s="123">
        <f>SUM(AM3:AM35)</f>
        <v>15886</v>
      </c>
      <c r="AN36" s="113">
        <f>SUM(AN3:AN35)</f>
        <v>0</v>
      </c>
      <c r="AO36" s="111">
        <f>SUM(AO3:AO35)</f>
        <v>0</v>
      </c>
      <c r="AP36" s="110"/>
      <c r="AQ36" s="121">
        <f>SUM(AQ3:AQ35)</f>
        <v>0</v>
      </c>
      <c r="AR36" s="113">
        <f>SUM(AR3:AR35)</f>
        <v>0</v>
      </c>
      <c r="AS36" s="111">
        <f>SUM(AS3:AS35)</f>
        <v>156</v>
      </c>
      <c r="AT36" s="112"/>
      <c r="AU36" s="122">
        <f>SUM(AU3:AU35)</f>
        <v>7176</v>
      </c>
      <c r="AV36" s="113">
        <f>SUM(AV3:AV35)</f>
        <v>0</v>
      </c>
      <c r="AW36" s="111">
        <f>SUM(AW3:AW35)</f>
        <v>0</v>
      </c>
      <c r="AX36" s="112"/>
      <c r="AY36" s="123">
        <f>SUM(AY3:AY35)</f>
        <v>0</v>
      </c>
      <c r="AZ36" s="118">
        <f>SUM(AZ3:AZ35)</f>
        <v>2</v>
      </c>
      <c r="BA36" s="111">
        <f>SUM(BA3:BA35)</f>
        <v>143.6</v>
      </c>
      <c r="BB36" s="112"/>
      <c r="BC36" s="121">
        <f>SUM(BC3:BC35)</f>
        <v>4882.3999999999996</v>
      </c>
      <c r="BD36" s="113">
        <f>SUM(BD3:BD35)</f>
        <v>50</v>
      </c>
      <c r="BE36" s="111">
        <f>SUM(BE3:BE35)</f>
        <v>1361</v>
      </c>
      <c r="BF36" s="110"/>
      <c r="BG36" s="122">
        <f>SUM(BG3:BG35)</f>
        <v>34705.5</v>
      </c>
      <c r="BH36" s="113">
        <f>SUM(BH3:BH35)</f>
        <v>6</v>
      </c>
      <c r="BI36" s="111">
        <f>SUM(BI3:BI35)</f>
        <v>141.44</v>
      </c>
      <c r="BJ36" s="110"/>
      <c r="BK36" s="123">
        <f>SUM(BK3:BK35)</f>
        <v>8910.7200000000012</v>
      </c>
      <c r="BL36" s="113">
        <f>SUM(BL3:BL35)</f>
        <v>149</v>
      </c>
      <c r="BM36" s="112">
        <f>SUM(BM3:BM35)</f>
        <v>12603.4</v>
      </c>
      <c r="BN36" s="112"/>
      <c r="BO36" s="121">
        <f>SUM(BO3:BO35)</f>
        <v>306821.95</v>
      </c>
      <c r="BP36" s="113">
        <f t="shared" ref="BP36:BQ36" si="57">SUM(BP3:BP35)</f>
        <v>0</v>
      </c>
      <c r="BQ36" s="111">
        <f t="shared" si="57"/>
        <v>37.4</v>
      </c>
      <c r="BR36" s="112"/>
      <c r="BS36" s="122">
        <f>SUM(BS3:BS35)</f>
        <v>972.4</v>
      </c>
      <c r="BT36" s="112"/>
      <c r="BU36" s="111">
        <f t="shared" ref="BU36" si="58">SUM(BU3:BU35)</f>
        <v>193.4</v>
      </c>
      <c r="BV36" s="112"/>
      <c r="BW36" s="112">
        <f>SUM(BW3:BW35)</f>
        <v>3141.6000000000004</v>
      </c>
      <c r="BX36" s="113">
        <f t="shared" ref="BX36:BY36" si="59">SUM(BX3:BX35)</f>
        <v>0</v>
      </c>
      <c r="BY36" s="111">
        <f t="shared" si="59"/>
        <v>0</v>
      </c>
      <c r="BZ36" s="112"/>
      <c r="CA36" s="123">
        <f>SUM(CA3:CA35)</f>
        <v>0</v>
      </c>
      <c r="CB36" s="113">
        <f>SUM(CB3:CB35)</f>
        <v>0</v>
      </c>
      <c r="CC36" s="111">
        <f>SUM(CC3:CC35)</f>
        <v>88.8</v>
      </c>
      <c r="CD36" s="110"/>
      <c r="CE36" s="121">
        <f>SUM(CE3:CE35)</f>
        <v>3019.2</v>
      </c>
      <c r="CF36" s="113">
        <f>SUM(CF3:CF35)</f>
        <v>25</v>
      </c>
      <c r="CG36" s="111">
        <f>SUM(CG3:CG35)</f>
        <v>136.25</v>
      </c>
      <c r="CH36" s="112"/>
      <c r="CI36" s="122">
        <f>SUM(CI13:CI35)</f>
        <v>2600</v>
      </c>
      <c r="CJ36" s="113">
        <f>SUM(CJ21:CJ35)</f>
        <v>2</v>
      </c>
      <c r="CK36" s="111">
        <f>SUM(CK21:CK35)</f>
        <v>45.06</v>
      </c>
      <c r="CL36" s="112"/>
      <c r="CM36" s="123">
        <f>SUM(CM21:CM35)</f>
        <v>2838.78</v>
      </c>
      <c r="CN36" s="118">
        <f t="shared" ref="CN36" si="60">SUM(CN15:CN35)</f>
        <v>0</v>
      </c>
      <c r="CO36" s="112">
        <f>SUM(CO15:CO35)</f>
        <v>42.85</v>
      </c>
      <c r="CP36" s="112"/>
      <c r="CQ36" s="121">
        <f>SUM(CQ15:CQ35)</f>
        <v>685.6</v>
      </c>
      <c r="CR36" s="113">
        <f t="shared" ref="CR36:DX36" si="61">SUM(CR3:CR35)</f>
        <v>1</v>
      </c>
      <c r="CS36" s="114">
        <f t="shared" si="61"/>
        <v>85</v>
      </c>
      <c r="CT36" s="112"/>
      <c r="CU36" s="122">
        <f>SUM(CU3:CU35)</f>
        <v>4420</v>
      </c>
      <c r="CV36" s="118">
        <f t="shared" ref="CV36:CW36" si="62">SUM(CV3:CV35)</f>
        <v>0</v>
      </c>
      <c r="CW36" s="114">
        <f t="shared" si="62"/>
        <v>0</v>
      </c>
      <c r="CX36" s="112"/>
      <c r="CY36" s="112">
        <f>SUM(CY3:CY35)</f>
        <v>0</v>
      </c>
      <c r="CZ36" s="118">
        <f t="shared" ref="CZ36:DA36" si="63">SUM(CZ3:CZ35)</f>
        <v>0</v>
      </c>
      <c r="DA36" s="114">
        <f t="shared" si="63"/>
        <v>0</v>
      </c>
      <c r="DB36" s="112"/>
      <c r="DC36" s="112">
        <f>SUM(DC3:DC35)</f>
        <v>0</v>
      </c>
      <c r="DD36" s="118">
        <f t="shared" ref="DD36:DE36" si="64">SUM(DD3:DD35)</f>
        <v>0</v>
      </c>
      <c r="DE36" s="114">
        <f t="shared" si="64"/>
        <v>10.199999999999999</v>
      </c>
      <c r="DF36" s="112"/>
      <c r="DG36" s="112">
        <f>SUM(DG3:DG35)</f>
        <v>132.6</v>
      </c>
      <c r="DH36" s="112"/>
      <c r="DI36" s="114">
        <f t="shared" ref="DI36" si="65">SUM(DI3:DI35)</f>
        <v>0</v>
      </c>
      <c r="DJ36" s="112"/>
      <c r="DK36" s="112">
        <f>SUM(DK3:DK35)</f>
        <v>0</v>
      </c>
      <c r="DL36" s="112"/>
      <c r="DM36" s="114">
        <f t="shared" ref="DM36" si="66">SUM(DM3:DM35)</f>
        <v>0</v>
      </c>
      <c r="DN36" s="112"/>
      <c r="DO36" s="112">
        <f>SUM(DO3:DO35)</f>
        <v>0</v>
      </c>
      <c r="DP36" s="118">
        <f t="shared" ref="DP36:DQ36" si="67">SUM(DP3:DP35)</f>
        <v>0</v>
      </c>
      <c r="DQ36" s="112">
        <f t="shared" si="67"/>
        <v>12.1</v>
      </c>
      <c r="DR36" s="112"/>
      <c r="DS36" s="112">
        <f>SUM(DS3:DS35)</f>
        <v>605</v>
      </c>
      <c r="DT36" s="171">
        <f t="shared" ref="DT36:DU36" si="68">SUM(DT3:DT35)</f>
        <v>0</v>
      </c>
      <c r="DU36" s="170">
        <f t="shared" si="68"/>
        <v>77</v>
      </c>
      <c r="DV36" s="112"/>
      <c r="DW36" s="112">
        <f>SUM(DW3:DW35)</f>
        <v>1540</v>
      </c>
      <c r="DX36" s="110">
        <f t="shared" si="61"/>
        <v>0</v>
      </c>
      <c r="DY36" s="111">
        <f>SUM(DY3:DY35)</f>
        <v>0</v>
      </c>
      <c r="DZ36" s="110"/>
      <c r="EA36" s="126">
        <f>SUM(EA3:EA35)</f>
        <v>0</v>
      </c>
      <c r="EC36" s="240">
        <f t="shared" ref="EC36" si="69">SUM(EC3:EC35)</f>
        <v>1155980.56</v>
      </c>
    </row>
    <row r="37" spans="1:134" ht="15.75" thickBot="1">
      <c r="B37" s="12"/>
      <c r="AW37" s="6"/>
      <c r="EC37" s="241"/>
    </row>
  </sheetData>
  <mergeCells count="3">
    <mergeCell ref="B1:AC1"/>
    <mergeCell ref="A36:C36"/>
    <mergeCell ref="EC36:EC37"/>
  </mergeCells>
  <pageMargins left="0.70866141732283472" right="0.16" top="0.39" bottom="0.74803149606299213" header="0.31496062992125984" footer="0.31496062992125984"/>
  <pageSetup scale="7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D41"/>
  <sheetViews>
    <sheetView workbookViewId="0">
      <pane xSplit="3" ySplit="2" topLeftCell="AB18" activePane="bottomRight" state="frozen"/>
      <selection pane="topRight" activeCell="D1" sqref="D1"/>
      <selection pane="bottomLeft" activeCell="A3" sqref="A3"/>
      <selection pane="bottomRight" activeCell="BC40" sqref="BC40"/>
    </sheetView>
  </sheetViews>
  <sheetFormatPr baseColWidth="10" defaultRowHeight="15"/>
  <cols>
    <col min="1" max="1" width="4.140625" style="4" customWidth="1"/>
    <col min="2" max="2" width="10" style="5" customWidth="1"/>
    <col min="3" max="3" width="7.5703125" style="5" customWidth="1"/>
    <col min="4" max="4" width="4.140625" customWidth="1"/>
    <col min="5" max="5" width="9.140625" style="6" customWidth="1"/>
    <col min="6" max="6" width="6.5703125" bestFit="1" customWidth="1"/>
    <col min="8" max="8" width="4.140625" style="7" customWidth="1"/>
    <col min="9" max="9" width="8.140625" bestFit="1" customWidth="1"/>
    <col min="10" max="10" width="6.5703125" bestFit="1" customWidth="1"/>
    <col min="12" max="12" width="4.140625" style="5" customWidth="1"/>
    <col min="13" max="13" width="8.5703125" customWidth="1"/>
    <col min="14" max="14" width="7" customWidth="1"/>
    <col min="16" max="16" width="4" customWidth="1"/>
    <col min="17" max="17" width="8.7109375" customWidth="1"/>
    <col min="18" max="18" width="6.7109375" customWidth="1"/>
    <col min="20" max="20" width="4.140625" customWidth="1"/>
    <col min="21" max="21" width="8.140625" customWidth="1"/>
    <col min="22" max="22" width="6.5703125" customWidth="1"/>
    <col min="24" max="24" width="4.28515625" style="7" customWidth="1"/>
    <col min="25" max="25" width="8.5703125" style="6" bestFit="1" customWidth="1"/>
    <col min="26" max="26" width="6.5703125" bestFit="1" customWidth="1"/>
    <col min="28" max="28" width="4.28515625" style="5" bestFit="1" customWidth="1"/>
    <col min="29" max="29" width="8.5703125" bestFit="1" customWidth="1"/>
    <col min="30" max="30" width="6.5703125" bestFit="1" customWidth="1"/>
    <col min="31" max="31" width="10.140625" bestFit="1" customWidth="1"/>
    <col min="32" max="32" width="4" style="9" customWidth="1"/>
    <col min="33" max="33" width="10.140625" customWidth="1"/>
    <col min="34" max="34" width="7.7109375" customWidth="1"/>
    <col min="35" max="35" width="10.140625" customWidth="1"/>
    <col min="36" max="36" width="4.140625" style="7" customWidth="1"/>
    <col min="37" max="37" width="10.140625" style="6" customWidth="1"/>
    <col min="38" max="38" width="7.5703125" bestFit="1" customWidth="1"/>
    <col min="39" max="39" width="10.140625" customWidth="1"/>
    <col min="40" max="40" width="4.140625" style="7" customWidth="1"/>
    <col min="41" max="41" width="10.140625" style="6" customWidth="1"/>
    <col min="42" max="42" width="6.5703125" bestFit="1" customWidth="1"/>
    <col min="43" max="43" width="10.140625" customWidth="1"/>
    <col min="44" max="44" width="4.140625" style="5" customWidth="1"/>
    <col min="45" max="45" width="10.5703125" customWidth="1"/>
    <col min="46" max="46" width="6.5703125" bestFit="1" customWidth="1"/>
    <col min="48" max="48" width="4" style="5" hidden="1" customWidth="1"/>
    <col min="49" max="49" width="9" hidden="1" customWidth="1"/>
    <col min="50" max="50" width="6.5703125" hidden="1" customWidth="1"/>
    <col min="51" max="51" width="0" hidden="1" customWidth="1"/>
    <col min="52" max="52" width="4" style="7" customWidth="1"/>
    <col min="53" max="53" width="10" style="6" customWidth="1"/>
    <col min="54" max="54" width="6.5703125" bestFit="1" customWidth="1"/>
    <col min="56" max="56" width="4.28515625" style="7" hidden="1" customWidth="1"/>
    <col min="57" max="57" width="0" hidden="1" customWidth="1"/>
    <col min="58" max="58" width="6.5703125" hidden="1" customWidth="1"/>
    <col min="59" max="59" width="0" hidden="1" customWidth="1"/>
    <col min="60" max="60" width="4" style="7" customWidth="1"/>
    <col min="61" max="61" width="11.42578125" style="6"/>
    <col min="62" max="62" width="6.5703125" bestFit="1" customWidth="1"/>
    <col min="64" max="64" width="4.28515625" style="5" customWidth="1"/>
    <col min="65" max="65" width="8.140625" customWidth="1"/>
    <col min="66" max="66" width="6.5703125" bestFit="1" customWidth="1"/>
    <col min="68" max="68" width="4.28515625" style="5" customWidth="1"/>
    <col min="69" max="69" width="8.140625" customWidth="1"/>
    <col min="70" max="70" width="6.5703125" bestFit="1" customWidth="1"/>
    <col min="72" max="72" width="5.5703125" style="7" bestFit="1" customWidth="1"/>
    <col min="73" max="73" width="10.140625" style="6" bestFit="1" customWidth="1"/>
    <col min="74" max="74" width="6.85546875" customWidth="1"/>
    <col min="75" max="75" width="11.140625" bestFit="1" customWidth="1"/>
    <col min="76" max="76" width="4" style="7" customWidth="1"/>
    <col min="77" max="77" width="10.28515625" style="6" customWidth="1"/>
    <col min="78" max="78" width="8.28515625" customWidth="1"/>
    <col min="79" max="79" width="10.28515625" customWidth="1"/>
    <col min="80" max="80" width="4.140625" customWidth="1"/>
    <col min="81" max="81" width="10.28515625" style="6" customWidth="1"/>
    <col min="82" max="82" width="7.7109375" customWidth="1"/>
    <col min="83" max="83" width="10.28515625" customWidth="1"/>
    <col min="84" max="84" width="4" style="16" hidden="1" customWidth="1"/>
    <col min="85" max="85" width="7.85546875" style="6" hidden="1" customWidth="1"/>
    <col min="86" max="86" width="7.42578125" hidden="1" customWidth="1"/>
    <col min="87" max="87" width="9.28515625" hidden="1" customWidth="1"/>
    <col min="88" max="88" width="4.140625" style="7" customWidth="1"/>
    <col min="89" max="89" width="7.42578125" style="6" bestFit="1" customWidth="1"/>
    <col min="90" max="90" width="6.5703125" bestFit="1" customWidth="1"/>
    <col min="92" max="92" width="4" style="7" customWidth="1"/>
    <col min="93" max="93" width="8.28515625" style="6" customWidth="1"/>
    <col min="94" max="94" width="7.7109375" customWidth="1"/>
    <col min="96" max="96" width="4.28515625" style="7" customWidth="1"/>
    <col min="97" max="97" width="11.42578125" style="6"/>
    <col min="98" max="98" width="8" customWidth="1"/>
    <col min="100" max="100" width="4.140625" style="7" customWidth="1"/>
    <col min="101" max="101" width="9.28515625" customWidth="1"/>
    <col min="102" max="102" width="6.5703125" bestFit="1" customWidth="1"/>
    <col min="104" max="104" width="4.140625" style="7" customWidth="1"/>
    <col min="105" max="105" width="9" customWidth="1"/>
    <col min="106" max="106" width="6.28515625" customWidth="1"/>
    <col min="107" max="107" width="10.140625" customWidth="1"/>
    <col min="108" max="108" width="4.28515625" style="9" hidden="1" customWidth="1"/>
    <col min="109" max="109" width="10.140625" style="6" hidden="1" customWidth="1"/>
    <col min="110" max="110" width="7.140625" hidden="1" customWidth="1"/>
    <col min="111" max="111" width="10.140625" hidden="1" customWidth="1"/>
    <col min="112" max="112" width="4.28515625" style="9" hidden="1" customWidth="1"/>
    <col min="113" max="113" width="10.140625" style="6" hidden="1" customWidth="1"/>
    <col min="114" max="114" width="6.140625" hidden="1" customWidth="1"/>
    <col min="115" max="115" width="10.140625" hidden="1" customWidth="1"/>
    <col min="116" max="116" width="4.140625" style="9" customWidth="1"/>
    <col min="117" max="117" width="9" style="6" customWidth="1"/>
    <col min="118" max="118" width="6.5703125" bestFit="1" customWidth="1"/>
    <col min="119" max="119" width="12.28515625" customWidth="1"/>
    <col min="120" max="120" width="4.140625" hidden="1" customWidth="1"/>
    <col min="121" max="121" width="12.28515625" hidden="1" customWidth="1"/>
    <col min="122" max="122" width="6.5703125" hidden="1" customWidth="1"/>
    <col min="123" max="123" width="12.28515625" hidden="1" customWidth="1"/>
    <col min="124" max="124" width="4.28515625" style="9" customWidth="1"/>
    <col min="125" max="125" width="8" bestFit="1" customWidth="1"/>
    <col min="126" max="126" width="6.5703125" bestFit="1" customWidth="1"/>
    <col min="127" max="127" width="9.140625" bestFit="1" customWidth="1"/>
    <col min="128" max="128" width="4.28515625" style="9" customWidth="1"/>
    <col min="129" max="129" width="8" bestFit="1" customWidth="1"/>
    <col min="130" max="130" width="6.5703125" bestFit="1" customWidth="1"/>
    <col min="131" max="131" width="9.140625" bestFit="1" customWidth="1"/>
    <col min="132" max="132" width="4.28515625" style="9" customWidth="1"/>
    <col min="133" max="133" width="8" bestFit="1" customWidth="1"/>
    <col min="134" max="134" width="6.5703125" bestFit="1" customWidth="1"/>
    <col min="135" max="135" width="9.140625" bestFit="1" customWidth="1"/>
    <col min="136" max="136" width="4.7109375" style="9" bestFit="1" customWidth="1"/>
    <col min="137" max="137" width="7.5703125" style="6" customWidth="1"/>
    <col min="138" max="138" width="6.5703125" bestFit="1" customWidth="1"/>
    <col min="139" max="139" width="12.28515625" customWidth="1"/>
    <col min="140" max="140" width="4" style="9" customWidth="1"/>
    <col min="141" max="141" width="10" style="6" customWidth="1"/>
    <col min="142" max="142" width="7.5703125" bestFit="1" customWidth="1"/>
    <col min="143" max="143" width="12.28515625" customWidth="1"/>
    <col min="144" max="144" width="4.28515625" bestFit="1" customWidth="1"/>
    <col min="145" max="145" width="8.85546875" customWidth="1"/>
    <col min="146" max="146" width="7" customWidth="1"/>
    <col min="147" max="147" width="9.140625" style="19" bestFit="1" customWidth="1"/>
    <col min="148" max="148" width="2.85546875" customWidth="1"/>
    <col min="149" max="149" width="17.85546875" bestFit="1" customWidth="1"/>
  </cols>
  <sheetData>
    <row r="1" spans="1:160" ht="36.75" thickBot="1">
      <c r="A1" s="127"/>
      <c r="B1" s="239" t="s">
        <v>230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1"/>
      <c r="AE1" s="1"/>
      <c r="AF1" s="13"/>
      <c r="AG1" s="1"/>
      <c r="AH1" s="1"/>
      <c r="AI1" s="1"/>
      <c r="AJ1" s="3"/>
      <c r="AK1" s="17"/>
      <c r="AL1" s="1"/>
      <c r="AM1" s="1"/>
      <c r="AN1" s="3"/>
      <c r="AO1" s="17"/>
      <c r="AP1" s="1"/>
      <c r="AQ1" s="1"/>
      <c r="AR1" s="2"/>
      <c r="AS1" s="1"/>
      <c r="AT1" s="1"/>
      <c r="AU1" s="1"/>
      <c r="AV1" s="2"/>
      <c r="AW1" s="1"/>
      <c r="AX1" s="1"/>
      <c r="AY1" s="1"/>
      <c r="AZ1" s="3"/>
      <c r="BA1" s="17"/>
      <c r="BB1" s="1"/>
      <c r="BC1" s="1"/>
      <c r="BD1" s="3"/>
      <c r="BE1" s="1"/>
      <c r="BF1" s="1"/>
      <c r="BG1" s="1"/>
      <c r="BH1" s="3"/>
      <c r="BI1" s="17"/>
      <c r="BJ1" s="1"/>
      <c r="BK1" s="1"/>
      <c r="BL1" s="2"/>
      <c r="BM1" s="1"/>
      <c r="BN1" s="1"/>
      <c r="BO1" s="1"/>
      <c r="BP1" s="2"/>
      <c r="BQ1" s="1"/>
      <c r="BR1" s="1"/>
      <c r="BS1" s="1"/>
      <c r="BT1" s="3"/>
      <c r="BU1" s="17"/>
      <c r="BV1" s="1"/>
      <c r="BW1" s="1"/>
      <c r="BX1" s="3"/>
      <c r="BY1" s="17"/>
      <c r="BZ1" s="1"/>
      <c r="CA1" s="1"/>
      <c r="CB1" s="1"/>
      <c r="CC1" s="17"/>
      <c r="CD1" s="1"/>
      <c r="CE1" s="1"/>
      <c r="CF1" s="15"/>
      <c r="CG1" s="17"/>
      <c r="CH1" s="1"/>
      <c r="CI1" s="1"/>
      <c r="CJ1" s="3"/>
      <c r="CK1" s="17"/>
      <c r="CL1" s="1"/>
      <c r="CM1" s="1"/>
      <c r="CN1" s="3"/>
      <c r="CO1" s="17"/>
      <c r="CP1" s="1"/>
      <c r="CQ1" s="1"/>
      <c r="CR1" s="3"/>
      <c r="CS1" s="17"/>
      <c r="CT1" s="1"/>
      <c r="CU1" s="1"/>
      <c r="CV1" s="3"/>
      <c r="CW1" s="1"/>
      <c r="CX1" s="1"/>
      <c r="CY1" s="1"/>
      <c r="CZ1" s="3"/>
      <c r="DA1" s="1"/>
      <c r="DB1" s="1"/>
      <c r="DC1" s="1"/>
      <c r="DD1" s="13"/>
      <c r="DE1" s="17"/>
      <c r="DF1" s="1"/>
      <c r="DG1" s="1"/>
      <c r="DH1" s="13"/>
      <c r="DI1" s="17"/>
      <c r="DJ1" s="1"/>
      <c r="DK1" s="1"/>
      <c r="DL1" s="13"/>
      <c r="DM1" s="17"/>
      <c r="DN1" s="1"/>
      <c r="DO1" s="1"/>
      <c r="DP1" s="1"/>
      <c r="DQ1" s="1"/>
      <c r="DR1" s="1"/>
      <c r="DS1" s="1"/>
      <c r="DT1" s="13"/>
      <c r="DU1" s="1"/>
      <c r="DV1" s="1"/>
      <c r="DW1" s="1"/>
      <c r="DX1" s="13"/>
      <c r="DY1" s="1"/>
      <c r="DZ1" s="1"/>
      <c r="EA1" s="1"/>
      <c r="EB1" s="13"/>
      <c r="EC1" s="1"/>
      <c r="ED1" s="1"/>
      <c r="EE1" s="1"/>
      <c r="EF1" s="13"/>
      <c r="EG1" s="17"/>
      <c r="EH1" s="1"/>
      <c r="EI1" s="1"/>
      <c r="EJ1" s="13"/>
      <c r="EK1" s="17"/>
      <c r="EL1" s="1"/>
      <c r="EM1" s="1"/>
      <c r="EN1" s="1"/>
      <c r="EO1" s="1"/>
      <c r="EP1" s="1"/>
      <c r="EQ1" s="18"/>
      <c r="ER1" s="1"/>
      <c r="ES1" s="1"/>
    </row>
    <row r="2" spans="1:160" s="4" customFormat="1" ht="39" customHeight="1" thickBot="1">
      <c r="A2" s="34"/>
      <c r="B2" s="34" t="s">
        <v>0</v>
      </c>
      <c r="C2" s="24" t="s">
        <v>1</v>
      </c>
      <c r="D2" s="35" t="s">
        <v>2</v>
      </c>
      <c r="E2" s="143" t="s">
        <v>236</v>
      </c>
      <c r="F2" s="36" t="s">
        <v>3</v>
      </c>
      <c r="G2" s="21" t="s">
        <v>4</v>
      </c>
      <c r="H2" s="37" t="s">
        <v>2</v>
      </c>
      <c r="I2" s="36" t="s">
        <v>6</v>
      </c>
      <c r="J2" s="36" t="s">
        <v>3</v>
      </c>
      <c r="K2" s="22" t="s">
        <v>4</v>
      </c>
      <c r="L2" s="35" t="s">
        <v>2</v>
      </c>
      <c r="M2" s="136" t="s">
        <v>170</v>
      </c>
      <c r="N2" s="36" t="s">
        <v>3</v>
      </c>
      <c r="O2" s="24" t="s">
        <v>4</v>
      </c>
      <c r="P2" s="35" t="s">
        <v>2</v>
      </c>
      <c r="Q2" s="39" t="s">
        <v>5</v>
      </c>
      <c r="R2" s="36" t="s">
        <v>3</v>
      </c>
      <c r="S2" s="21" t="s">
        <v>4</v>
      </c>
      <c r="T2" s="35" t="s">
        <v>2</v>
      </c>
      <c r="U2" s="40" t="s">
        <v>13</v>
      </c>
      <c r="V2" s="36" t="s">
        <v>3</v>
      </c>
      <c r="W2" s="22" t="s">
        <v>4</v>
      </c>
      <c r="X2" s="37" t="s">
        <v>2</v>
      </c>
      <c r="Y2" s="131" t="s">
        <v>14</v>
      </c>
      <c r="Z2" s="36" t="s">
        <v>3</v>
      </c>
      <c r="AA2" s="24" t="s">
        <v>4</v>
      </c>
      <c r="AB2" s="35" t="s">
        <v>2</v>
      </c>
      <c r="AC2" s="41" t="s">
        <v>15</v>
      </c>
      <c r="AD2" s="36" t="s">
        <v>3</v>
      </c>
      <c r="AE2" s="21" t="s">
        <v>4</v>
      </c>
      <c r="AF2" s="234" t="s">
        <v>2</v>
      </c>
      <c r="AG2" s="237" t="s">
        <v>253</v>
      </c>
      <c r="AH2" s="232" t="s">
        <v>3</v>
      </c>
      <c r="AI2" s="233" t="s">
        <v>4</v>
      </c>
      <c r="AJ2" s="37" t="s">
        <v>2</v>
      </c>
      <c r="AK2" s="80" t="s">
        <v>59</v>
      </c>
      <c r="AL2" s="36" t="s">
        <v>3</v>
      </c>
      <c r="AM2" s="64" t="s">
        <v>4</v>
      </c>
      <c r="AN2" s="37" t="s">
        <v>2</v>
      </c>
      <c r="AO2" s="166" t="s">
        <v>233</v>
      </c>
      <c r="AP2" s="36" t="s">
        <v>3</v>
      </c>
      <c r="AQ2" s="64" t="s">
        <v>4</v>
      </c>
      <c r="AR2" s="35" t="s">
        <v>2</v>
      </c>
      <c r="AS2" s="42" t="s">
        <v>18</v>
      </c>
      <c r="AT2" s="36" t="s">
        <v>3</v>
      </c>
      <c r="AU2" s="24" t="s">
        <v>4</v>
      </c>
      <c r="AV2" s="35" t="s">
        <v>2</v>
      </c>
      <c r="AW2" s="35" t="s">
        <v>20</v>
      </c>
      <c r="AX2" s="36" t="s">
        <v>3</v>
      </c>
      <c r="AY2" s="21" t="s">
        <v>4</v>
      </c>
      <c r="AZ2" s="37" t="s">
        <v>2</v>
      </c>
      <c r="BA2" s="43" t="s">
        <v>21</v>
      </c>
      <c r="BB2" s="36" t="s">
        <v>3</v>
      </c>
      <c r="BC2" s="22" t="s">
        <v>4</v>
      </c>
      <c r="BD2" s="37" t="s">
        <v>2</v>
      </c>
      <c r="BE2" s="35" t="s">
        <v>150</v>
      </c>
      <c r="BF2" s="36" t="s">
        <v>3</v>
      </c>
      <c r="BG2" s="24" t="s">
        <v>4</v>
      </c>
      <c r="BH2" s="37" t="s">
        <v>2</v>
      </c>
      <c r="BI2" s="45" t="s">
        <v>22</v>
      </c>
      <c r="BJ2" s="36" t="s">
        <v>3</v>
      </c>
      <c r="BK2" s="21" t="s">
        <v>4</v>
      </c>
      <c r="BL2" s="35" t="s">
        <v>2</v>
      </c>
      <c r="BM2" s="36" t="s">
        <v>7</v>
      </c>
      <c r="BN2" s="36" t="s">
        <v>3</v>
      </c>
      <c r="BO2" s="22" t="s">
        <v>4</v>
      </c>
      <c r="BP2" s="35" t="s">
        <v>2</v>
      </c>
      <c r="BQ2" s="42" t="s">
        <v>35</v>
      </c>
      <c r="BR2" s="36" t="s">
        <v>3</v>
      </c>
      <c r="BS2" s="24" t="s">
        <v>4</v>
      </c>
      <c r="BT2" s="37" t="s">
        <v>2</v>
      </c>
      <c r="BU2" s="226" t="s">
        <v>50</v>
      </c>
      <c r="BV2" s="36" t="s">
        <v>3</v>
      </c>
      <c r="BW2" s="21" t="s">
        <v>4</v>
      </c>
      <c r="BX2" s="37" t="s">
        <v>2</v>
      </c>
      <c r="BY2" s="45" t="s">
        <v>51</v>
      </c>
      <c r="BZ2" s="36" t="s">
        <v>3</v>
      </c>
      <c r="CA2" s="22" t="s">
        <v>4</v>
      </c>
      <c r="CB2" s="37" t="s">
        <v>2</v>
      </c>
      <c r="CC2" s="45" t="s">
        <v>186</v>
      </c>
      <c r="CD2" s="36" t="s">
        <v>3</v>
      </c>
      <c r="CE2" s="24" t="s">
        <v>4</v>
      </c>
      <c r="CF2" s="37" t="s">
        <v>2</v>
      </c>
      <c r="CG2" s="43" t="s">
        <v>30</v>
      </c>
      <c r="CH2" s="35" t="s">
        <v>3</v>
      </c>
      <c r="CI2" s="22" t="s">
        <v>4</v>
      </c>
      <c r="CJ2" s="37" t="s">
        <v>2</v>
      </c>
      <c r="CK2" s="46" t="s">
        <v>23</v>
      </c>
      <c r="CL2" s="36" t="s">
        <v>3</v>
      </c>
      <c r="CM2" s="21" t="s">
        <v>4</v>
      </c>
      <c r="CN2" s="37" t="s">
        <v>2</v>
      </c>
      <c r="CO2" s="46" t="s">
        <v>36</v>
      </c>
      <c r="CP2" s="36" t="s">
        <v>3</v>
      </c>
      <c r="CQ2" s="22" t="s">
        <v>4</v>
      </c>
      <c r="CR2" s="37" t="s">
        <v>2</v>
      </c>
      <c r="CS2" s="46" t="s">
        <v>77</v>
      </c>
      <c r="CT2" s="36" t="s">
        <v>3</v>
      </c>
      <c r="CU2" s="24" t="s">
        <v>4</v>
      </c>
      <c r="CV2" s="37" t="s">
        <v>2</v>
      </c>
      <c r="CW2" s="38" t="s">
        <v>39</v>
      </c>
      <c r="CX2" s="36" t="s">
        <v>3</v>
      </c>
      <c r="CY2" s="21" t="s">
        <v>4</v>
      </c>
      <c r="CZ2" s="37" t="s">
        <v>2</v>
      </c>
      <c r="DA2" s="38" t="s">
        <v>29</v>
      </c>
      <c r="DB2" s="36" t="s">
        <v>3</v>
      </c>
      <c r="DC2" s="22" t="s">
        <v>4</v>
      </c>
      <c r="DD2" s="37" t="s">
        <v>2</v>
      </c>
      <c r="DE2" s="46" t="s">
        <v>62</v>
      </c>
      <c r="DF2" s="36" t="s">
        <v>3</v>
      </c>
      <c r="DG2" s="24" t="s">
        <v>4</v>
      </c>
      <c r="DH2" s="37" t="s">
        <v>2</v>
      </c>
      <c r="DI2" s="46" t="s">
        <v>65</v>
      </c>
      <c r="DJ2" s="36" t="s">
        <v>3</v>
      </c>
      <c r="DK2" s="21" t="s">
        <v>4</v>
      </c>
      <c r="DL2" s="37" t="s">
        <v>2</v>
      </c>
      <c r="DM2" s="46" t="s">
        <v>68</v>
      </c>
      <c r="DN2" s="36" t="s">
        <v>3</v>
      </c>
      <c r="DO2" s="22" t="s">
        <v>4</v>
      </c>
      <c r="DP2" s="37" t="s">
        <v>2</v>
      </c>
      <c r="DQ2" s="173" t="s">
        <v>195</v>
      </c>
      <c r="DR2" s="36" t="s">
        <v>3</v>
      </c>
      <c r="DS2" s="24" t="s">
        <v>4</v>
      </c>
      <c r="DT2" s="37" t="s">
        <v>2</v>
      </c>
      <c r="DU2" s="166" t="s">
        <v>74</v>
      </c>
      <c r="DV2" s="36" t="s">
        <v>3</v>
      </c>
      <c r="DW2" s="21" t="s">
        <v>4</v>
      </c>
      <c r="DX2" s="37" t="s">
        <v>2</v>
      </c>
      <c r="DY2" s="46" t="s">
        <v>240</v>
      </c>
      <c r="DZ2" s="36" t="s">
        <v>3</v>
      </c>
      <c r="EA2" s="21" t="s">
        <v>4</v>
      </c>
      <c r="EB2" s="37" t="s">
        <v>2</v>
      </c>
      <c r="EC2" s="166" t="s">
        <v>214</v>
      </c>
      <c r="ED2" s="36" t="s">
        <v>3</v>
      </c>
      <c r="EE2" s="21" t="s">
        <v>4</v>
      </c>
      <c r="EF2" s="37" t="s">
        <v>2</v>
      </c>
      <c r="EG2" s="46" t="s">
        <v>89</v>
      </c>
      <c r="EH2" s="36" t="s">
        <v>3</v>
      </c>
      <c r="EI2" s="22" t="s">
        <v>4</v>
      </c>
      <c r="EJ2" s="37" t="s">
        <v>2</v>
      </c>
      <c r="EK2" s="46" t="s">
        <v>114</v>
      </c>
      <c r="EL2" s="36" t="s">
        <v>3</v>
      </c>
      <c r="EM2" s="22" t="s">
        <v>4</v>
      </c>
      <c r="EN2" s="165" t="s">
        <v>2</v>
      </c>
      <c r="EO2" s="36" t="s">
        <v>28</v>
      </c>
      <c r="EP2" s="36" t="s">
        <v>3</v>
      </c>
      <c r="EQ2" s="71" t="s">
        <v>4</v>
      </c>
      <c r="ER2" s="47"/>
      <c r="ES2" s="48" t="s">
        <v>8</v>
      </c>
    </row>
    <row r="3" spans="1:160" s="4" customFormat="1" ht="17.25" customHeight="1" thickTop="1">
      <c r="A3" s="128">
        <v>1</v>
      </c>
      <c r="B3" s="223">
        <v>41061</v>
      </c>
      <c r="C3" s="224" t="s">
        <v>231</v>
      </c>
      <c r="D3" s="87"/>
      <c r="E3" s="88"/>
      <c r="F3" s="85"/>
      <c r="G3" s="99">
        <f t="shared" ref="G3:G39" si="0">F3*E3</f>
        <v>0</v>
      </c>
      <c r="H3" s="84"/>
      <c r="I3" s="85"/>
      <c r="J3" s="82"/>
      <c r="K3" s="101">
        <f t="shared" ref="K3:K39" si="1">J3*I3</f>
        <v>0</v>
      </c>
      <c r="L3" s="87"/>
      <c r="M3" s="88"/>
      <c r="N3" s="82"/>
      <c r="O3" s="102">
        <f t="shared" ref="O3:O39" si="2">N3*M3</f>
        <v>0</v>
      </c>
      <c r="P3" s="87">
        <v>3</v>
      </c>
      <c r="Q3" s="88">
        <v>81.66</v>
      </c>
      <c r="R3" s="82">
        <v>22</v>
      </c>
      <c r="S3" s="103">
        <f>R3*Q3</f>
        <v>1796.52</v>
      </c>
      <c r="T3" s="84"/>
      <c r="U3" s="88"/>
      <c r="V3" s="82"/>
      <c r="W3" s="101">
        <f>V3*U3</f>
        <v>0</v>
      </c>
      <c r="X3" s="84">
        <v>1</v>
      </c>
      <c r="Y3" s="88">
        <v>929</v>
      </c>
      <c r="Z3" s="82">
        <v>25.5</v>
      </c>
      <c r="AA3" s="102">
        <f>Z3*Y3</f>
        <v>23689.5</v>
      </c>
      <c r="AB3" s="84"/>
      <c r="AC3" s="88"/>
      <c r="AD3" s="82"/>
      <c r="AE3" s="228">
        <f>AD3*AC3</f>
        <v>0</v>
      </c>
      <c r="AF3" s="235"/>
      <c r="AG3" s="28"/>
      <c r="AH3" s="28"/>
      <c r="AI3" s="62">
        <f>AH3*AG3</f>
        <v>0</v>
      </c>
      <c r="AJ3" s="84"/>
      <c r="AK3" s="88"/>
      <c r="AL3" s="82"/>
      <c r="AM3" s="65">
        <f t="shared" ref="AM3:AM39" si="3">AL3*AK3</f>
        <v>0</v>
      </c>
      <c r="AN3" s="84"/>
      <c r="AO3" s="88"/>
      <c r="AP3" s="82"/>
      <c r="AQ3" s="65">
        <f t="shared" ref="AQ3:AQ39" si="4">AP3*AO3</f>
        <v>0</v>
      </c>
      <c r="AR3" s="84"/>
      <c r="AS3" s="88"/>
      <c r="AT3" s="82"/>
      <c r="AU3" s="102">
        <f>AT3*AS3</f>
        <v>0</v>
      </c>
      <c r="AV3" s="84"/>
      <c r="AW3" s="85"/>
      <c r="AX3" s="82"/>
      <c r="AY3" s="56">
        <f t="shared" ref="AY3:AY4" si="5">AX3*AW3</f>
        <v>0</v>
      </c>
      <c r="AZ3" s="84"/>
      <c r="BA3" s="88"/>
      <c r="BB3" s="82"/>
      <c r="BC3" s="28">
        <f t="shared" ref="BC3:BC4" si="6">BB3*BA3</f>
        <v>0</v>
      </c>
      <c r="BD3" s="97"/>
      <c r="BE3" s="82"/>
      <c r="BF3" s="82"/>
      <c r="BG3" s="62">
        <f t="shared" ref="BG3:BG39" si="7">BF3*BE3</f>
        <v>0</v>
      </c>
      <c r="BH3" s="84"/>
      <c r="BI3" s="88"/>
      <c r="BJ3" s="82"/>
      <c r="BK3" s="56">
        <f t="shared" ref="BK3:BK4" si="8">BJ3*BI3</f>
        <v>0</v>
      </c>
      <c r="BL3" s="84">
        <v>6</v>
      </c>
      <c r="BM3" s="88">
        <v>163.32</v>
      </c>
      <c r="BN3" s="82">
        <v>25.5</v>
      </c>
      <c r="BO3" s="60">
        <f t="shared" ref="BO3:BO9" si="9">BN3*BM3</f>
        <v>4164.66</v>
      </c>
      <c r="BP3" s="84"/>
      <c r="BQ3" s="88"/>
      <c r="BR3" s="82"/>
      <c r="BS3" s="62">
        <f t="shared" ref="BS3:BS4" si="10">BR3*BQ3</f>
        <v>0</v>
      </c>
      <c r="BT3" s="84">
        <v>3</v>
      </c>
      <c r="BU3" s="88">
        <v>232.6</v>
      </c>
      <c r="BV3" s="82">
        <v>25</v>
      </c>
      <c r="BW3" s="56">
        <f t="shared" ref="BW3:BW39" si="11">BV3*BU3</f>
        <v>5815</v>
      </c>
      <c r="BX3" s="84"/>
      <c r="BY3" s="88"/>
      <c r="BZ3" s="82"/>
      <c r="CA3" s="60">
        <f t="shared" ref="CA3:CA39" si="12">BZ3*BY3</f>
        <v>0</v>
      </c>
      <c r="CB3" s="133"/>
      <c r="CC3" s="140"/>
      <c r="CD3" s="133"/>
      <c r="CE3" s="175">
        <f t="shared" ref="CE3:CE39" si="13">CD3*CC3</f>
        <v>0</v>
      </c>
      <c r="CF3" s="90"/>
      <c r="CG3" s="88"/>
      <c r="CH3" s="82"/>
      <c r="CI3" s="60">
        <f t="shared" ref="CI3:CI8" si="14">CH3*CG3</f>
        <v>0</v>
      </c>
      <c r="CJ3" s="84"/>
      <c r="CK3" s="88"/>
      <c r="CL3" s="82"/>
      <c r="CM3" s="83">
        <f t="shared" ref="CM3:CM5" si="15">CL3*CK3</f>
        <v>0</v>
      </c>
      <c r="CN3" s="84"/>
      <c r="CO3" s="88"/>
      <c r="CP3" s="82"/>
      <c r="CQ3" s="60">
        <f t="shared" ref="CQ3:CQ22" si="16">CP3*CN3</f>
        <v>0</v>
      </c>
      <c r="CR3" s="84">
        <v>1</v>
      </c>
      <c r="CS3" s="88">
        <v>22.28</v>
      </c>
      <c r="CT3" s="82">
        <v>63</v>
      </c>
      <c r="CU3" s="62">
        <f t="shared" ref="CU3:CU39" si="17">CT3*CS3</f>
        <v>1403.64</v>
      </c>
      <c r="CV3" s="84"/>
      <c r="CW3" s="82"/>
      <c r="CX3" s="82"/>
      <c r="CY3" s="56">
        <f t="shared" ref="CY3:CY39" si="18">CX3*CW3</f>
        <v>0</v>
      </c>
      <c r="CZ3" s="84"/>
      <c r="DA3" s="82"/>
      <c r="DB3" s="82"/>
      <c r="DC3" s="86">
        <f t="shared" ref="DC3:DC5" si="19">DB3*DA3</f>
        <v>0</v>
      </c>
      <c r="DD3" s="137"/>
      <c r="DE3" s="140"/>
      <c r="DF3" s="133"/>
      <c r="DG3" s="144">
        <f>DF3*DE3</f>
        <v>0</v>
      </c>
      <c r="DH3" s="137"/>
      <c r="DI3" s="140"/>
      <c r="DJ3" s="133"/>
      <c r="DK3" s="147">
        <f t="shared" ref="DK3:DK7" si="20">DJ3*DI3</f>
        <v>0</v>
      </c>
      <c r="DL3" s="137"/>
      <c r="DM3" s="140"/>
      <c r="DN3" s="133"/>
      <c r="DO3" s="149">
        <f t="shared" ref="DO3:DO8" si="21">DN3*DM3</f>
        <v>0</v>
      </c>
      <c r="DP3" s="133"/>
      <c r="DQ3" s="133"/>
      <c r="DR3" s="133"/>
      <c r="DS3" s="145">
        <f t="shared" ref="DS3:DS39" si="22">DR3*DQ3</f>
        <v>0</v>
      </c>
      <c r="DT3" s="137">
        <v>10</v>
      </c>
      <c r="DU3" s="133">
        <v>94.9</v>
      </c>
      <c r="DV3" s="133">
        <v>34.5</v>
      </c>
      <c r="DW3" s="147">
        <f t="shared" ref="DW3:DW23" si="23">DV3*DU3</f>
        <v>3274.05</v>
      </c>
      <c r="DX3" s="137"/>
      <c r="DY3" s="133"/>
      <c r="DZ3" s="133"/>
      <c r="EA3" s="147">
        <f t="shared" ref="EA3:EA23" si="24">DZ3*DY3</f>
        <v>0</v>
      </c>
      <c r="EB3" s="137"/>
      <c r="EC3" s="133"/>
      <c r="ED3" s="133"/>
      <c r="EE3" s="147">
        <f t="shared" ref="EE3:EE23" si="25">ED3*EC3</f>
        <v>0</v>
      </c>
      <c r="EF3" s="137"/>
      <c r="EG3" s="140"/>
      <c r="EH3" s="133"/>
      <c r="EI3" s="149">
        <f t="shared" ref="EI3:EI39" si="26">EH3*EG3</f>
        <v>0</v>
      </c>
      <c r="EJ3" s="137"/>
      <c r="EK3" s="140"/>
      <c r="EL3" s="133"/>
      <c r="EM3" s="133">
        <f t="shared" ref="EM3:EM39" si="27">EL3*EK3</f>
        <v>0</v>
      </c>
      <c r="EN3" s="167"/>
      <c r="EO3" s="155"/>
      <c r="EP3" s="82"/>
      <c r="EQ3" s="72">
        <f t="shared" ref="EQ3:EQ8" si="28">EP3*EO3</f>
        <v>0</v>
      </c>
      <c r="ER3" s="107"/>
      <c r="ES3" s="98">
        <f>EQ3+DC3+CY3+CU3+CQ3+CM3+CI3+CA3+BW3+BS3+BO3+BK3+BG3+BC3+AY3+AU3+AM3+AE3+AA3+W3+S3+O3+K3+G3+DG3+DK3+DO3+DW3+EI3+EM3+DS3+EA3+AQ3+AI3+EE3</f>
        <v>40143.370000000003</v>
      </c>
      <c r="ET3" t="s">
        <v>60</v>
      </c>
      <c r="EU3"/>
      <c r="EV3" s="9"/>
      <c r="EW3" s="6"/>
      <c r="EX3"/>
      <c r="EY3"/>
      <c r="EZ3"/>
      <c r="FA3"/>
      <c r="FB3"/>
      <c r="FC3"/>
      <c r="FD3"/>
    </row>
    <row r="4" spans="1:160" ht="17.25" customHeight="1">
      <c r="A4" s="129">
        <v>2</v>
      </c>
      <c r="B4" s="225">
        <v>41061</v>
      </c>
      <c r="C4" s="174" t="s">
        <v>232</v>
      </c>
      <c r="D4" s="69"/>
      <c r="E4" s="31"/>
      <c r="F4" s="30"/>
      <c r="G4" s="100">
        <f t="shared" si="0"/>
        <v>0</v>
      </c>
      <c r="H4" s="54"/>
      <c r="I4" s="30"/>
      <c r="J4" s="28"/>
      <c r="K4" s="60">
        <f t="shared" si="1"/>
        <v>0</v>
      </c>
      <c r="L4" s="58"/>
      <c r="M4" s="31"/>
      <c r="N4" s="28"/>
      <c r="O4" s="62">
        <f t="shared" si="2"/>
        <v>0</v>
      </c>
      <c r="P4" s="58"/>
      <c r="Q4" s="31"/>
      <c r="R4" s="28"/>
      <c r="S4" s="56">
        <f t="shared" ref="S4:S39" si="29">R4*Q4</f>
        <v>0</v>
      </c>
      <c r="T4" s="54"/>
      <c r="U4" s="31"/>
      <c r="V4" s="28"/>
      <c r="W4" s="60">
        <f t="shared" ref="W4:W39" si="30">V4*U4</f>
        <v>0</v>
      </c>
      <c r="X4" s="54"/>
      <c r="Y4" s="31"/>
      <c r="Z4" s="28"/>
      <c r="AA4" s="62">
        <f t="shared" ref="AA4:AA39" si="31">Z4*Y4</f>
        <v>0</v>
      </c>
      <c r="AB4" s="54"/>
      <c r="AC4" s="31"/>
      <c r="AD4" s="28"/>
      <c r="AE4" s="229">
        <f t="shared" ref="AE4:AE39" si="32">AD4*AC4</f>
        <v>0</v>
      </c>
      <c r="AF4" s="235"/>
      <c r="AG4" s="28"/>
      <c r="AH4" s="28"/>
      <c r="AI4" s="62">
        <f t="shared" ref="AI4:AI39" si="33">AH4*AG4</f>
        <v>0</v>
      </c>
      <c r="AJ4" s="54"/>
      <c r="AK4" s="31"/>
      <c r="AL4" s="28"/>
      <c r="AM4" s="65">
        <f t="shared" si="3"/>
        <v>0</v>
      </c>
      <c r="AN4" s="54">
        <v>3</v>
      </c>
      <c r="AO4" s="31">
        <v>30.9</v>
      </c>
      <c r="AP4" s="28">
        <v>36</v>
      </c>
      <c r="AQ4" s="65">
        <f t="shared" si="4"/>
        <v>1112.3999999999999</v>
      </c>
      <c r="AR4" s="54"/>
      <c r="AS4" s="31"/>
      <c r="AT4" s="28"/>
      <c r="AU4" s="62">
        <f t="shared" ref="AU4:AU39" si="34">AT4*AS4</f>
        <v>0</v>
      </c>
      <c r="AV4" s="54"/>
      <c r="AW4" s="30"/>
      <c r="AX4" s="28"/>
      <c r="AY4" s="56">
        <f t="shared" si="5"/>
        <v>0</v>
      </c>
      <c r="AZ4" s="54"/>
      <c r="BA4" s="31"/>
      <c r="BB4" s="28"/>
      <c r="BC4" s="28">
        <f t="shared" si="6"/>
        <v>0</v>
      </c>
      <c r="BD4" s="29"/>
      <c r="BE4" s="28"/>
      <c r="BF4" s="28"/>
      <c r="BG4" s="62">
        <f t="shared" si="7"/>
        <v>0</v>
      </c>
      <c r="BH4" s="54"/>
      <c r="BI4" s="31"/>
      <c r="BJ4" s="28"/>
      <c r="BK4" s="56">
        <f t="shared" si="8"/>
        <v>0</v>
      </c>
      <c r="BL4" s="54"/>
      <c r="BM4" s="31"/>
      <c r="BN4" s="28"/>
      <c r="BO4" s="60">
        <f t="shared" si="9"/>
        <v>0</v>
      </c>
      <c r="BP4" s="54"/>
      <c r="BQ4" s="31"/>
      <c r="BR4" s="28"/>
      <c r="BS4" s="62">
        <f t="shared" si="10"/>
        <v>0</v>
      </c>
      <c r="BT4" s="54"/>
      <c r="BU4" s="31"/>
      <c r="BV4" s="28"/>
      <c r="BW4" s="56">
        <f t="shared" si="11"/>
        <v>0</v>
      </c>
      <c r="BX4" s="54"/>
      <c r="BY4" s="31"/>
      <c r="BZ4" s="28"/>
      <c r="CA4" s="60">
        <f t="shared" si="12"/>
        <v>0</v>
      </c>
      <c r="CB4" s="134"/>
      <c r="CC4" s="141"/>
      <c r="CD4" s="134"/>
      <c r="CE4" s="175">
        <f t="shared" si="13"/>
        <v>0</v>
      </c>
      <c r="CF4" s="67"/>
      <c r="CG4" s="31"/>
      <c r="CH4" s="28"/>
      <c r="CI4" s="60">
        <f t="shared" si="14"/>
        <v>0</v>
      </c>
      <c r="CJ4" s="54"/>
      <c r="CK4" s="31"/>
      <c r="CL4" s="28"/>
      <c r="CM4" s="83">
        <f t="shared" si="15"/>
        <v>0</v>
      </c>
      <c r="CN4" s="54"/>
      <c r="CO4" s="31"/>
      <c r="CP4" s="28"/>
      <c r="CQ4" s="60">
        <f t="shared" si="16"/>
        <v>0</v>
      </c>
      <c r="CR4" s="54"/>
      <c r="CS4" s="31"/>
      <c r="CT4" s="28"/>
      <c r="CU4" s="62">
        <f t="shared" si="17"/>
        <v>0</v>
      </c>
      <c r="CV4" s="54"/>
      <c r="CW4" s="28"/>
      <c r="CX4" s="28"/>
      <c r="CY4" s="56">
        <f t="shared" si="18"/>
        <v>0</v>
      </c>
      <c r="CZ4" s="54"/>
      <c r="DA4" s="28"/>
      <c r="DB4" s="28"/>
      <c r="DC4" s="86">
        <f t="shared" si="19"/>
        <v>0</v>
      </c>
      <c r="DD4" s="137"/>
      <c r="DE4" s="140"/>
      <c r="DF4" s="133"/>
      <c r="DG4" s="145">
        <f t="shared" ref="DG4:DG39" si="35">DF4*DE4</f>
        <v>0</v>
      </c>
      <c r="DH4" s="137"/>
      <c r="DI4" s="140"/>
      <c r="DJ4" s="133"/>
      <c r="DK4" s="147">
        <f t="shared" si="20"/>
        <v>0</v>
      </c>
      <c r="DL4" s="137"/>
      <c r="DM4" s="140"/>
      <c r="DN4" s="133"/>
      <c r="DO4" s="149">
        <f t="shared" si="21"/>
        <v>0</v>
      </c>
      <c r="DP4" s="133"/>
      <c r="DQ4" s="133"/>
      <c r="DR4" s="133"/>
      <c r="DS4" s="145">
        <f t="shared" si="22"/>
        <v>0</v>
      </c>
      <c r="DT4" s="137"/>
      <c r="DU4" s="133"/>
      <c r="DV4" s="133"/>
      <c r="DW4" s="147">
        <f t="shared" si="23"/>
        <v>0</v>
      </c>
      <c r="DX4" s="137"/>
      <c r="DY4" s="133"/>
      <c r="DZ4" s="133"/>
      <c r="EA4" s="147">
        <f t="shared" si="24"/>
        <v>0</v>
      </c>
      <c r="EB4" s="137"/>
      <c r="EC4" s="133"/>
      <c r="ED4" s="133"/>
      <c r="EE4" s="147">
        <f t="shared" si="25"/>
        <v>0</v>
      </c>
      <c r="EF4" s="137"/>
      <c r="EG4" s="140"/>
      <c r="EH4" s="133"/>
      <c r="EI4" s="149">
        <f t="shared" si="26"/>
        <v>0</v>
      </c>
      <c r="EJ4" s="137"/>
      <c r="EK4" s="140"/>
      <c r="EL4" s="133"/>
      <c r="EM4" s="133">
        <f t="shared" si="27"/>
        <v>0</v>
      </c>
      <c r="EN4" s="168"/>
      <c r="EO4" s="156"/>
      <c r="EP4" s="28"/>
      <c r="EQ4" s="72">
        <f t="shared" si="28"/>
        <v>0</v>
      </c>
      <c r="ER4" s="69"/>
      <c r="ES4" s="98">
        <f t="shared" ref="ES4:ES39" si="36">EQ4+DC4+CY4+CU4+CQ4+CM4+CI4+CA4+BW4+BS4+BO4+BK4+BG4+BC4+AY4+AU4+AM4+AE4+AA4+W4+S4+O4+K4+G4+DG4+DK4+DO4+DW4+EI4+EM4+DS4+EA4+AQ4+AI4+EE4</f>
        <v>1112.3999999999999</v>
      </c>
      <c r="ET4" t="s">
        <v>60</v>
      </c>
    </row>
    <row r="5" spans="1:160" ht="17.25" customHeight="1">
      <c r="A5" s="129">
        <v>3</v>
      </c>
      <c r="B5" s="225">
        <v>41062</v>
      </c>
      <c r="C5" s="174" t="s">
        <v>234</v>
      </c>
      <c r="D5" s="69"/>
      <c r="E5" s="31"/>
      <c r="F5" s="28"/>
      <c r="G5" s="100">
        <f t="shared" si="0"/>
        <v>0</v>
      </c>
      <c r="H5" s="54"/>
      <c r="I5" s="30"/>
      <c r="J5" s="28"/>
      <c r="K5" s="60">
        <f t="shared" si="1"/>
        <v>0</v>
      </c>
      <c r="L5" s="58"/>
      <c r="M5" s="31"/>
      <c r="N5" s="28"/>
      <c r="O5" s="62">
        <f t="shared" si="2"/>
        <v>0</v>
      </c>
      <c r="P5" s="58"/>
      <c r="Q5" s="31"/>
      <c r="R5" s="28"/>
      <c r="S5" s="56">
        <f t="shared" si="29"/>
        <v>0</v>
      </c>
      <c r="T5" s="54"/>
      <c r="U5" s="31"/>
      <c r="V5" s="28"/>
      <c r="W5" s="60">
        <f t="shared" si="30"/>
        <v>0</v>
      </c>
      <c r="X5" s="54"/>
      <c r="Y5" s="31"/>
      <c r="Z5" s="28"/>
      <c r="AA5" s="62">
        <f t="shared" si="31"/>
        <v>0</v>
      </c>
      <c r="AB5" s="54"/>
      <c r="AC5" s="31"/>
      <c r="AD5" s="28"/>
      <c r="AE5" s="229">
        <f t="shared" si="32"/>
        <v>0</v>
      </c>
      <c r="AF5" s="235"/>
      <c r="AG5" s="28"/>
      <c r="AH5" s="28"/>
      <c r="AI5" s="62">
        <f t="shared" si="33"/>
        <v>0</v>
      </c>
      <c r="AJ5" s="54"/>
      <c r="AK5" s="31">
        <v>405.4</v>
      </c>
      <c r="AL5" s="28">
        <v>15</v>
      </c>
      <c r="AM5" s="65">
        <f t="shared" si="3"/>
        <v>6081</v>
      </c>
      <c r="AN5" s="54"/>
      <c r="AO5" s="31"/>
      <c r="AP5" s="28"/>
      <c r="AQ5" s="65">
        <f t="shared" si="4"/>
        <v>0</v>
      </c>
      <c r="AR5" s="54"/>
      <c r="AS5" s="31"/>
      <c r="AT5" s="28"/>
      <c r="AU5" s="62">
        <f t="shared" si="34"/>
        <v>0</v>
      </c>
      <c r="AV5" s="54"/>
      <c r="AW5" s="30"/>
      <c r="AX5" s="28"/>
      <c r="AY5" s="56">
        <f>AX5*AW5</f>
        <v>0</v>
      </c>
      <c r="AZ5" s="54"/>
      <c r="BA5" s="31"/>
      <c r="BB5" s="28"/>
      <c r="BC5" s="28">
        <f>BB5*BA5</f>
        <v>0</v>
      </c>
      <c r="BD5" s="29"/>
      <c r="BE5" s="28"/>
      <c r="BF5" s="28"/>
      <c r="BG5" s="62">
        <f t="shared" si="7"/>
        <v>0</v>
      </c>
      <c r="BH5" s="54"/>
      <c r="BI5" s="31"/>
      <c r="BJ5" s="28"/>
      <c r="BK5" s="56">
        <f>BJ5*BI5</f>
        <v>0</v>
      </c>
      <c r="BL5" s="54"/>
      <c r="BM5" s="31"/>
      <c r="BN5" s="28"/>
      <c r="BO5" s="60">
        <f t="shared" si="9"/>
        <v>0</v>
      </c>
      <c r="BP5" s="54"/>
      <c r="BQ5" s="31"/>
      <c r="BR5" s="28"/>
      <c r="BS5" s="62">
        <f>BR5*BQ5</f>
        <v>0</v>
      </c>
      <c r="BT5" s="54">
        <v>5</v>
      </c>
      <c r="BU5" s="31">
        <v>441.1</v>
      </c>
      <c r="BV5" s="28">
        <v>25</v>
      </c>
      <c r="BW5" s="56">
        <f t="shared" si="11"/>
        <v>11027.5</v>
      </c>
      <c r="BX5" s="54"/>
      <c r="BY5" s="31"/>
      <c r="BZ5" s="28"/>
      <c r="CA5" s="60">
        <f t="shared" si="12"/>
        <v>0</v>
      </c>
      <c r="CB5" s="134"/>
      <c r="CC5" s="141"/>
      <c r="CD5" s="134"/>
      <c r="CE5" s="175">
        <f t="shared" si="13"/>
        <v>0</v>
      </c>
      <c r="CF5" s="67"/>
      <c r="CG5" s="31"/>
      <c r="CH5" s="28"/>
      <c r="CI5" s="60">
        <f t="shared" si="14"/>
        <v>0</v>
      </c>
      <c r="CJ5" s="54"/>
      <c r="CK5" s="31">
        <v>250.2</v>
      </c>
      <c r="CL5" s="28">
        <v>32</v>
      </c>
      <c r="CM5" s="83">
        <f t="shared" si="15"/>
        <v>8006.4</v>
      </c>
      <c r="CN5" s="54"/>
      <c r="CO5" s="31"/>
      <c r="CP5" s="28"/>
      <c r="CQ5" s="60">
        <f t="shared" si="16"/>
        <v>0</v>
      </c>
      <c r="CR5" s="54"/>
      <c r="CS5" s="31"/>
      <c r="CT5" s="28"/>
      <c r="CU5" s="62">
        <f t="shared" si="17"/>
        <v>0</v>
      </c>
      <c r="CV5" s="54"/>
      <c r="CW5" s="28"/>
      <c r="CX5" s="28"/>
      <c r="CY5" s="56">
        <f t="shared" si="18"/>
        <v>0</v>
      </c>
      <c r="CZ5" s="54"/>
      <c r="DA5" s="28"/>
      <c r="DB5" s="28"/>
      <c r="DC5" s="86">
        <f t="shared" si="19"/>
        <v>0</v>
      </c>
      <c r="DD5" s="137"/>
      <c r="DE5" s="140"/>
      <c r="DF5" s="133"/>
      <c r="DG5" s="145">
        <f t="shared" si="35"/>
        <v>0</v>
      </c>
      <c r="DH5" s="137"/>
      <c r="DI5" s="140"/>
      <c r="DJ5" s="133"/>
      <c r="DK5" s="147">
        <f t="shared" si="20"/>
        <v>0</v>
      </c>
      <c r="DL5" s="137"/>
      <c r="DM5" s="140"/>
      <c r="DN5" s="133"/>
      <c r="DO5" s="149">
        <f t="shared" si="21"/>
        <v>0</v>
      </c>
      <c r="DP5" s="133"/>
      <c r="DQ5" s="133"/>
      <c r="DR5" s="133"/>
      <c r="DS5" s="145">
        <f t="shared" si="22"/>
        <v>0</v>
      </c>
      <c r="DT5" s="137"/>
      <c r="DU5" s="133"/>
      <c r="DV5" s="133"/>
      <c r="DW5" s="147">
        <f t="shared" si="23"/>
        <v>0</v>
      </c>
      <c r="DX5" s="137"/>
      <c r="DY5" s="133"/>
      <c r="DZ5" s="133"/>
      <c r="EA5" s="147">
        <f t="shared" si="24"/>
        <v>0</v>
      </c>
      <c r="EB5" s="137"/>
      <c r="EC5" s="133"/>
      <c r="ED5" s="133"/>
      <c r="EE5" s="147">
        <f t="shared" si="25"/>
        <v>0</v>
      </c>
      <c r="EF5" s="137"/>
      <c r="EG5" s="140"/>
      <c r="EH5" s="133"/>
      <c r="EI5" s="149">
        <f t="shared" si="26"/>
        <v>0</v>
      </c>
      <c r="EJ5" s="137"/>
      <c r="EK5" s="140"/>
      <c r="EL5" s="133"/>
      <c r="EM5" s="133">
        <f t="shared" si="27"/>
        <v>0</v>
      </c>
      <c r="EN5" s="168"/>
      <c r="EO5" s="156"/>
      <c r="EP5" s="28"/>
      <c r="EQ5" s="72">
        <f t="shared" si="28"/>
        <v>0</v>
      </c>
      <c r="ER5" s="69"/>
      <c r="ES5" s="98">
        <f t="shared" si="36"/>
        <v>25114.9</v>
      </c>
      <c r="ET5" t="s">
        <v>60</v>
      </c>
    </row>
    <row r="6" spans="1:160" ht="17.25" customHeight="1">
      <c r="A6" s="129">
        <v>4</v>
      </c>
      <c r="B6" s="225">
        <v>41062</v>
      </c>
      <c r="C6" s="174" t="s">
        <v>235</v>
      </c>
      <c r="D6" s="107">
        <v>7</v>
      </c>
      <c r="E6" s="88">
        <v>128</v>
      </c>
      <c r="F6" s="82">
        <v>35.5</v>
      </c>
      <c r="G6" s="83">
        <f t="shared" si="0"/>
        <v>4544</v>
      </c>
      <c r="H6" s="84"/>
      <c r="I6" s="85"/>
      <c r="J6" s="82"/>
      <c r="K6" s="86">
        <f t="shared" si="1"/>
        <v>0</v>
      </c>
      <c r="L6" s="87"/>
      <c r="M6" s="88"/>
      <c r="N6" s="82"/>
      <c r="O6" s="89">
        <f t="shared" si="2"/>
        <v>0</v>
      </c>
      <c r="P6" s="87">
        <v>3</v>
      </c>
      <c r="Q6" s="88">
        <v>81.66</v>
      </c>
      <c r="R6" s="82">
        <v>22</v>
      </c>
      <c r="S6" s="83">
        <f t="shared" si="29"/>
        <v>1796.52</v>
      </c>
      <c r="T6" s="84">
        <v>1</v>
      </c>
      <c r="U6" s="88">
        <v>950.27</v>
      </c>
      <c r="V6" s="82">
        <v>25</v>
      </c>
      <c r="W6" s="86">
        <f t="shared" si="30"/>
        <v>23756.75</v>
      </c>
      <c r="X6" s="84"/>
      <c r="Y6" s="88"/>
      <c r="Z6" s="82"/>
      <c r="AA6" s="89">
        <f t="shared" si="31"/>
        <v>0</v>
      </c>
      <c r="AB6" s="84">
        <v>2</v>
      </c>
      <c r="AC6" s="88">
        <f>753.29+809.07</f>
        <v>1562.3600000000001</v>
      </c>
      <c r="AD6" s="82">
        <v>25</v>
      </c>
      <c r="AE6" s="230">
        <f t="shared" si="32"/>
        <v>39059</v>
      </c>
      <c r="AF6" s="235"/>
      <c r="AG6" s="28"/>
      <c r="AH6" s="28"/>
      <c r="AI6" s="62">
        <f t="shared" si="33"/>
        <v>0</v>
      </c>
      <c r="AJ6" s="84"/>
      <c r="AK6" s="88"/>
      <c r="AL6" s="82"/>
      <c r="AM6" s="65">
        <f t="shared" si="3"/>
        <v>0</v>
      </c>
      <c r="AN6" s="84"/>
      <c r="AO6" s="88"/>
      <c r="AP6" s="82"/>
      <c r="AQ6" s="65">
        <f t="shared" si="4"/>
        <v>0</v>
      </c>
      <c r="AR6" s="84"/>
      <c r="AS6" s="88"/>
      <c r="AT6" s="82"/>
      <c r="AU6" s="89">
        <f t="shared" si="34"/>
        <v>0</v>
      </c>
      <c r="AV6" s="84"/>
      <c r="AW6" s="85"/>
      <c r="AX6" s="82"/>
      <c r="AY6" s="83">
        <f t="shared" ref="AY6:AY39" si="37">AX6*AW6</f>
        <v>0</v>
      </c>
      <c r="AZ6" s="84"/>
      <c r="BA6" s="88"/>
      <c r="BB6" s="82"/>
      <c r="BC6" s="86">
        <f t="shared" ref="BC6:BC39" si="38">BB6*BA6</f>
        <v>0</v>
      </c>
      <c r="BD6" s="84"/>
      <c r="BE6" s="82"/>
      <c r="BF6" s="82"/>
      <c r="BG6" s="62">
        <f t="shared" si="7"/>
        <v>0</v>
      </c>
      <c r="BH6" s="84"/>
      <c r="BI6" s="88"/>
      <c r="BJ6" s="82"/>
      <c r="BK6" s="83">
        <f t="shared" ref="BK6:BK39" si="39">BJ6*BI6</f>
        <v>0</v>
      </c>
      <c r="BL6" s="84">
        <v>10</v>
      </c>
      <c r="BM6" s="88">
        <v>272.2</v>
      </c>
      <c r="BN6" s="82">
        <v>25.5</v>
      </c>
      <c r="BO6" s="60">
        <f t="shared" si="9"/>
        <v>6941.0999999999995</v>
      </c>
      <c r="BP6" s="84"/>
      <c r="BQ6" s="88"/>
      <c r="BR6" s="82"/>
      <c r="BS6" s="89">
        <f t="shared" ref="BS6:BS39" si="40">BR6*BQ6</f>
        <v>0</v>
      </c>
      <c r="BT6" s="84"/>
      <c r="BU6" s="88"/>
      <c r="BV6" s="82"/>
      <c r="BW6" s="56">
        <f t="shared" si="11"/>
        <v>0</v>
      </c>
      <c r="BX6" s="84"/>
      <c r="BY6" s="88"/>
      <c r="BZ6" s="82"/>
      <c r="CA6" s="60">
        <f t="shared" si="12"/>
        <v>0</v>
      </c>
      <c r="CB6" s="133"/>
      <c r="CC6" s="140"/>
      <c r="CD6" s="133"/>
      <c r="CE6" s="175">
        <f t="shared" si="13"/>
        <v>0</v>
      </c>
      <c r="CF6" s="90"/>
      <c r="CG6" s="88"/>
      <c r="CH6" s="82"/>
      <c r="CI6" s="60">
        <f t="shared" si="14"/>
        <v>0</v>
      </c>
      <c r="CJ6" s="84"/>
      <c r="CK6" s="88"/>
      <c r="CL6" s="82"/>
      <c r="CM6" s="83">
        <f>CL6*CK6</f>
        <v>0</v>
      </c>
      <c r="CN6" s="84"/>
      <c r="CO6" s="88"/>
      <c r="CP6" s="82"/>
      <c r="CQ6" s="60">
        <f t="shared" si="16"/>
        <v>0</v>
      </c>
      <c r="CR6" s="84">
        <v>3</v>
      </c>
      <c r="CS6" s="88">
        <v>76.06</v>
      </c>
      <c r="CT6" s="82">
        <v>63</v>
      </c>
      <c r="CU6" s="62">
        <f t="shared" si="17"/>
        <v>4791.78</v>
      </c>
      <c r="CV6" s="84"/>
      <c r="CW6" s="82"/>
      <c r="CX6" s="82"/>
      <c r="CY6" s="56">
        <f t="shared" si="18"/>
        <v>0</v>
      </c>
      <c r="CZ6" s="84"/>
      <c r="DA6" s="82"/>
      <c r="DB6" s="82"/>
      <c r="DC6" s="86">
        <f>DB6*DA6</f>
        <v>0</v>
      </c>
      <c r="DD6" s="137"/>
      <c r="DE6" s="140"/>
      <c r="DF6" s="133"/>
      <c r="DG6" s="145">
        <f t="shared" si="35"/>
        <v>0</v>
      </c>
      <c r="DH6" s="137"/>
      <c r="DI6" s="140"/>
      <c r="DJ6" s="133"/>
      <c r="DK6" s="147">
        <f t="shared" si="20"/>
        <v>0</v>
      </c>
      <c r="DL6" s="137"/>
      <c r="DM6" s="140"/>
      <c r="DN6" s="133"/>
      <c r="DO6" s="149">
        <f t="shared" si="21"/>
        <v>0</v>
      </c>
      <c r="DP6" s="133"/>
      <c r="DQ6" s="133"/>
      <c r="DR6" s="133"/>
      <c r="DS6" s="145">
        <f t="shared" si="22"/>
        <v>0</v>
      </c>
      <c r="DT6" s="137"/>
      <c r="DU6" s="133"/>
      <c r="DV6" s="133"/>
      <c r="DW6" s="147">
        <f t="shared" si="23"/>
        <v>0</v>
      </c>
      <c r="DX6" s="137"/>
      <c r="DY6" s="133"/>
      <c r="DZ6" s="133"/>
      <c r="EA6" s="147">
        <f t="shared" si="24"/>
        <v>0</v>
      </c>
      <c r="EB6" s="137"/>
      <c r="EC6" s="133"/>
      <c r="ED6" s="133"/>
      <c r="EE6" s="147">
        <f t="shared" si="25"/>
        <v>0</v>
      </c>
      <c r="EF6" s="137"/>
      <c r="EG6" s="140"/>
      <c r="EH6" s="133"/>
      <c r="EI6" s="149">
        <f t="shared" si="26"/>
        <v>0</v>
      </c>
      <c r="EJ6" s="137"/>
      <c r="EK6" s="140"/>
      <c r="EL6" s="133"/>
      <c r="EM6" s="133">
        <f t="shared" si="27"/>
        <v>0</v>
      </c>
      <c r="EN6" s="169"/>
      <c r="EO6" s="155"/>
      <c r="EP6" s="82"/>
      <c r="EQ6" s="72">
        <f t="shared" si="28"/>
        <v>0</v>
      </c>
      <c r="ER6" s="92"/>
      <c r="ES6" s="98">
        <f t="shared" si="36"/>
        <v>80889.150000000009</v>
      </c>
      <c r="ET6" t="s">
        <v>60</v>
      </c>
    </row>
    <row r="7" spans="1:160" ht="17.25" customHeight="1">
      <c r="A7" s="129">
        <v>5</v>
      </c>
      <c r="B7" s="225">
        <v>41064</v>
      </c>
      <c r="C7" s="174" t="s">
        <v>237</v>
      </c>
      <c r="D7" s="69"/>
      <c r="E7" s="31"/>
      <c r="F7" s="28"/>
      <c r="G7" s="56">
        <f t="shared" si="0"/>
        <v>0</v>
      </c>
      <c r="H7" s="54"/>
      <c r="I7" s="30"/>
      <c r="J7" s="28"/>
      <c r="K7" s="60">
        <f t="shared" si="1"/>
        <v>0</v>
      </c>
      <c r="L7" s="58"/>
      <c r="M7" s="31"/>
      <c r="N7" s="28"/>
      <c r="O7" s="62">
        <f t="shared" si="2"/>
        <v>0</v>
      </c>
      <c r="P7" s="58"/>
      <c r="Q7" s="31"/>
      <c r="R7" s="28"/>
      <c r="S7" s="56">
        <f t="shared" si="29"/>
        <v>0</v>
      </c>
      <c r="T7" s="54"/>
      <c r="U7" s="31"/>
      <c r="V7" s="28"/>
      <c r="W7" s="60">
        <f t="shared" si="30"/>
        <v>0</v>
      </c>
      <c r="X7" s="54"/>
      <c r="Y7" s="31"/>
      <c r="Z7" s="28"/>
      <c r="AA7" s="62">
        <f t="shared" si="31"/>
        <v>0</v>
      </c>
      <c r="AB7" s="54"/>
      <c r="AC7" s="31"/>
      <c r="AD7" s="28"/>
      <c r="AE7" s="231">
        <f t="shared" si="32"/>
        <v>0</v>
      </c>
      <c r="AF7" s="235"/>
      <c r="AG7" s="28"/>
      <c r="AH7" s="28"/>
      <c r="AI7" s="62">
        <f t="shared" si="33"/>
        <v>0</v>
      </c>
      <c r="AJ7" s="54"/>
      <c r="AK7" s="31"/>
      <c r="AL7" s="28"/>
      <c r="AM7" s="65">
        <f t="shared" si="3"/>
        <v>0</v>
      </c>
      <c r="AN7" s="54"/>
      <c r="AO7" s="31"/>
      <c r="AP7" s="28"/>
      <c r="AQ7" s="65">
        <f t="shared" si="4"/>
        <v>0</v>
      </c>
      <c r="AR7" s="54">
        <v>2</v>
      </c>
      <c r="AS7" s="31">
        <v>82</v>
      </c>
      <c r="AT7" s="28">
        <v>39</v>
      </c>
      <c r="AU7" s="62">
        <f t="shared" si="34"/>
        <v>3198</v>
      </c>
      <c r="AV7" s="54"/>
      <c r="AW7" s="30"/>
      <c r="AX7" s="28"/>
      <c r="AY7" s="56">
        <f t="shared" si="37"/>
        <v>0</v>
      </c>
      <c r="AZ7" s="54"/>
      <c r="BA7" s="31"/>
      <c r="BB7" s="28"/>
      <c r="BC7" s="60">
        <f t="shared" si="38"/>
        <v>0</v>
      </c>
      <c r="BD7" s="54"/>
      <c r="BE7" s="28"/>
      <c r="BF7" s="28"/>
      <c r="BG7" s="62">
        <f t="shared" si="7"/>
        <v>0</v>
      </c>
      <c r="BH7" s="54"/>
      <c r="BI7" s="31"/>
      <c r="BJ7" s="28"/>
      <c r="BK7" s="56">
        <f t="shared" si="39"/>
        <v>0</v>
      </c>
      <c r="BL7" s="54"/>
      <c r="BM7" s="31"/>
      <c r="BN7" s="28"/>
      <c r="BO7" s="60">
        <f t="shared" si="9"/>
        <v>0</v>
      </c>
      <c r="BP7" s="54"/>
      <c r="BQ7" s="31"/>
      <c r="BR7" s="28"/>
      <c r="BS7" s="62">
        <f t="shared" si="40"/>
        <v>0</v>
      </c>
      <c r="BT7" s="54">
        <v>14</v>
      </c>
      <c r="BU7" s="31">
        <f>1043+163</f>
        <v>1206</v>
      </c>
      <c r="BV7" s="28">
        <v>25.5</v>
      </c>
      <c r="BW7" s="56">
        <f t="shared" si="11"/>
        <v>30753</v>
      </c>
      <c r="BX7" s="54"/>
      <c r="BY7" s="31"/>
      <c r="BZ7" s="28"/>
      <c r="CA7" s="60">
        <f t="shared" si="12"/>
        <v>0</v>
      </c>
      <c r="CB7" s="134"/>
      <c r="CC7" s="141"/>
      <c r="CD7" s="134"/>
      <c r="CE7" s="175">
        <f t="shared" si="13"/>
        <v>0</v>
      </c>
      <c r="CF7" s="67"/>
      <c r="CG7" s="31"/>
      <c r="CH7" s="28"/>
      <c r="CI7" s="60">
        <f t="shared" si="14"/>
        <v>0</v>
      </c>
      <c r="CJ7" s="54"/>
      <c r="CK7" s="31"/>
      <c r="CL7" s="28"/>
      <c r="CM7" s="56">
        <f t="shared" ref="CM7:CM39" si="41">CL7*CK7</f>
        <v>0</v>
      </c>
      <c r="CN7" s="54"/>
      <c r="CO7" s="31"/>
      <c r="CP7" s="28"/>
      <c r="CQ7" s="60">
        <f t="shared" si="16"/>
        <v>0</v>
      </c>
      <c r="CR7" s="54"/>
      <c r="CS7" s="31"/>
      <c r="CT7" s="28"/>
      <c r="CU7" s="62">
        <f t="shared" si="17"/>
        <v>0</v>
      </c>
      <c r="CV7" s="54"/>
      <c r="CW7" s="28"/>
      <c r="CX7" s="28"/>
      <c r="CY7" s="56">
        <f t="shared" si="18"/>
        <v>0</v>
      </c>
      <c r="CZ7" s="54"/>
      <c r="DA7" s="28"/>
      <c r="DB7" s="28"/>
      <c r="DC7" s="60">
        <f t="shared" ref="DC7:DC39" si="42">DB7*DA7</f>
        <v>0</v>
      </c>
      <c r="DD7" s="138"/>
      <c r="DE7" s="141"/>
      <c r="DF7" s="134"/>
      <c r="DG7" s="145">
        <f t="shared" si="35"/>
        <v>0</v>
      </c>
      <c r="DH7" s="137"/>
      <c r="DI7" s="140"/>
      <c r="DJ7" s="133"/>
      <c r="DK7" s="147">
        <f t="shared" si="20"/>
        <v>0</v>
      </c>
      <c r="DL7" s="137"/>
      <c r="DM7" s="140"/>
      <c r="DN7" s="133"/>
      <c r="DO7" s="149">
        <f t="shared" si="21"/>
        <v>0</v>
      </c>
      <c r="DP7" s="133"/>
      <c r="DQ7" s="133"/>
      <c r="DR7" s="133"/>
      <c r="DS7" s="145">
        <f t="shared" si="22"/>
        <v>0</v>
      </c>
      <c r="DT7" s="137"/>
      <c r="DU7" s="133"/>
      <c r="DV7" s="133"/>
      <c r="DW7" s="147">
        <f t="shared" si="23"/>
        <v>0</v>
      </c>
      <c r="DX7" s="137"/>
      <c r="DY7" s="133"/>
      <c r="DZ7" s="133"/>
      <c r="EA7" s="147">
        <f t="shared" si="24"/>
        <v>0</v>
      </c>
      <c r="EB7" s="137"/>
      <c r="EC7" s="133"/>
      <c r="ED7" s="133"/>
      <c r="EE7" s="147">
        <f t="shared" si="25"/>
        <v>0</v>
      </c>
      <c r="EF7" s="137"/>
      <c r="EG7" s="140"/>
      <c r="EH7" s="133"/>
      <c r="EI7" s="149">
        <f t="shared" si="26"/>
        <v>0</v>
      </c>
      <c r="EJ7" s="137"/>
      <c r="EK7" s="140">
        <v>12</v>
      </c>
      <c r="EL7" s="133">
        <v>20</v>
      </c>
      <c r="EM7" s="133">
        <f t="shared" si="27"/>
        <v>240</v>
      </c>
      <c r="EN7" s="168">
        <v>1</v>
      </c>
      <c r="EO7" s="156">
        <v>16.100000000000001</v>
      </c>
      <c r="EP7" s="28">
        <v>28</v>
      </c>
      <c r="EQ7" s="72">
        <f t="shared" si="28"/>
        <v>450.80000000000007</v>
      </c>
      <c r="ER7" s="74"/>
      <c r="ES7" s="98">
        <f t="shared" si="36"/>
        <v>34641.800000000003</v>
      </c>
      <c r="ET7" t="s">
        <v>60</v>
      </c>
    </row>
    <row r="8" spans="1:160" ht="17.25" customHeight="1">
      <c r="A8" s="129">
        <v>6</v>
      </c>
      <c r="B8" s="225">
        <v>41065</v>
      </c>
      <c r="C8" s="174" t="s">
        <v>238</v>
      </c>
      <c r="D8" s="151"/>
      <c r="E8" s="31"/>
      <c r="F8" s="28"/>
      <c r="G8" s="56">
        <f t="shared" si="0"/>
        <v>0</v>
      </c>
      <c r="H8" s="54">
        <v>6</v>
      </c>
      <c r="I8" s="30">
        <v>153.13999999999999</v>
      </c>
      <c r="J8" s="28">
        <v>63</v>
      </c>
      <c r="K8" s="60">
        <f t="shared" si="1"/>
        <v>9647.82</v>
      </c>
      <c r="L8" s="58"/>
      <c r="M8" s="31"/>
      <c r="N8" s="28"/>
      <c r="O8" s="62">
        <f t="shared" si="2"/>
        <v>0</v>
      </c>
      <c r="P8" s="58">
        <v>5</v>
      </c>
      <c r="Q8" s="31">
        <v>136.1</v>
      </c>
      <c r="R8" s="28">
        <v>22</v>
      </c>
      <c r="S8" s="56">
        <f t="shared" si="29"/>
        <v>2994.2</v>
      </c>
      <c r="T8" s="54"/>
      <c r="U8" s="31"/>
      <c r="V8" s="28"/>
      <c r="W8" s="60">
        <f t="shared" si="30"/>
        <v>0</v>
      </c>
      <c r="X8" s="54"/>
      <c r="Y8" s="31"/>
      <c r="Z8" s="28"/>
      <c r="AA8" s="62">
        <f t="shared" si="31"/>
        <v>0</v>
      </c>
      <c r="AB8" s="54">
        <v>3</v>
      </c>
      <c r="AC8" s="31">
        <f>817.23+763.27+766.44</f>
        <v>2346.94</v>
      </c>
      <c r="AD8" s="28">
        <v>25</v>
      </c>
      <c r="AE8" s="231">
        <f t="shared" si="32"/>
        <v>58673.5</v>
      </c>
      <c r="AF8" s="235"/>
      <c r="AG8" s="28"/>
      <c r="AH8" s="28"/>
      <c r="AI8" s="62">
        <f t="shared" si="33"/>
        <v>0</v>
      </c>
      <c r="AJ8" s="54"/>
      <c r="AK8" s="31"/>
      <c r="AL8" s="28"/>
      <c r="AM8" s="65">
        <f t="shared" si="3"/>
        <v>0</v>
      </c>
      <c r="AN8" s="54"/>
      <c r="AO8" s="31"/>
      <c r="AP8" s="28"/>
      <c r="AQ8" s="65">
        <f t="shared" si="4"/>
        <v>0</v>
      </c>
      <c r="AR8" s="54"/>
      <c r="AS8" s="31"/>
      <c r="AT8" s="28"/>
      <c r="AU8" s="62">
        <f t="shared" si="34"/>
        <v>0</v>
      </c>
      <c r="AV8" s="54"/>
      <c r="AW8" s="30"/>
      <c r="AX8" s="28"/>
      <c r="AY8" s="56">
        <f t="shared" si="37"/>
        <v>0</v>
      </c>
      <c r="AZ8" s="54"/>
      <c r="BA8" s="31"/>
      <c r="BB8" s="28"/>
      <c r="BC8" s="60">
        <f t="shared" si="38"/>
        <v>0</v>
      </c>
      <c r="BD8" s="54"/>
      <c r="BE8" s="28"/>
      <c r="BF8" s="28"/>
      <c r="BG8" s="62">
        <f t="shared" si="7"/>
        <v>0</v>
      </c>
      <c r="BH8" s="54"/>
      <c r="BI8" s="31"/>
      <c r="BJ8" s="28"/>
      <c r="BK8" s="56">
        <f t="shared" si="39"/>
        <v>0</v>
      </c>
      <c r="BL8" s="54"/>
      <c r="BM8" s="31"/>
      <c r="BN8" s="28"/>
      <c r="BO8" s="60">
        <f t="shared" si="9"/>
        <v>0</v>
      </c>
      <c r="BP8" s="54"/>
      <c r="BQ8" s="31"/>
      <c r="BR8" s="28"/>
      <c r="BS8" s="62">
        <f t="shared" si="40"/>
        <v>0</v>
      </c>
      <c r="BT8" s="54"/>
      <c r="BU8" s="31"/>
      <c r="BV8" s="28"/>
      <c r="BW8" s="56">
        <f t="shared" si="11"/>
        <v>0</v>
      </c>
      <c r="BX8" s="54"/>
      <c r="BY8" s="31"/>
      <c r="BZ8" s="28"/>
      <c r="CA8" s="60">
        <f t="shared" si="12"/>
        <v>0</v>
      </c>
      <c r="CB8" s="134"/>
      <c r="CC8" s="141"/>
      <c r="CD8" s="134"/>
      <c r="CE8" s="175">
        <f t="shared" si="13"/>
        <v>0</v>
      </c>
      <c r="CF8" s="67"/>
      <c r="CG8" s="31"/>
      <c r="CH8" s="28"/>
      <c r="CI8" s="60">
        <f t="shared" si="14"/>
        <v>0</v>
      </c>
      <c r="CJ8" s="54"/>
      <c r="CK8" s="31"/>
      <c r="CL8" s="28"/>
      <c r="CM8" s="56">
        <f t="shared" si="41"/>
        <v>0</v>
      </c>
      <c r="CN8" s="54"/>
      <c r="CO8" s="31"/>
      <c r="CP8" s="28"/>
      <c r="CQ8" s="60">
        <f t="shared" si="16"/>
        <v>0</v>
      </c>
      <c r="CR8" s="54"/>
      <c r="CS8" s="31"/>
      <c r="CT8" s="28"/>
      <c r="CU8" s="62">
        <f t="shared" si="17"/>
        <v>0</v>
      </c>
      <c r="CV8" s="54"/>
      <c r="CW8" s="28"/>
      <c r="CX8" s="28"/>
      <c r="CY8" s="56">
        <f t="shared" si="18"/>
        <v>0</v>
      </c>
      <c r="CZ8" s="54"/>
      <c r="DA8" s="28"/>
      <c r="DB8" s="28"/>
      <c r="DC8" s="60">
        <f t="shared" si="42"/>
        <v>0</v>
      </c>
      <c r="DD8" s="138"/>
      <c r="DE8" s="141"/>
      <c r="DF8" s="134"/>
      <c r="DG8" s="145">
        <f t="shared" si="35"/>
        <v>0</v>
      </c>
      <c r="DH8" s="137"/>
      <c r="DI8" s="140"/>
      <c r="DJ8" s="133"/>
      <c r="DK8" s="147">
        <f>DJ8*DI8</f>
        <v>0</v>
      </c>
      <c r="DL8" s="137"/>
      <c r="DM8" s="140"/>
      <c r="DN8" s="133"/>
      <c r="DO8" s="149">
        <f t="shared" si="21"/>
        <v>0</v>
      </c>
      <c r="DP8" s="133"/>
      <c r="DQ8" s="133"/>
      <c r="DR8" s="133"/>
      <c r="DS8" s="145">
        <f t="shared" si="22"/>
        <v>0</v>
      </c>
      <c r="DT8" s="137"/>
      <c r="DU8" s="133"/>
      <c r="DV8" s="133"/>
      <c r="DW8" s="147">
        <f t="shared" si="23"/>
        <v>0</v>
      </c>
      <c r="DX8" s="137"/>
      <c r="DY8" s="133"/>
      <c r="DZ8" s="133"/>
      <c r="EA8" s="147">
        <f t="shared" si="24"/>
        <v>0</v>
      </c>
      <c r="EB8" s="137"/>
      <c r="EC8" s="133"/>
      <c r="ED8" s="133"/>
      <c r="EE8" s="147">
        <f t="shared" si="25"/>
        <v>0</v>
      </c>
      <c r="EF8" s="137"/>
      <c r="EG8" s="140"/>
      <c r="EH8" s="133"/>
      <c r="EI8" s="149">
        <f t="shared" si="26"/>
        <v>0</v>
      </c>
      <c r="EJ8" s="137"/>
      <c r="EK8" s="140"/>
      <c r="EL8" s="133"/>
      <c r="EM8" s="133">
        <f t="shared" si="27"/>
        <v>0</v>
      </c>
      <c r="EN8" s="163"/>
      <c r="EO8" s="157"/>
      <c r="EP8" s="28"/>
      <c r="EQ8" s="72">
        <f t="shared" si="28"/>
        <v>0</v>
      </c>
      <c r="ER8" s="74"/>
      <c r="ES8" s="98">
        <f t="shared" si="36"/>
        <v>71315.51999999999</v>
      </c>
      <c r="ET8" t="s">
        <v>60</v>
      </c>
    </row>
    <row r="9" spans="1:160" ht="17.25" customHeight="1">
      <c r="A9" s="129">
        <v>7</v>
      </c>
      <c r="B9" s="225">
        <v>41067</v>
      </c>
      <c r="C9" s="174" t="s">
        <v>239</v>
      </c>
      <c r="D9" s="69"/>
      <c r="E9" s="31"/>
      <c r="F9" s="28"/>
      <c r="G9" s="56">
        <f t="shared" si="0"/>
        <v>0</v>
      </c>
      <c r="H9" s="54"/>
      <c r="I9" s="30"/>
      <c r="J9" s="28"/>
      <c r="K9" s="60">
        <f t="shared" si="1"/>
        <v>0</v>
      </c>
      <c r="L9" s="58"/>
      <c r="M9" s="31"/>
      <c r="N9" s="28"/>
      <c r="O9" s="62">
        <f t="shared" si="2"/>
        <v>0</v>
      </c>
      <c r="P9" s="58"/>
      <c r="Q9" s="31"/>
      <c r="R9" s="28"/>
      <c r="S9" s="56">
        <f t="shared" si="29"/>
        <v>0</v>
      </c>
      <c r="T9" s="54"/>
      <c r="U9" s="31"/>
      <c r="V9" s="28"/>
      <c r="W9" s="60">
        <f t="shared" si="30"/>
        <v>0</v>
      </c>
      <c r="X9" s="54"/>
      <c r="Y9" s="31"/>
      <c r="Z9" s="28"/>
      <c r="AA9" s="62">
        <f t="shared" si="31"/>
        <v>0</v>
      </c>
      <c r="AB9" s="54"/>
      <c r="AC9" s="31"/>
      <c r="AD9" s="28"/>
      <c r="AE9" s="231">
        <f t="shared" si="32"/>
        <v>0</v>
      </c>
      <c r="AF9" s="235"/>
      <c r="AG9" s="28"/>
      <c r="AH9" s="28"/>
      <c r="AI9" s="62">
        <f t="shared" si="33"/>
        <v>0</v>
      </c>
      <c r="AJ9" s="54"/>
      <c r="AK9" s="31"/>
      <c r="AL9" s="28"/>
      <c r="AM9" s="65">
        <f t="shared" si="3"/>
        <v>0</v>
      </c>
      <c r="AN9" s="54"/>
      <c r="AO9" s="31"/>
      <c r="AP9" s="28"/>
      <c r="AQ9" s="65">
        <f t="shared" si="4"/>
        <v>0</v>
      </c>
      <c r="AR9" s="54"/>
      <c r="AS9" s="31"/>
      <c r="AT9" s="28"/>
      <c r="AU9" s="62">
        <f t="shared" si="34"/>
        <v>0</v>
      </c>
      <c r="AV9" s="54"/>
      <c r="AW9" s="30"/>
      <c r="AX9" s="28"/>
      <c r="AY9" s="56">
        <f t="shared" si="37"/>
        <v>0</v>
      </c>
      <c r="AZ9" s="54"/>
      <c r="BA9" s="31"/>
      <c r="BB9" s="28"/>
      <c r="BC9" s="60">
        <f t="shared" si="38"/>
        <v>0</v>
      </c>
      <c r="BD9" s="54"/>
      <c r="BE9" s="28"/>
      <c r="BF9" s="28"/>
      <c r="BG9" s="62">
        <f t="shared" si="7"/>
        <v>0</v>
      </c>
      <c r="BH9" s="54"/>
      <c r="BI9" s="31"/>
      <c r="BJ9" s="28"/>
      <c r="BK9" s="56">
        <f t="shared" si="39"/>
        <v>0</v>
      </c>
      <c r="BL9" s="54"/>
      <c r="BM9" s="31"/>
      <c r="BN9" s="28"/>
      <c r="BO9" s="60">
        <f t="shared" si="9"/>
        <v>0</v>
      </c>
      <c r="BP9" s="54"/>
      <c r="BQ9" s="31"/>
      <c r="BR9" s="28"/>
      <c r="BS9" s="62">
        <f t="shared" si="40"/>
        <v>0</v>
      </c>
      <c r="BT9" s="54"/>
      <c r="BU9" s="31"/>
      <c r="BV9" s="28"/>
      <c r="BW9" s="56">
        <f t="shared" si="11"/>
        <v>0</v>
      </c>
      <c r="BX9" s="54"/>
      <c r="BY9" s="31"/>
      <c r="BZ9" s="28"/>
      <c r="CA9" s="60">
        <f t="shared" si="12"/>
        <v>0</v>
      </c>
      <c r="CB9" s="134"/>
      <c r="CC9" s="141"/>
      <c r="CD9" s="134"/>
      <c r="CE9" s="175">
        <f t="shared" si="13"/>
        <v>0</v>
      </c>
      <c r="CF9" s="67"/>
      <c r="CG9" s="31"/>
      <c r="CH9" s="28"/>
      <c r="CI9" s="60">
        <f>CH9*CG9</f>
        <v>0</v>
      </c>
      <c r="CJ9" s="54"/>
      <c r="CK9" s="31"/>
      <c r="CL9" s="28"/>
      <c r="CM9" s="56">
        <f t="shared" si="41"/>
        <v>0</v>
      </c>
      <c r="CN9" s="54"/>
      <c r="CO9" s="31"/>
      <c r="CP9" s="28"/>
      <c r="CQ9" s="60">
        <f t="shared" si="16"/>
        <v>0</v>
      </c>
      <c r="CR9" s="54">
        <v>3</v>
      </c>
      <c r="CS9" s="31">
        <v>59.3</v>
      </c>
      <c r="CT9" s="28">
        <v>63</v>
      </c>
      <c r="CU9" s="62">
        <f t="shared" si="17"/>
        <v>3735.8999999999996</v>
      </c>
      <c r="CV9" s="54"/>
      <c r="CW9" s="28"/>
      <c r="CX9" s="28"/>
      <c r="CY9" s="56">
        <f t="shared" si="18"/>
        <v>0</v>
      </c>
      <c r="CZ9" s="54"/>
      <c r="DA9" s="28"/>
      <c r="DB9" s="28"/>
      <c r="DC9" s="60">
        <f t="shared" si="42"/>
        <v>0</v>
      </c>
      <c r="DD9" s="138"/>
      <c r="DE9" s="141"/>
      <c r="DF9" s="134"/>
      <c r="DG9" s="145">
        <f t="shared" si="35"/>
        <v>0</v>
      </c>
      <c r="DH9" s="137"/>
      <c r="DI9" s="140"/>
      <c r="DJ9" s="133"/>
      <c r="DK9" s="147">
        <f t="shared" ref="DK9:DK39" si="43">DJ9*DI9</f>
        <v>0</v>
      </c>
      <c r="DL9" s="137"/>
      <c r="DM9" s="140"/>
      <c r="DN9" s="133"/>
      <c r="DO9" s="149">
        <f>DN9*DM9</f>
        <v>0</v>
      </c>
      <c r="DP9" s="133"/>
      <c r="DQ9" s="133"/>
      <c r="DR9" s="133"/>
      <c r="DS9" s="145">
        <f t="shared" si="22"/>
        <v>0</v>
      </c>
      <c r="DT9" s="137"/>
      <c r="DU9" s="133"/>
      <c r="DV9" s="133"/>
      <c r="DW9" s="147">
        <f t="shared" si="23"/>
        <v>0</v>
      </c>
      <c r="DX9" s="137">
        <v>1</v>
      </c>
      <c r="DY9" s="133">
        <v>13.61</v>
      </c>
      <c r="DZ9" s="133">
        <v>40</v>
      </c>
      <c r="EA9" s="147">
        <f t="shared" si="24"/>
        <v>544.4</v>
      </c>
      <c r="EB9" s="137"/>
      <c r="EC9" s="133"/>
      <c r="ED9" s="133"/>
      <c r="EE9" s="147">
        <f t="shared" si="25"/>
        <v>0</v>
      </c>
      <c r="EF9" s="137"/>
      <c r="EG9" s="140"/>
      <c r="EH9" s="133"/>
      <c r="EI9" s="149">
        <f t="shared" si="26"/>
        <v>0</v>
      </c>
      <c r="EJ9" s="137"/>
      <c r="EK9" s="140"/>
      <c r="EL9" s="133"/>
      <c r="EM9" s="133">
        <f t="shared" si="27"/>
        <v>0</v>
      </c>
      <c r="EN9" s="163"/>
      <c r="EO9" s="156"/>
      <c r="EP9" s="28"/>
      <c r="EQ9" s="72">
        <f>EP9*EO9</f>
        <v>0</v>
      </c>
      <c r="ER9" s="74"/>
      <c r="ES9" s="98">
        <f t="shared" si="36"/>
        <v>4280.2999999999993</v>
      </c>
      <c r="ET9" t="s">
        <v>60</v>
      </c>
    </row>
    <row r="10" spans="1:160" ht="17.25" customHeight="1">
      <c r="A10" s="129">
        <v>8</v>
      </c>
      <c r="B10" s="225">
        <v>41068</v>
      </c>
      <c r="C10" s="174" t="s">
        <v>241</v>
      </c>
      <c r="D10" s="69"/>
      <c r="E10" s="31"/>
      <c r="F10" s="28"/>
      <c r="G10" s="56">
        <f t="shared" si="0"/>
        <v>0</v>
      </c>
      <c r="H10" s="54"/>
      <c r="I10" s="30"/>
      <c r="J10" s="28"/>
      <c r="K10" s="60">
        <f t="shared" si="1"/>
        <v>0</v>
      </c>
      <c r="L10" s="58"/>
      <c r="M10" s="31"/>
      <c r="N10" s="28"/>
      <c r="O10" s="62">
        <f t="shared" si="2"/>
        <v>0</v>
      </c>
      <c r="P10" s="58"/>
      <c r="Q10" s="31"/>
      <c r="R10" s="28"/>
      <c r="S10" s="56">
        <f t="shared" si="29"/>
        <v>0</v>
      </c>
      <c r="T10" s="54"/>
      <c r="U10" s="31"/>
      <c r="V10" s="28"/>
      <c r="W10" s="60">
        <f t="shared" si="30"/>
        <v>0</v>
      </c>
      <c r="X10" s="54"/>
      <c r="Y10" s="33"/>
      <c r="Z10" s="28"/>
      <c r="AA10" s="62">
        <f t="shared" si="31"/>
        <v>0</v>
      </c>
      <c r="AB10" s="54"/>
      <c r="AC10" s="31"/>
      <c r="AD10" s="28"/>
      <c r="AE10" s="231">
        <f t="shared" si="32"/>
        <v>0</v>
      </c>
      <c r="AF10" s="235"/>
      <c r="AG10" s="28"/>
      <c r="AH10" s="28"/>
      <c r="AI10" s="62">
        <f t="shared" si="33"/>
        <v>0</v>
      </c>
      <c r="AJ10" s="54"/>
      <c r="AK10" s="31">
        <v>331.2</v>
      </c>
      <c r="AL10" s="28">
        <v>15</v>
      </c>
      <c r="AM10" s="65">
        <f t="shared" si="3"/>
        <v>4968</v>
      </c>
      <c r="AN10" s="54"/>
      <c r="AO10" s="31"/>
      <c r="AP10" s="28"/>
      <c r="AQ10" s="65">
        <f t="shared" si="4"/>
        <v>0</v>
      </c>
      <c r="AR10" s="54"/>
      <c r="AS10" s="31"/>
      <c r="AT10" s="28"/>
      <c r="AU10" s="62">
        <f t="shared" si="34"/>
        <v>0</v>
      </c>
      <c r="AV10" s="54"/>
      <c r="AW10" s="30"/>
      <c r="AX10" s="28"/>
      <c r="AY10" s="56">
        <f t="shared" si="37"/>
        <v>0</v>
      </c>
      <c r="AZ10" s="54"/>
      <c r="BA10" s="31"/>
      <c r="BB10" s="28"/>
      <c r="BC10" s="60">
        <f t="shared" si="38"/>
        <v>0</v>
      </c>
      <c r="BD10" s="54"/>
      <c r="BE10" s="28"/>
      <c r="BF10" s="28"/>
      <c r="BG10" s="62">
        <f t="shared" si="7"/>
        <v>0</v>
      </c>
      <c r="BH10" s="54"/>
      <c r="BI10" s="31"/>
      <c r="BJ10" s="28"/>
      <c r="BK10" s="56">
        <f t="shared" si="39"/>
        <v>0</v>
      </c>
      <c r="BL10" s="54"/>
      <c r="BM10" s="31"/>
      <c r="BN10" s="28"/>
      <c r="BO10" s="60">
        <f>BN10*BM10</f>
        <v>0</v>
      </c>
      <c r="BP10" s="54"/>
      <c r="BQ10" s="31"/>
      <c r="BR10" s="28"/>
      <c r="BS10" s="62">
        <f t="shared" si="40"/>
        <v>0</v>
      </c>
      <c r="BT10" s="54">
        <v>7</v>
      </c>
      <c r="BU10" s="31">
        <f>190.4+408.5</f>
        <v>598.9</v>
      </c>
      <c r="BV10" s="28">
        <v>25.5</v>
      </c>
      <c r="BW10" s="56">
        <f t="shared" si="11"/>
        <v>15271.949999999999</v>
      </c>
      <c r="BX10" s="54"/>
      <c r="BY10" s="31"/>
      <c r="BZ10" s="28"/>
      <c r="CA10" s="60">
        <f t="shared" si="12"/>
        <v>0</v>
      </c>
      <c r="CB10" s="134"/>
      <c r="CC10" s="141"/>
      <c r="CD10" s="134"/>
      <c r="CE10" s="175">
        <f t="shared" si="13"/>
        <v>0</v>
      </c>
      <c r="CF10" s="67"/>
      <c r="CG10" s="31"/>
      <c r="CH10" s="28"/>
      <c r="CI10" s="60">
        <f t="shared" ref="CI10:CI38" si="44">CH10*CG10</f>
        <v>0</v>
      </c>
      <c r="CJ10" s="54"/>
      <c r="CK10" s="31"/>
      <c r="CL10" s="28"/>
      <c r="CM10" s="56">
        <f t="shared" si="41"/>
        <v>0</v>
      </c>
      <c r="CN10" s="54"/>
      <c r="CO10" s="31"/>
      <c r="CP10" s="28"/>
      <c r="CQ10" s="60">
        <f t="shared" si="16"/>
        <v>0</v>
      </c>
      <c r="CR10" s="54"/>
      <c r="CS10" s="31"/>
      <c r="CT10" s="28"/>
      <c r="CU10" s="62">
        <f t="shared" si="17"/>
        <v>0</v>
      </c>
      <c r="CV10" s="54"/>
      <c r="CW10" s="28"/>
      <c r="CX10" s="28"/>
      <c r="CY10" s="56">
        <f t="shared" si="18"/>
        <v>0</v>
      </c>
      <c r="CZ10" s="54"/>
      <c r="DA10" s="28"/>
      <c r="DB10" s="28"/>
      <c r="DC10" s="60">
        <f t="shared" si="42"/>
        <v>0</v>
      </c>
      <c r="DD10" s="138"/>
      <c r="DE10" s="141"/>
      <c r="DF10" s="134"/>
      <c r="DG10" s="145">
        <f t="shared" si="35"/>
        <v>0</v>
      </c>
      <c r="DH10" s="137"/>
      <c r="DI10" s="140"/>
      <c r="DJ10" s="133"/>
      <c r="DK10" s="147">
        <f t="shared" si="43"/>
        <v>0</v>
      </c>
      <c r="DL10" s="137"/>
      <c r="DM10" s="140"/>
      <c r="DN10" s="133"/>
      <c r="DO10" s="149">
        <f t="shared" ref="DO10:DO39" si="45">DN10*DM10</f>
        <v>0</v>
      </c>
      <c r="DP10" s="133"/>
      <c r="DQ10" s="133"/>
      <c r="DR10" s="133"/>
      <c r="DS10" s="145">
        <f t="shared" si="22"/>
        <v>0</v>
      </c>
      <c r="DT10" s="137"/>
      <c r="DU10" s="133"/>
      <c r="DV10" s="133"/>
      <c r="DW10" s="147">
        <f t="shared" si="23"/>
        <v>0</v>
      </c>
      <c r="DX10" s="137"/>
      <c r="DY10" s="133"/>
      <c r="DZ10" s="133"/>
      <c r="EA10" s="147">
        <f t="shared" si="24"/>
        <v>0</v>
      </c>
      <c r="EB10" s="137"/>
      <c r="EC10" s="133"/>
      <c r="ED10" s="133"/>
      <c r="EE10" s="147">
        <f t="shared" si="25"/>
        <v>0</v>
      </c>
      <c r="EF10" s="137"/>
      <c r="EG10" s="140"/>
      <c r="EH10" s="133"/>
      <c r="EI10" s="149">
        <f t="shared" si="26"/>
        <v>0</v>
      </c>
      <c r="EJ10" s="137"/>
      <c r="EK10" s="140"/>
      <c r="EL10" s="133"/>
      <c r="EM10" s="133">
        <f t="shared" si="27"/>
        <v>0</v>
      </c>
      <c r="EN10" s="163"/>
      <c r="EO10" s="156"/>
      <c r="EP10" s="28"/>
      <c r="EQ10" s="72">
        <f t="shared" ref="EQ10:EQ39" si="46">EP10*EO10</f>
        <v>0</v>
      </c>
      <c r="ER10" s="74"/>
      <c r="ES10" s="98">
        <f t="shared" si="36"/>
        <v>20239.949999999997</v>
      </c>
      <c r="ET10" t="s">
        <v>60</v>
      </c>
    </row>
    <row r="11" spans="1:160" ht="17.25" customHeight="1">
      <c r="A11" s="129">
        <v>9</v>
      </c>
      <c r="B11" s="225">
        <v>41068</v>
      </c>
      <c r="C11" s="174" t="s">
        <v>242</v>
      </c>
      <c r="D11" s="151"/>
      <c r="E11" s="31"/>
      <c r="F11" s="28"/>
      <c r="G11" s="56">
        <f t="shared" si="0"/>
        <v>0</v>
      </c>
      <c r="H11" s="54">
        <v>30</v>
      </c>
      <c r="I11" s="30">
        <v>879.76</v>
      </c>
      <c r="J11" s="28">
        <v>63</v>
      </c>
      <c r="K11" s="60">
        <f t="shared" si="1"/>
        <v>55424.88</v>
      </c>
      <c r="L11" s="58"/>
      <c r="M11" s="31"/>
      <c r="N11" s="28"/>
      <c r="O11" s="62">
        <f t="shared" si="2"/>
        <v>0</v>
      </c>
      <c r="P11" s="58"/>
      <c r="Q11" s="31"/>
      <c r="R11" s="28"/>
      <c r="S11" s="56">
        <f t="shared" si="29"/>
        <v>0</v>
      </c>
      <c r="T11" s="54"/>
      <c r="U11" s="31"/>
      <c r="V11" s="28"/>
      <c r="W11" s="60">
        <f t="shared" si="30"/>
        <v>0</v>
      </c>
      <c r="X11" s="54"/>
      <c r="Y11" s="31"/>
      <c r="Z11" s="28"/>
      <c r="AA11" s="62">
        <f t="shared" si="31"/>
        <v>0</v>
      </c>
      <c r="AB11" s="54"/>
      <c r="AC11" s="31"/>
      <c r="AD11" s="28"/>
      <c r="AE11" s="231">
        <f t="shared" si="32"/>
        <v>0</v>
      </c>
      <c r="AF11" s="235"/>
      <c r="AG11" s="28"/>
      <c r="AH11" s="28"/>
      <c r="AI11" s="62">
        <f t="shared" si="33"/>
        <v>0</v>
      </c>
      <c r="AJ11" s="54"/>
      <c r="AK11" s="31"/>
      <c r="AL11" s="28"/>
      <c r="AM11" s="65">
        <f t="shared" si="3"/>
        <v>0</v>
      </c>
      <c r="AN11" s="54"/>
      <c r="AO11" s="31"/>
      <c r="AP11" s="28"/>
      <c r="AQ11" s="65">
        <f t="shared" si="4"/>
        <v>0</v>
      </c>
      <c r="AR11" s="54"/>
      <c r="AS11" s="31"/>
      <c r="AT11" s="28"/>
      <c r="AU11" s="62">
        <f t="shared" si="34"/>
        <v>0</v>
      </c>
      <c r="AV11" s="54"/>
      <c r="AW11" s="30"/>
      <c r="AX11" s="28"/>
      <c r="AY11" s="56">
        <f t="shared" si="37"/>
        <v>0</v>
      </c>
      <c r="AZ11" s="54"/>
      <c r="BA11" s="31"/>
      <c r="BB11" s="28"/>
      <c r="BC11" s="60">
        <f t="shared" si="38"/>
        <v>0</v>
      </c>
      <c r="BD11" s="54"/>
      <c r="BE11" s="28"/>
      <c r="BF11" s="28"/>
      <c r="BG11" s="62">
        <f t="shared" si="7"/>
        <v>0</v>
      </c>
      <c r="BH11" s="54"/>
      <c r="BI11" s="31"/>
      <c r="BJ11" s="28"/>
      <c r="BK11" s="56">
        <f t="shared" si="39"/>
        <v>0</v>
      </c>
      <c r="BL11" s="54"/>
      <c r="BM11" s="31"/>
      <c r="BN11" s="28"/>
      <c r="BO11" s="60">
        <f t="shared" ref="BO11:BO39" si="47">BN11*BM11</f>
        <v>0</v>
      </c>
      <c r="BP11" s="54"/>
      <c r="BQ11" s="31"/>
      <c r="BR11" s="28"/>
      <c r="BS11" s="62">
        <f t="shared" si="40"/>
        <v>0</v>
      </c>
      <c r="BT11" s="54"/>
      <c r="BU11" s="31"/>
      <c r="BV11" s="28"/>
      <c r="BW11" s="56">
        <f t="shared" si="11"/>
        <v>0</v>
      </c>
      <c r="BX11" s="54"/>
      <c r="BY11" s="31"/>
      <c r="BZ11" s="28"/>
      <c r="CA11" s="60">
        <f t="shared" si="12"/>
        <v>0</v>
      </c>
      <c r="CB11" s="134"/>
      <c r="CC11" s="141"/>
      <c r="CD11" s="134"/>
      <c r="CE11" s="175">
        <f t="shared" si="13"/>
        <v>0</v>
      </c>
      <c r="CF11" s="67"/>
      <c r="CG11" s="31"/>
      <c r="CH11" s="28"/>
      <c r="CI11" s="60">
        <f t="shared" si="44"/>
        <v>0</v>
      </c>
      <c r="CJ11" s="54"/>
      <c r="CK11" s="31"/>
      <c r="CL11" s="28"/>
      <c r="CM11" s="56">
        <f t="shared" si="41"/>
        <v>0</v>
      </c>
      <c r="CN11" s="54"/>
      <c r="CO11" s="31"/>
      <c r="CP11" s="28"/>
      <c r="CQ11" s="60">
        <f t="shared" si="16"/>
        <v>0</v>
      </c>
      <c r="CR11" s="54"/>
      <c r="CS11" s="31"/>
      <c r="CT11" s="28"/>
      <c r="CU11" s="62">
        <f t="shared" si="17"/>
        <v>0</v>
      </c>
      <c r="CV11" s="54"/>
      <c r="CW11" s="28"/>
      <c r="CX11" s="28"/>
      <c r="CY11" s="56">
        <f t="shared" si="18"/>
        <v>0</v>
      </c>
      <c r="CZ11" s="54"/>
      <c r="DA11" s="28"/>
      <c r="DB11" s="28"/>
      <c r="DC11" s="60">
        <f t="shared" si="42"/>
        <v>0</v>
      </c>
      <c r="DD11" s="138"/>
      <c r="DE11" s="141"/>
      <c r="DF11" s="134"/>
      <c r="DG11" s="145">
        <f t="shared" si="35"/>
        <v>0</v>
      </c>
      <c r="DH11" s="137"/>
      <c r="DI11" s="140"/>
      <c r="DJ11" s="133"/>
      <c r="DK11" s="147">
        <f t="shared" si="43"/>
        <v>0</v>
      </c>
      <c r="DL11" s="137"/>
      <c r="DM11" s="140"/>
      <c r="DN11" s="133"/>
      <c r="DO11" s="149">
        <f t="shared" si="45"/>
        <v>0</v>
      </c>
      <c r="DP11" s="133"/>
      <c r="DQ11" s="133"/>
      <c r="DR11" s="133"/>
      <c r="DS11" s="145">
        <f t="shared" si="22"/>
        <v>0</v>
      </c>
      <c r="DT11" s="137"/>
      <c r="DU11" s="133"/>
      <c r="DV11" s="133"/>
      <c r="DW11" s="147">
        <f t="shared" si="23"/>
        <v>0</v>
      </c>
      <c r="DX11" s="137"/>
      <c r="DY11" s="133"/>
      <c r="DZ11" s="133"/>
      <c r="EA11" s="147">
        <f t="shared" si="24"/>
        <v>0</v>
      </c>
      <c r="EB11" s="137"/>
      <c r="EC11" s="133"/>
      <c r="ED11" s="133"/>
      <c r="EE11" s="147">
        <f t="shared" si="25"/>
        <v>0</v>
      </c>
      <c r="EF11" s="137"/>
      <c r="EG11" s="140"/>
      <c r="EH11" s="133"/>
      <c r="EI11" s="149">
        <f t="shared" si="26"/>
        <v>0</v>
      </c>
      <c r="EJ11" s="137"/>
      <c r="EK11" s="140"/>
      <c r="EL11" s="133"/>
      <c r="EM11" s="133">
        <f t="shared" si="27"/>
        <v>0</v>
      </c>
      <c r="EN11" s="163"/>
      <c r="EO11" s="156"/>
      <c r="EP11" s="28"/>
      <c r="EQ11" s="72">
        <f t="shared" si="46"/>
        <v>0</v>
      </c>
      <c r="ER11" s="74"/>
      <c r="ES11" s="98">
        <f t="shared" si="36"/>
        <v>55424.88</v>
      </c>
      <c r="ET11" t="s">
        <v>60</v>
      </c>
    </row>
    <row r="12" spans="1:160" ht="17.25" customHeight="1" thickBot="1">
      <c r="A12" s="129">
        <v>10</v>
      </c>
      <c r="B12" s="225">
        <v>41069</v>
      </c>
      <c r="C12" s="174" t="s">
        <v>243</v>
      </c>
      <c r="D12" s="69">
        <v>2</v>
      </c>
      <c r="E12" s="31">
        <v>34.299999999999997</v>
      </c>
      <c r="F12" s="28">
        <v>35.5</v>
      </c>
      <c r="G12" s="56">
        <f t="shared" si="0"/>
        <v>1217.6499999999999</v>
      </c>
      <c r="H12" s="54"/>
      <c r="I12" s="30"/>
      <c r="J12" s="28"/>
      <c r="K12" s="60">
        <f t="shared" si="1"/>
        <v>0</v>
      </c>
      <c r="L12" s="58"/>
      <c r="M12" s="31"/>
      <c r="N12" s="28"/>
      <c r="O12" s="62">
        <f t="shared" si="2"/>
        <v>0</v>
      </c>
      <c r="P12" s="58">
        <v>2</v>
      </c>
      <c r="Q12" s="31">
        <v>54.44</v>
      </c>
      <c r="R12" s="28">
        <v>24</v>
      </c>
      <c r="S12" s="56">
        <f t="shared" si="29"/>
        <v>1306.56</v>
      </c>
      <c r="T12" s="54"/>
      <c r="U12" s="31"/>
      <c r="V12" s="28"/>
      <c r="W12" s="60">
        <f t="shared" si="30"/>
        <v>0</v>
      </c>
      <c r="X12" s="54"/>
      <c r="Y12" s="31"/>
      <c r="Z12" s="28"/>
      <c r="AA12" s="62">
        <f t="shared" si="31"/>
        <v>0</v>
      </c>
      <c r="AB12" s="54"/>
      <c r="AC12" s="31"/>
      <c r="AD12" s="28"/>
      <c r="AE12" s="231">
        <f t="shared" si="32"/>
        <v>0</v>
      </c>
      <c r="AF12" s="235"/>
      <c r="AG12" s="28"/>
      <c r="AH12" s="28"/>
      <c r="AI12" s="62">
        <f t="shared" si="33"/>
        <v>0</v>
      </c>
      <c r="AJ12" s="54"/>
      <c r="AK12" s="31"/>
      <c r="AL12" s="28"/>
      <c r="AM12" s="65">
        <f t="shared" si="3"/>
        <v>0</v>
      </c>
      <c r="AN12" s="54"/>
      <c r="AO12" s="31"/>
      <c r="AP12" s="28"/>
      <c r="AQ12" s="65">
        <f t="shared" si="4"/>
        <v>0</v>
      </c>
      <c r="AR12" s="54"/>
      <c r="AS12" s="31"/>
      <c r="AT12" s="28"/>
      <c r="AU12" s="62">
        <f t="shared" si="34"/>
        <v>0</v>
      </c>
      <c r="AV12" s="54"/>
      <c r="AW12" s="30"/>
      <c r="AX12" s="28"/>
      <c r="AY12" s="56">
        <f t="shared" si="37"/>
        <v>0</v>
      </c>
      <c r="AZ12" s="54"/>
      <c r="BA12" s="31"/>
      <c r="BB12" s="28"/>
      <c r="BC12" s="60">
        <f t="shared" si="38"/>
        <v>0</v>
      </c>
      <c r="BD12" s="54"/>
      <c r="BE12" s="28"/>
      <c r="BF12" s="28"/>
      <c r="BG12" s="62">
        <f t="shared" si="7"/>
        <v>0</v>
      </c>
      <c r="BH12" s="54"/>
      <c r="BI12" s="31"/>
      <c r="BJ12" s="28"/>
      <c r="BK12" s="56">
        <f t="shared" si="39"/>
        <v>0</v>
      </c>
      <c r="BL12" s="54"/>
      <c r="BM12" s="31"/>
      <c r="BN12" s="28"/>
      <c r="BO12" s="60">
        <f t="shared" si="47"/>
        <v>0</v>
      </c>
      <c r="BP12" s="54"/>
      <c r="BQ12" s="31"/>
      <c r="BR12" s="28"/>
      <c r="BS12" s="62">
        <f t="shared" si="40"/>
        <v>0</v>
      </c>
      <c r="BT12" s="54"/>
      <c r="BU12" s="31"/>
      <c r="BV12" s="28"/>
      <c r="BW12" s="56">
        <f t="shared" si="11"/>
        <v>0</v>
      </c>
      <c r="BX12" s="54"/>
      <c r="BY12" s="31"/>
      <c r="BZ12" s="28"/>
      <c r="CA12" s="60">
        <f t="shared" si="12"/>
        <v>0</v>
      </c>
      <c r="CB12" s="134"/>
      <c r="CC12" s="141"/>
      <c r="CD12" s="134"/>
      <c r="CE12" s="175">
        <f t="shared" si="13"/>
        <v>0</v>
      </c>
      <c r="CF12" s="67"/>
      <c r="CG12" s="31"/>
      <c r="CH12" s="28"/>
      <c r="CI12" s="60">
        <f t="shared" si="44"/>
        <v>0</v>
      </c>
      <c r="CJ12" s="54"/>
      <c r="CK12" s="31"/>
      <c r="CL12" s="28"/>
      <c r="CM12" s="56">
        <f t="shared" si="41"/>
        <v>0</v>
      </c>
      <c r="CN12" s="54"/>
      <c r="CO12" s="31"/>
      <c r="CP12" s="28"/>
      <c r="CQ12" s="60">
        <f t="shared" si="16"/>
        <v>0</v>
      </c>
      <c r="CR12" s="54"/>
      <c r="CS12" s="31"/>
      <c r="CT12" s="28"/>
      <c r="CU12" s="62">
        <f t="shared" si="17"/>
        <v>0</v>
      </c>
      <c r="CV12" s="54"/>
      <c r="CW12" s="28"/>
      <c r="CX12" s="28"/>
      <c r="CY12" s="56">
        <f t="shared" si="18"/>
        <v>0</v>
      </c>
      <c r="CZ12" s="54"/>
      <c r="DA12" s="28"/>
      <c r="DB12" s="28"/>
      <c r="DC12" s="60">
        <f t="shared" si="42"/>
        <v>0</v>
      </c>
      <c r="DD12" s="138"/>
      <c r="DE12" s="141"/>
      <c r="DF12" s="134"/>
      <c r="DG12" s="145">
        <f t="shared" si="35"/>
        <v>0</v>
      </c>
      <c r="DH12" s="137"/>
      <c r="DI12" s="140"/>
      <c r="DJ12" s="133"/>
      <c r="DK12" s="147">
        <f t="shared" si="43"/>
        <v>0</v>
      </c>
      <c r="DL12" s="137"/>
      <c r="DM12" s="140"/>
      <c r="DN12" s="133"/>
      <c r="DO12" s="149">
        <f t="shared" si="45"/>
        <v>0</v>
      </c>
      <c r="DP12" s="133"/>
      <c r="DQ12" s="133"/>
      <c r="DR12" s="133"/>
      <c r="DS12" s="145">
        <f t="shared" si="22"/>
        <v>0</v>
      </c>
      <c r="DT12" s="137"/>
      <c r="DU12" s="133"/>
      <c r="DV12" s="133"/>
      <c r="DW12" s="147">
        <f t="shared" si="23"/>
        <v>0</v>
      </c>
      <c r="DX12" s="137"/>
      <c r="DY12" s="133"/>
      <c r="DZ12" s="133"/>
      <c r="EA12" s="147">
        <f t="shared" si="24"/>
        <v>0</v>
      </c>
      <c r="EB12" s="137"/>
      <c r="EC12" s="133"/>
      <c r="ED12" s="133"/>
      <c r="EE12" s="147">
        <f t="shared" si="25"/>
        <v>0</v>
      </c>
      <c r="EF12" s="137"/>
      <c r="EG12" s="140"/>
      <c r="EH12" s="133"/>
      <c r="EI12" s="149">
        <f t="shared" si="26"/>
        <v>0</v>
      </c>
      <c r="EJ12" s="137"/>
      <c r="EK12" s="140"/>
      <c r="EL12" s="133"/>
      <c r="EM12" s="133">
        <f t="shared" si="27"/>
        <v>0</v>
      </c>
      <c r="EN12" s="163"/>
      <c r="EO12" s="156"/>
      <c r="EP12" s="28"/>
      <c r="EQ12" s="72">
        <f t="shared" si="46"/>
        <v>0</v>
      </c>
      <c r="ER12" s="74"/>
      <c r="ES12" s="98">
        <f t="shared" si="36"/>
        <v>2524.21</v>
      </c>
      <c r="ET12" t="s">
        <v>60</v>
      </c>
    </row>
    <row r="13" spans="1:160" ht="17.25" customHeight="1" thickTop="1">
      <c r="A13" s="129">
        <v>11</v>
      </c>
      <c r="B13" s="223">
        <v>41069</v>
      </c>
      <c r="C13" s="224" t="s">
        <v>247</v>
      </c>
      <c r="D13" s="87"/>
      <c r="E13" s="88"/>
      <c r="F13" s="85"/>
      <c r="G13" s="99">
        <f t="shared" si="0"/>
        <v>0</v>
      </c>
      <c r="H13" s="84"/>
      <c r="I13" s="85"/>
      <c r="J13" s="82"/>
      <c r="K13" s="101">
        <f t="shared" si="1"/>
        <v>0</v>
      </c>
      <c r="L13" s="87"/>
      <c r="M13" s="88"/>
      <c r="N13" s="82"/>
      <c r="O13" s="102">
        <f t="shared" si="2"/>
        <v>0</v>
      </c>
      <c r="P13" s="87"/>
      <c r="Q13" s="88"/>
      <c r="R13" s="82"/>
      <c r="S13" s="103">
        <f>R13*Q13</f>
        <v>0</v>
      </c>
      <c r="T13" s="84"/>
      <c r="U13" s="88"/>
      <c r="V13" s="82"/>
      <c r="W13" s="101">
        <f>V13*U13</f>
        <v>0</v>
      </c>
      <c r="X13" s="84"/>
      <c r="Y13" s="88"/>
      <c r="Z13" s="82"/>
      <c r="AA13" s="102">
        <f>Z13*Y13</f>
        <v>0</v>
      </c>
      <c r="AB13" s="84"/>
      <c r="AC13" s="88"/>
      <c r="AD13" s="82"/>
      <c r="AE13" s="99">
        <f>AD13*AC13</f>
        <v>0</v>
      </c>
      <c r="AF13" s="84"/>
      <c r="AG13" s="88"/>
      <c r="AH13" s="82"/>
      <c r="AI13" s="99">
        <f>AH13*AG13</f>
        <v>0</v>
      </c>
      <c r="AJ13" s="84"/>
      <c r="AK13" s="88"/>
      <c r="AL13" s="82"/>
      <c r="AM13" s="65">
        <f t="shared" si="3"/>
        <v>0</v>
      </c>
      <c r="AN13" s="84"/>
      <c r="AO13" s="88"/>
      <c r="AP13" s="82"/>
      <c r="AQ13" s="65">
        <f t="shared" si="4"/>
        <v>0</v>
      </c>
      <c r="AR13" s="84"/>
      <c r="AS13" s="88">
        <v>66.599999999999994</v>
      </c>
      <c r="AT13" s="82">
        <v>40</v>
      </c>
      <c r="AU13" s="102">
        <f>AT13*AS13</f>
        <v>2664</v>
      </c>
      <c r="AV13" s="84"/>
      <c r="AW13" s="85"/>
      <c r="AX13" s="82"/>
      <c r="AY13" s="56">
        <f t="shared" si="37"/>
        <v>0</v>
      </c>
      <c r="AZ13" s="84"/>
      <c r="BA13" s="88"/>
      <c r="BB13" s="82"/>
      <c r="BC13" s="28">
        <f t="shared" si="38"/>
        <v>0</v>
      </c>
      <c r="BD13" s="97"/>
      <c r="BE13" s="82"/>
      <c r="BF13" s="82"/>
      <c r="BG13" s="62">
        <f t="shared" si="7"/>
        <v>0</v>
      </c>
      <c r="BH13" s="84"/>
      <c r="BI13" s="88"/>
      <c r="BJ13" s="82"/>
      <c r="BK13" s="56">
        <f t="shared" si="39"/>
        <v>0</v>
      </c>
      <c r="BL13" s="84"/>
      <c r="BM13" s="88"/>
      <c r="BN13" s="82"/>
      <c r="BO13" s="60">
        <f t="shared" si="47"/>
        <v>0</v>
      </c>
      <c r="BP13" s="84"/>
      <c r="BQ13" s="88"/>
      <c r="BR13" s="82"/>
      <c r="BS13" s="62">
        <f t="shared" si="40"/>
        <v>0</v>
      </c>
      <c r="BT13" s="84"/>
      <c r="BU13" s="88"/>
      <c r="BV13" s="82"/>
      <c r="BW13" s="56">
        <f t="shared" si="11"/>
        <v>0</v>
      </c>
      <c r="BX13" s="84"/>
      <c r="BY13" s="88"/>
      <c r="BZ13" s="82"/>
      <c r="CA13" s="60">
        <f t="shared" si="12"/>
        <v>0</v>
      </c>
      <c r="CB13" s="133"/>
      <c r="CC13" s="140"/>
      <c r="CD13" s="133"/>
      <c r="CE13" s="175">
        <f t="shared" si="13"/>
        <v>0</v>
      </c>
      <c r="CF13" s="90"/>
      <c r="CG13" s="88"/>
      <c r="CH13" s="82"/>
      <c r="CI13" s="60">
        <f t="shared" si="44"/>
        <v>0</v>
      </c>
      <c r="CJ13" s="84"/>
      <c r="CK13" s="88"/>
      <c r="CL13" s="82"/>
      <c r="CM13" s="83">
        <f t="shared" si="41"/>
        <v>0</v>
      </c>
      <c r="CN13" s="84"/>
      <c r="CO13" s="88"/>
      <c r="CP13" s="82"/>
      <c r="CQ13" s="60">
        <f t="shared" si="16"/>
        <v>0</v>
      </c>
      <c r="CR13" s="84"/>
      <c r="CS13" s="88"/>
      <c r="CT13" s="82"/>
      <c r="CU13" s="62">
        <f t="shared" si="17"/>
        <v>0</v>
      </c>
      <c r="CV13" s="84"/>
      <c r="CW13" s="82"/>
      <c r="CX13" s="82"/>
      <c r="CY13" s="56">
        <f t="shared" si="18"/>
        <v>0</v>
      </c>
      <c r="CZ13" s="84"/>
      <c r="DA13" s="82"/>
      <c r="DB13" s="82"/>
      <c r="DC13" s="86">
        <f t="shared" si="42"/>
        <v>0</v>
      </c>
      <c r="DD13" s="137"/>
      <c r="DE13" s="140"/>
      <c r="DF13" s="133"/>
      <c r="DG13" s="144">
        <f>DF13*DE13</f>
        <v>0</v>
      </c>
      <c r="DH13" s="137"/>
      <c r="DI13" s="140"/>
      <c r="DJ13" s="133"/>
      <c r="DK13" s="147">
        <f t="shared" si="43"/>
        <v>0</v>
      </c>
      <c r="DL13" s="137"/>
      <c r="DM13" s="140"/>
      <c r="DN13" s="133"/>
      <c r="DO13" s="149">
        <f t="shared" si="45"/>
        <v>0</v>
      </c>
      <c r="DP13" s="133"/>
      <c r="DQ13" s="133"/>
      <c r="DR13" s="133"/>
      <c r="DS13" s="145">
        <f t="shared" si="22"/>
        <v>0</v>
      </c>
      <c r="DT13" s="137"/>
      <c r="DU13" s="133"/>
      <c r="DV13" s="133"/>
      <c r="DW13" s="147">
        <f t="shared" si="23"/>
        <v>0</v>
      </c>
      <c r="DX13" s="137"/>
      <c r="DY13" s="133"/>
      <c r="DZ13" s="133"/>
      <c r="EA13" s="147">
        <f t="shared" si="24"/>
        <v>0</v>
      </c>
      <c r="EB13" s="137"/>
      <c r="EC13" s="133"/>
      <c r="ED13" s="133"/>
      <c r="EE13" s="147">
        <f t="shared" si="25"/>
        <v>0</v>
      </c>
      <c r="EF13" s="137"/>
      <c r="EG13" s="140"/>
      <c r="EH13" s="133"/>
      <c r="EI13" s="149">
        <f t="shared" si="26"/>
        <v>0</v>
      </c>
      <c r="EJ13" s="137"/>
      <c r="EK13" s="140"/>
      <c r="EL13" s="133"/>
      <c r="EM13" s="133">
        <f t="shared" si="27"/>
        <v>0</v>
      </c>
      <c r="EN13" s="167"/>
      <c r="EO13" s="155">
        <v>27.65</v>
      </c>
      <c r="EP13" s="82">
        <v>34</v>
      </c>
      <c r="EQ13" s="72">
        <f t="shared" si="46"/>
        <v>940.09999999999991</v>
      </c>
      <c r="ER13" s="107"/>
      <c r="ES13" s="98">
        <f t="shared" si="36"/>
        <v>3604.1</v>
      </c>
      <c r="ET13" t="s">
        <v>60</v>
      </c>
    </row>
    <row r="14" spans="1:160" ht="17.25" customHeight="1">
      <c r="A14" s="129">
        <v>12</v>
      </c>
      <c r="B14" s="225">
        <v>41069</v>
      </c>
      <c r="C14" s="174" t="s">
        <v>248</v>
      </c>
      <c r="D14" s="69">
        <v>10</v>
      </c>
      <c r="E14" s="31">
        <v>164.2</v>
      </c>
      <c r="F14" s="30">
        <v>35.5</v>
      </c>
      <c r="G14" s="100">
        <f t="shared" si="0"/>
        <v>5829.0999999999995</v>
      </c>
      <c r="H14" s="54">
        <v>3</v>
      </c>
      <c r="I14" s="30">
        <v>88.95</v>
      </c>
      <c r="J14" s="28">
        <v>63</v>
      </c>
      <c r="K14" s="60">
        <f t="shared" si="1"/>
        <v>5603.85</v>
      </c>
      <c r="L14" s="58"/>
      <c r="M14" s="31"/>
      <c r="N14" s="28"/>
      <c r="O14" s="62">
        <f t="shared" si="2"/>
        <v>0</v>
      </c>
      <c r="P14" s="58">
        <v>5</v>
      </c>
      <c r="Q14" s="31">
        <v>136.1</v>
      </c>
      <c r="R14" s="28">
        <v>22</v>
      </c>
      <c r="S14" s="56">
        <f t="shared" ref="S14:S24" si="48">R14*Q14</f>
        <v>2994.2</v>
      </c>
      <c r="T14" s="54"/>
      <c r="U14" s="31"/>
      <c r="V14" s="28"/>
      <c r="W14" s="60">
        <f t="shared" ref="W14:W24" si="49">V14*U14</f>
        <v>0</v>
      </c>
      <c r="X14" s="54">
        <v>1</v>
      </c>
      <c r="Y14" s="31">
        <v>930.8</v>
      </c>
      <c r="Z14" s="28">
        <v>25.5</v>
      </c>
      <c r="AA14" s="62">
        <f t="shared" ref="AA14:AA24" si="50">Z14*Y14</f>
        <v>23735.399999999998</v>
      </c>
      <c r="AB14" s="54">
        <v>1</v>
      </c>
      <c r="AC14" s="31">
        <v>743.76</v>
      </c>
      <c r="AD14" s="28">
        <v>25.5</v>
      </c>
      <c r="AE14" s="100">
        <f t="shared" ref="AE14:AE24" si="51">AD14*AC14</f>
        <v>18965.88</v>
      </c>
      <c r="AF14" s="54"/>
      <c r="AG14" s="31"/>
      <c r="AH14" s="28"/>
      <c r="AI14" s="100">
        <f t="shared" ref="AI14:AI24" si="52">AH14*AG14</f>
        <v>0</v>
      </c>
      <c r="AJ14" s="54"/>
      <c r="AK14" s="31"/>
      <c r="AL14" s="28"/>
      <c r="AM14" s="65">
        <f t="shared" si="3"/>
        <v>0</v>
      </c>
      <c r="AN14" s="54"/>
      <c r="AO14" s="31"/>
      <c r="AP14" s="28"/>
      <c r="AQ14" s="65">
        <f t="shared" si="4"/>
        <v>0</v>
      </c>
      <c r="AR14" s="54"/>
      <c r="AS14" s="31"/>
      <c r="AT14" s="28"/>
      <c r="AU14" s="62">
        <f t="shared" ref="AU14:AU24" si="53">AT14*AS14</f>
        <v>0</v>
      </c>
      <c r="AV14" s="54"/>
      <c r="AW14" s="30"/>
      <c r="AX14" s="28"/>
      <c r="AY14" s="56">
        <f t="shared" si="37"/>
        <v>0</v>
      </c>
      <c r="AZ14" s="54"/>
      <c r="BA14" s="31"/>
      <c r="BB14" s="28"/>
      <c r="BC14" s="28">
        <f t="shared" si="38"/>
        <v>0</v>
      </c>
      <c r="BD14" s="29"/>
      <c r="BE14" s="28"/>
      <c r="BF14" s="28"/>
      <c r="BG14" s="62">
        <f t="shared" si="7"/>
        <v>0</v>
      </c>
      <c r="BH14" s="54"/>
      <c r="BI14" s="31"/>
      <c r="BJ14" s="28"/>
      <c r="BK14" s="56">
        <f t="shared" si="39"/>
        <v>0</v>
      </c>
      <c r="BL14" s="54">
        <v>7</v>
      </c>
      <c r="BM14" s="31">
        <v>190.54</v>
      </c>
      <c r="BN14" s="28">
        <v>25.5</v>
      </c>
      <c r="BO14" s="60">
        <f t="shared" si="47"/>
        <v>4858.7699999999995</v>
      </c>
      <c r="BP14" s="54"/>
      <c r="BQ14" s="31"/>
      <c r="BR14" s="28"/>
      <c r="BS14" s="62">
        <f t="shared" si="40"/>
        <v>0</v>
      </c>
      <c r="BT14" s="54"/>
      <c r="BU14" s="31"/>
      <c r="BV14" s="28"/>
      <c r="BW14" s="56">
        <f t="shared" si="11"/>
        <v>0</v>
      </c>
      <c r="BX14" s="54"/>
      <c r="BY14" s="31"/>
      <c r="BZ14" s="28"/>
      <c r="CA14" s="60">
        <f t="shared" si="12"/>
        <v>0</v>
      </c>
      <c r="CB14" s="134"/>
      <c r="CC14" s="141"/>
      <c r="CD14" s="134"/>
      <c r="CE14" s="175">
        <f t="shared" si="13"/>
        <v>0</v>
      </c>
      <c r="CF14" s="67"/>
      <c r="CG14" s="31"/>
      <c r="CH14" s="28"/>
      <c r="CI14" s="60">
        <f t="shared" si="44"/>
        <v>0</v>
      </c>
      <c r="CJ14" s="54"/>
      <c r="CK14" s="31"/>
      <c r="CL14" s="28"/>
      <c r="CM14" s="83">
        <f t="shared" si="41"/>
        <v>0</v>
      </c>
      <c r="CN14" s="54">
        <v>6</v>
      </c>
      <c r="CO14" s="31">
        <v>32.700000000000003</v>
      </c>
      <c r="CP14" s="28">
        <v>260</v>
      </c>
      <c r="CQ14" s="60">
        <f t="shared" si="16"/>
        <v>1560</v>
      </c>
      <c r="CR14" s="54">
        <v>2</v>
      </c>
      <c r="CS14" s="31">
        <v>45.84</v>
      </c>
      <c r="CT14" s="28">
        <v>63</v>
      </c>
      <c r="CU14" s="62">
        <f t="shared" si="17"/>
        <v>2887.92</v>
      </c>
      <c r="CV14" s="54"/>
      <c r="CW14" s="28"/>
      <c r="CX14" s="28"/>
      <c r="CY14" s="56">
        <f t="shared" si="18"/>
        <v>0</v>
      </c>
      <c r="CZ14" s="54"/>
      <c r="DA14" s="28"/>
      <c r="DB14" s="28"/>
      <c r="DC14" s="86">
        <f t="shared" si="42"/>
        <v>0</v>
      </c>
      <c r="DD14" s="137"/>
      <c r="DE14" s="140"/>
      <c r="DF14" s="133"/>
      <c r="DG14" s="145">
        <f t="shared" ref="DG14:DG24" si="54">DF14*DE14</f>
        <v>0</v>
      </c>
      <c r="DH14" s="137"/>
      <c r="DI14" s="140"/>
      <c r="DJ14" s="133"/>
      <c r="DK14" s="147">
        <f t="shared" si="43"/>
        <v>0</v>
      </c>
      <c r="DL14" s="137"/>
      <c r="DM14" s="140"/>
      <c r="DN14" s="133"/>
      <c r="DO14" s="149">
        <f t="shared" si="45"/>
        <v>0</v>
      </c>
      <c r="DP14" s="133"/>
      <c r="DQ14" s="133"/>
      <c r="DR14" s="133"/>
      <c r="DS14" s="145">
        <f t="shared" si="22"/>
        <v>0</v>
      </c>
      <c r="DT14" s="137"/>
      <c r="DU14" s="133"/>
      <c r="DV14" s="133"/>
      <c r="DW14" s="147">
        <f t="shared" si="23"/>
        <v>0</v>
      </c>
      <c r="DX14" s="137"/>
      <c r="DY14" s="133"/>
      <c r="DZ14" s="133"/>
      <c r="EA14" s="147">
        <f t="shared" si="24"/>
        <v>0</v>
      </c>
      <c r="EB14" s="137"/>
      <c r="EC14" s="133"/>
      <c r="ED14" s="133"/>
      <c r="EE14" s="147">
        <f t="shared" si="25"/>
        <v>0</v>
      </c>
      <c r="EF14" s="137"/>
      <c r="EG14" s="140"/>
      <c r="EH14" s="133"/>
      <c r="EI14" s="149">
        <f t="shared" si="26"/>
        <v>0</v>
      </c>
      <c r="EJ14" s="137"/>
      <c r="EK14" s="140"/>
      <c r="EL14" s="133"/>
      <c r="EM14" s="133">
        <f t="shared" si="27"/>
        <v>0</v>
      </c>
      <c r="EN14" s="168"/>
      <c r="EO14" s="156"/>
      <c r="EP14" s="28"/>
      <c r="EQ14" s="72">
        <f t="shared" si="46"/>
        <v>0</v>
      </c>
      <c r="ER14" s="69"/>
      <c r="ES14" s="98">
        <f t="shared" si="36"/>
        <v>66435.12</v>
      </c>
      <c r="ET14" t="s">
        <v>60</v>
      </c>
    </row>
    <row r="15" spans="1:160" ht="17.25" customHeight="1">
      <c r="A15" s="129">
        <v>13</v>
      </c>
      <c r="B15" s="225">
        <v>41071</v>
      </c>
      <c r="C15" s="174" t="s">
        <v>249</v>
      </c>
      <c r="D15" s="69"/>
      <c r="E15" s="31"/>
      <c r="F15" s="28"/>
      <c r="G15" s="100">
        <f t="shared" si="0"/>
        <v>0</v>
      </c>
      <c r="H15" s="54"/>
      <c r="I15" s="30"/>
      <c r="J15" s="28"/>
      <c r="K15" s="60">
        <f t="shared" si="1"/>
        <v>0</v>
      </c>
      <c r="L15" s="58"/>
      <c r="M15" s="31"/>
      <c r="N15" s="28"/>
      <c r="O15" s="62">
        <f t="shared" si="2"/>
        <v>0</v>
      </c>
      <c r="P15" s="58"/>
      <c r="Q15" s="31"/>
      <c r="R15" s="28"/>
      <c r="S15" s="56">
        <f t="shared" si="48"/>
        <v>0</v>
      </c>
      <c r="T15" s="54"/>
      <c r="U15" s="31"/>
      <c r="V15" s="28"/>
      <c r="W15" s="60">
        <f t="shared" si="49"/>
        <v>0</v>
      </c>
      <c r="X15" s="54"/>
      <c r="Y15" s="31"/>
      <c r="Z15" s="28"/>
      <c r="AA15" s="62">
        <f t="shared" si="50"/>
        <v>0</v>
      </c>
      <c r="AB15" s="54"/>
      <c r="AC15" s="31"/>
      <c r="AD15" s="28"/>
      <c r="AE15" s="100">
        <f t="shared" si="51"/>
        <v>0</v>
      </c>
      <c r="AF15" s="54"/>
      <c r="AG15" s="31"/>
      <c r="AH15" s="28"/>
      <c r="AI15" s="100">
        <f t="shared" si="52"/>
        <v>0</v>
      </c>
      <c r="AJ15" s="54"/>
      <c r="AK15" s="31"/>
      <c r="AL15" s="28"/>
      <c r="AM15" s="65">
        <f t="shared" si="3"/>
        <v>0</v>
      </c>
      <c r="AN15" s="54"/>
      <c r="AO15" s="31"/>
      <c r="AP15" s="28"/>
      <c r="AQ15" s="65">
        <f t="shared" si="4"/>
        <v>0</v>
      </c>
      <c r="AR15" s="54"/>
      <c r="AS15" s="31"/>
      <c r="AT15" s="28"/>
      <c r="AU15" s="62">
        <f t="shared" si="53"/>
        <v>0</v>
      </c>
      <c r="AV15" s="54"/>
      <c r="AW15" s="30"/>
      <c r="AX15" s="28"/>
      <c r="AY15" s="56">
        <f>AX15*AW15</f>
        <v>0</v>
      </c>
      <c r="AZ15" s="54"/>
      <c r="BA15" s="31">
        <v>107.4</v>
      </c>
      <c r="BB15" s="28">
        <v>44</v>
      </c>
      <c r="BC15" s="28">
        <f>BB15*BA15</f>
        <v>4725.6000000000004</v>
      </c>
      <c r="BD15" s="29"/>
      <c r="BE15" s="28"/>
      <c r="BF15" s="28"/>
      <c r="BG15" s="62">
        <f t="shared" si="7"/>
        <v>0</v>
      </c>
      <c r="BH15" s="54"/>
      <c r="BI15" s="31"/>
      <c r="BJ15" s="28"/>
      <c r="BK15" s="56">
        <f>BJ15*BI15</f>
        <v>0</v>
      </c>
      <c r="BL15" s="54"/>
      <c r="BM15" s="31"/>
      <c r="BN15" s="28"/>
      <c r="BO15" s="60">
        <f t="shared" si="47"/>
        <v>0</v>
      </c>
      <c r="BP15" s="54"/>
      <c r="BQ15" s="31"/>
      <c r="BR15" s="28"/>
      <c r="BS15" s="62">
        <f>BR15*BQ15</f>
        <v>0</v>
      </c>
      <c r="BT15" s="54">
        <v>10</v>
      </c>
      <c r="BU15" s="31">
        <v>750.4</v>
      </c>
      <c r="BV15" s="28">
        <v>26</v>
      </c>
      <c r="BW15" s="56">
        <f t="shared" si="11"/>
        <v>19510.399999999998</v>
      </c>
      <c r="BX15" s="54"/>
      <c r="BY15" s="31"/>
      <c r="BZ15" s="28"/>
      <c r="CA15" s="60">
        <f t="shared" si="12"/>
        <v>0</v>
      </c>
      <c r="CB15" s="134"/>
      <c r="CC15" s="141"/>
      <c r="CD15" s="134"/>
      <c r="CE15" s="175">
        <f t="shared" si="13"/>
        <v>0</v>
      </c>
      <c r="CF15" s="67"/>
      <c r="CG15" s="31"/>
      <c r="CH15" s="28"/>
      <c r="CI15" s="60">
        <f t="shared" si="44"/>
        <v>0</v>
      </c>
      <c r="CJ15" s="54"/>
      <c r="CK15" s="31"/>
      <c r="CL15" s="28"/>
      <c r="CM15" s="83">
        <f t="shared" si="41"/>
        <v>0</v>
      </c>
      <c r="CN15" s="54"/>
      <c r="CO15" s="31"/>
      <c r="CP15" s="28"/>
      <c r="CQ15" s="60">
        <f t="shared" si="16"/>
        <v>0</v>
      </c>
      <c r="CR15" s="54"/>
      <c r="CS15" s="31"/>
      <c r="CT15" s="28"/>
      <c r="CU15" s="62">
        <f t="shared" si="17"/>
        <v>0</v>
      </c>
      <c r="CV15" s="54"/>
      <c r="CW15" s="28"/>
      <c r="CX15" s="28"/>
      <c r="CY15" s="56">
        <f t="shared" si="18"/>
        <v>0</v>
      </c>
      <c r="CZ15" s="54"/>
      <c r="DA15" s="28"/>
      <c r="DB15" s="28"/>
      <c r="DC15" s="86">
        <f t="shared" si="42"/>
        <v>0</v>
      </c>
      <c r="DD15" s="137"/>
      <c r="DE15" s="140"/>
      <c r="DF15" s="133"/>
      <c r="DG15" s="145">
        <f t="shared" si="54"/>
        <v>0</v>
      </c>
      <c r="DH15" s="137"/>
      <c r="DI15" s="140"/>
      <c r="DJ15" s="133"/>
      <c r="DK15" s="147">
        <f t="shared" si="43"/>
        <v>0</v>
      </c>
      <c r="DL15" s="137"/>
      <c r="DM15" s="140"/>
      <c r="DN15" s="133"/>
      <c r="DO15" s="149">
        <f t="shared" si="45"/>
        <v>0</v>
      </c>
      <c r="DP15" s="133"/>
      <c r="DQ15" s="133"/>
      <c r="DR15" s="133"/>
      <c r="DS15" s="145">
        <f t="shared" si="22"/>
        <v>0</v>
      </c>
      <c r="DT15" s="137"/>
      <c r="DU15" s="133"/>
      <c r="DV15" s="133"/>
      <c r="DW15" s="147">
        <f t="shared" si="23"/>
        <v>0</v>
      </c>
      <c r="DX15" s="137"/>
      <c r="DY15" s="133"/>
      <c r="DZ15" s="133"/>
      <c r="EA15" s="147">
        <f t="shared" si="24"/>
        <v>0</v>
      </c>
      <c r="EB15" s="137"/>
      <c r="EC15" s="133"/>
      <c r="ED15" s="133"/>
      <c r="EE15" s="147">
        <f t="shared" si="25"/>
        <v>0</v>
      </c>
      <c r="EF15" s="137"/>
      <c r="EG15" s="140"/>
      <c r="EH15" s="133"/>
      <c r="EI15" s="149">
        <f t="shared" si="26"/>
        <v>0</v>
      </c>
      <c r="EJ15" s="137"/>
      <c r="EK15" s="140">
        <v>9</v>
      </c>
      <c r="EL15" s="133">
        <v>20</v>
      </c>
      <c r="EM15" s="133">
        <f t="shared" si="27"/>
        <v>180</v>
      </c>
      <c r="EN15" s="168"/>
      <c r="EO15" s="156"/>
      <c r="EP15" s="28"/>
      <c r="EQ15" s="72">
        <f t="shared" si="46"/>
        <v>0</v>
      </c>
      <c r="ER15" s="69"/>
      <c r="ES15" s="98">
        <f t="shared" si="36"/>
        <v>24416</v>
      </c>
      <c r="ET15" t="s">
        <v>60</v>
      </c>
    </row>
    <row r="16" spans="1:160" ht="17.25" customHeight="1">
      <c r="A16" s="129">
        <v>14</v>
      </c>
      <c r="B16" s="225">
        <v>41071</v>
      </c>
      <c r="C16" s="174" t="s">
        <v>250</v>
      </c>
      <c r="D16" s="107"/>
      <c r="E16" s="88"/>
      <c r="F16" s="82"/>
      <c r="G16" s="83">
        <f t="shared" si="0"/>
        <v>0</v>
      </c>
      <c r="H16" s="84"/>
      <c r="I16" s="85"/>
      <c r="J16" s="82"/>
      <c r="K16" s="86">
        <f t="shared" si="1"/>
        <v>0</v>
      </c>
      <c r="L16" s="87"/>
      <c r="M16" s="88"/>
      <c r="N16" s="82"/>
      <c r="O16" s="89">
        <f t="shared" si="2"/>
        <v>0</v>
      </c>
      <c r="P16" s="87">
        <v>2</v>
      </c>
      <c r="Q16" s="88">
        <v>54.44</v>
      </c>
      <c r="R16" s="82">
        <v>22</v>
      </c>
      <c r="S16" s="83">
        <f t="shared" si="48"/>
        <v>1197.6799999999998</v>
      </c>
      <c r="T16" s="84"/>
      <c r="U16" s="88"/>
      <c r="V16" s="82"/>
      <c r="W16" s="86">
        <f t="shared" si="49"/>
        <v>0</v>
      </c>
      <c r="X16" s="84">
        <v>2</v>
      </c>
      <c r="Y16" s="88">
        <f>953.9+918.1</f>
        <v>1872</v>
      </c>
      <c r="Z16" s="82">
        <v>25.5</v>
      </c>
      <c r="AA16" s="89">
        <f t="shared" si="50"/>
        <v>47736</v>
      </c>
      <c r="AB16" s="84"/>
      <c r="AC16" s="88"/>
      <c r="AD16" s="82"/>
      <c r="AE16" s="83">
        <f t="shared" si="51"/>
        <v>0</v>
      </c>
      <c r="AF16" s="84"/>
      <c r="AG16" s="88"/>
      <c r="AH16" s="82"/>
      <c r="AI16" s="83">
        <f t="shared" si="52"/>
        <v>0</v>
      </c>
      <c r="AJ16" s="84"/>
      <c r="AK16" s="88"/>
      <c r="AL16" s="82"/>
      <c r="AM16" s="65">
        <f t="shared" si="3"/>
        <v>0</v>
      </c>
      <c r="AN16" s="84"/>
      <c r="AO16" s="88"/>
      <c r="AP16" s="82"/>
      <c r="AQ16" s="65">
        <f t="shared" si="4"/>
        <v>0</v>
      </c>
      <c r="AR16" s="84"/>
      <c r="AS16" s="88"/>
      <c r="AT16" s="82"/>
      <c r="AU16" s="89">
        <f t="shared" si="53"/>
        <v>0</v>
      </c>
      <c r="AV16" s="84"/>
      <c r="AW16" s="85"/>
      <c r="AX16" s="82"/>
      <c r="AY16" s="83">
        <f t="shared" ref="AY16:AY26" si="55">AX16*AW16</f>
        <v>0</v>
      </c>
      <c r="AZ16" s="84"/>
      <c r="BA16" s="88"/>
      <c r="BB16" s="82"/>
      <c r="BC16" s="86">
        <f t="shared" ref="BC16:BC26" si="56">BB16*BA16</f>
        <v>0</v>
      </c>
      <c r="BD16" s="84"/>
      <c r="BE16" s="82"/>
      <c r="BF16" s="82"/>
      <c r="BG16" s="62">
        <f t="shared" si="7"/>
        <v>0</v>
      </c>
      <c r="BH16" s="84"/>
      <c r="BI16" s="88"/>
      <c r="BJ16" s="82"/>
      <c r="BK16" s="83">
        <f t="shared" ref="BK16:BK26" si="57">BJ16*BI16</f>
        <v>0</v>
      </c>
      <c r="BL16" s="84"/>
      <c r="BM16" s="88"/>
      <c r="BN16" s="82"/>
      <c r="BO16" s="60">
        <f t="shared" si="47"/>
        <v>0</v>
      </c>
      <c r="BP16" s="84"/>
      <c r="BQ16" s="88"/>
      <c r="BR16" s="82"/>
      <c r="BS16" s="89">
        <f t="shared" ref="BS16:BS26" si="58">BR16*BQ16</f>
        <v>0</v>
      </c>
      <c r="BT16" s="84"/>
      <c r="BU16" s="88"/>
      <c r="BV16" s="82"/>
      <c r="BW16" s="56">
        <f t="shared" si="11"/>
        <v>0</v>
      </c>
      <c r="BX16" s="84"/>
      <c r="BY16" s="88"/>
      <c r="BZ16" s="82"/>
      <c r="CA16" s="60">
        <f t="shared" si="12"/>
        <v>0</v>
      </c>
      <c r="CB16" s="133"/>
      <c r="CC16" s="140"/>
      <c r="CD16" s="133"/>
      <c r="CE16" s="175">
        <f t="shared" si="13"/>
        <v>0</v>
      </c>
      <c r="CF16" s="90"/>
      <c r="CG16" s="88"/>
      <c r="CH16" s="82"/>
      <c r="CI16" s="60">
        <f t="shared" si="44"/>
        <v>0</v>
      </c>
      <c r="CJ16" s="84"/>
      <c r="CK16" s="88"/>
      <c r="CL16" s="82"/>
      <c r="CM16" s="83">
        <f>CL16*CK16</f>
        <v>0</v>
      </c>
      <c r="CN16" s="84"/>
      <c r="CO16" s="88"/>
      <c r="CP16" s="82"/>
      <c r="CQ16" s="60">
        <f t="shared" si="16"/>
        <v>0</v>
      </c>
      <c r="CR16" s="84">
        <v>2</v>
      </c>
      <c r="CS16" s="88">
        <v>46.72</v>
      </c>
      <c r="CT16" s="82">
        <v>63</v>
      </c>
      <c r="CU16" s="62">
        <f t="shared" si="17"/>
        <v>2943.36</v>
      </c>
      <c r="CV16" s="84"/>
      <c r="CW16" s="82"/>
      <c r="CX16" s="82"/>
      <c r="CY16" s="56">
        <f t="shared" si="18"/>
        <v>0</v>
      </c>
      <c r="CZ16" s="84"/>
      <c r="DA16" s="82"/>
      <c r="DB16" s="82"/>
      <c r="DC16" s="86">
        <f>DB16*DA16</f>
        <v>0</v>
      </c>
      <c r="DD16" s="137"/>
      <c r="DE16" s="140"/>
      <c r="DF16" s="133"/>
      <c r="DG16" s="145">
        <f t="shared" si="54"/>
        <v>0</v>
      </c>
      <c r="DH16" s="137"/>
      <c r="DI16" s="140"/>
      <c r="DJ16" s="133"/>
      <c r="DK16" s="147">
        <f t="shared" si="43"/>
        <v>0</v>
      </c>
      <c r="DL16" s="137"/>
      <c r="DM16" s="140"/>
      <c r="DN16" s="133"/>
      <c r="DO16" s="149">
        <f t="shared" si="45"/>
        <v>0</v>
      </c>
      <c r="DP16" s="133"/>
      <c r="DQ16" s="133"/>
      <c r="DR16" s="133"/>
      <c r="DS16" s="145">
        <f t="shared" si="22"/>
        <v>0</v>
      </c>
      <c r="DT16" s="137"/>
      <c r="DU16" s="133"/>
      <c r="DV16" s="133"/>
      <c r="DW16" s="147">
        <f t="shared" si="23"/>
        <v>0</v>
      </c>
      <c r="DX16" s="137"/>
      <c r="DY16" s="133"/>
      <c r="DZ16" s="133"/>
      <c r="EA16" s="147">
        <f t="shared" si="24"/>
        <v>0</v>
      </c>
      <c r="EB16" s="137"/>
      <c r="EC16" s="133"/>
      <c r="ED16" s="133"/>
      <c r="EE16" s="147">
        <f t="shared" si="25"/>
        <v>0</v>
      </c>
      <c r="EF16" s="137"/>
      <c r="EG16" s="140"/>
      <c r="EH16" s="133"/>
      <c r="EI16" s="149">
        <f t="shared" si="26"/>
        <v>0</v>
      </c>
      <c r="EJ16" s="137"/>
      <c r="EK16" s="140"/>
      <c r="EL16" s="133"/>
      <c r="EM16" s="133">
        <f t="shared" si="27"/>
        <v>0</v>
      </c>
      <c r="EN16" s="169"/>
      <c r="EO16" s="155"/>
      <c r="EP16" s="82"/>
      <c r="EQ16" s="72">
        <f t="shared" si="46"/>
        <v>0</v>
      </c>
      <c r="ER16" s="92"/>
      <c r="ES16" s="98">
        <f t="shared" si="36"/>
        <v>51877.04</v>
      </c>
      <c r="ET16" t="s">
        <v>60</v>
      </c>
    </row>
    <row r="17" spans="1:150" ht="15.75">
      <c r="A17" s="129">
        <v>15</v>
      </c>
      <c r="B17" s="225">
        <v>41073</v>
      </c>
      <c r="C17" s="174" t="s">
        <v>251</v>
      </c>
      <c r="D17" s="69">
        <v>10</v>
      </c>
      <c r="E17" s="31">
        <v>163.19999999999999</v>
      </c>
      <c r="F17" s="28">
        <v>35.5</v>
      </c>
      <c r="G17" s="56">
        <f t="shared" si="0"/>
        <v>5793.5999999999995</v>
      </c>
      <c r="H17" s="54">
        <v>10</v>
      </c>
      <c r="I17" s="30">
        <v>321.8</v>
      </c>
      <c r="J17" s="28">
        <v>63</v>
      </c>
      <c r="K17" s="60">
        <f t="shared" si="1"/>
        <v>20273.400000000001</v>
      </c>
      <c r="L17" s="58"/>
      <c r="M17" s="31"/>
      <c r="N17" s="28"/>
      <c r="O17" s="62">
        <f t="shared" si="2"/>
        <v>0</v>
      </c>
      <c r="P17" s="58"/>
      <c r="Q17" s="31"/>
      <c r="R17" s="28"/>
      <c r="S17" s="56">
        <f t="shared" si="48"/>
        <v>0</v>
      </c>
      <c r="T17" s="54"/>
      <c r="U17" s="31"/>
      <c r="V17" s="28"/>
      <c r="W17" s="60">
        <f t="shared" si="49"/>
        <v>0</v>
      </c>
      <c r="X17" s="54">
        <v>2</v>
      </c>
      <c r="Y17" s="31">
        <f>938+952.1</f>
        <v>1890.1</v>
      </c>
      <c r="Z17" s="28">
        <v>25.5</v>
      </c>
      <c r="AA17" s="62">
        <f t="shared" si="50"/>
        <v>48197.549999999996</v>
      </c>
      <c r="AB17" s="54"/>
      <c r="AC17" s="31"/>
      <c r="AD17" s="28"/>
      <c r="AE17" s="56">
        <f t="shared" si="51"/>
        <v>0</v>
      </c>
      <c r="AF17" s="54"/>
      <c r="AG17" s="31"/>
      <c r="AH17" s="28"/>
      <c r="AI17" s="56">
        <f t="shared" si="52"/>
        <v>0</v>
      </c>
      <c r="AJ17" s="54"/>
      <c r="AK17" s="31"/>
      <c r="AL17" s="28"/>
      <c r="AM17" s="65">
        <f t="shared" si="3"/>
        <v>0</v>
      </c>
      <c r="AN17" s="54"/>
      <c r="AO17" s="31"/>
      <c r="AP17" s="28"/>
      <c r="AQ17" s="65">
        <f t="shared" si="4"/>
        <v>0</v>
      </c>
      <c r="AR17" s="54"/>
      <c r="AS17" s="31"/>
      <c r="AT17" s="28"/>
      <c r="AU17" s="62">
        <f t="shared" si="53"/>
        <v>0</v>
      </c>
      <c r="AV17" s="54"/>
      <c r="AW17" s="30"/>
      <c r="AX17" s="28"/>
      <c r="AY17" s="56">
        <f t="shared" si="55"/>
        <v>0</v>
      </c>
      <c r="AZ17" s="54"/>
      <c r="BA17" s="31"/>
      <c r="BB17" s="28"/>
      <c r="BC17" s="60">
        <f t="shared" si="56"/>
        <v>0</v>
      </c>
      <c r="BD17" s="54"/>
      <c r="BE17" s="28"/>
      <c r="BF17" s="28"/>
      <c r="BG17" s="62">
        <f t="shared" si="7"/>
        <v>0</v>
      </c>
      <c r="BH17" s="54"/>
      <c r="BI17" s="31"/>
      <c r="BJ17" s="28"/>
      <c r="BK17" s="56">
        <f t="shared" si="57"/>
        <v>0</v>
      </c>
      <c r="BL17" s="54">
        <v>6</v>
      </c>
      <c r="BM17" s="31">
        <v>163.32</v>
      </c>
      <c r="BN17" s="28">
        <v>25.5</v>
      </c>
      <c r="BO17" s="60">
        <f t="shared" si="47"/>
        <v>4164.66</v>
      </c>
      <c r="BP17" s="54"/>
      <c r="BQ17" s="31"/>
      <c r="BR17" s="28"/>
      <c r="BS17" s="62">
        <f t="shared" si="58"/>
        <v>0</v>
      </c>
      <c r="BT17" s="54"/>
      <c r="BU17" s="31"/>
      <c r="BV17" s="28"/>
      <c r="BW17" s="56">
        <f t="shared" si="11"/>
        <v>0</v>
      </c>
      <c r="BX17" s="54"/>
      <c r="BY17" s="31"/>
      <c r="BZ17" s="28"/>
      <c r="CA17" s="60">
        <f t="shared" si="12"/>
        <v>0</v>
      </c>
      <c r="CB17" s="134"/>
      <c r="CC17" s="141"/>
      <c r="CD17" s="134"/>
      <c r="CE17" s="175">
        <f t="shared" si="13"/>
        <v>0</v>
      </c>
      <c r="CF17" s="67"/>
      <c r="CG17" s="31"/>
      <c r="CH17" s="28"/>
      <c r="CI17" s="60">
        <f t="shared" si="44"/>
        <v>0</v>
      </c>
      <c r="CJ17" s="54"/>
      <c r="CK17" s="31"/>
      <c r="CL17" s="28"/>
      <c r="CM17" s="56">
        <f t="shared" ref="CM17:CM27" si="59">CL17*CK17</f>
        <v>0</v>
      </c>
      <c r="CN17" s="54"/>
      <c r="CO17" s="31"/>
      <c r="CP17" s="28"/>
      <c r="CQ17" s="60">
        <f t="shared" si="16"/>
        <v>0</v>
      </c>
      <c r="CR17" s="54"/>
      <c r="CS17" s="31"/>
      <c r="CT17" s="28"/>
      <c r="CU17" s="62">
        <f t="shared" si="17"/>
        <v>0</v>
      </c>
      <c r="CV17" s="54"/>
      <c r="CW17" s="28"/>
      <c r="CX17" s="28"/>
      <c r="CY17" s="56">
        <f t="shared" si="18"/>
        <v>0</v>
      </c>
      <c r="CZ17" s="54"/>
      <c r="DA17" s="28"/>
      <c r="DB17" s="28"/>
      <c r="DC17" s="60">
        <f t="shared" ref="DC17:DC27" si="60">DB17*DA17</f>
        <v>0</v>
      </c>
      <c r="DD17" s="138"/>
      <c r="DE17" s="141"/>
      <c r="DF17" s="134"/>
      <c r="DG17" s="145">
        <f t="shared" si="54"/>
        <v>0</v>
      </c>
      <c r="DH17" s="137"/>
      <c r="DI17" s="140"/>
      <c r="DJ17" s="133"/>
      <c r="DK17" s="147">
        <f t="shared" si="43"/>
        <v>0</v>
      </c>
      <c r="DL17" s="137"/>
      <c r="DM17" s="140"/>
      <c r="DN17" s="133"/>
      <c r="DO17" s="149">
        <f t="shared" si="45"/>
        <v>0</v>
      </c>
      <c r="DP17" s="133"/>
      <c r="DQ17" s="133"/>
      <c r="DR17" s="133"/>
      <c r="DS17" s="145">
        <f t="shared" si="22"/>
        <v>0</v>
      </c>
      <c r="DT17" s="137"/>
      <c r="DU17" s="133"/>
      <c r="DV17" s="133"/>
      <c r="DW17" s="147">
        <f t="shared" si="23"/>
        <v>0</v>
      </c>
      <c r="DX17" s="137"/>
      <c r="DY17" s="133"/>
      <c r="DZ17" s="133"/>
      <c r="EA17" s="147">
        <f t="shared" si="24"/>
        <v>0</v>
      </c>
      <c r="EB17" s="137"/>
      <c r="EC17" s="133"/>
      <c r="ED17" s="133"/>
      <c r="EE17" s="147">
        <f t="shared" si="25"/>
        <v>0</v>
      </c>
      <c r="EF17" s="137"/>
      <c r="EG17" s="140"/>
      <c r="EH17" s="133"/>
      <c r="EI17" s="149">
        <f t="shared" si="26"/>
        <v>0</v>
      </c>
      <c r="EJ17" s="137"/>
      <c r="EK17" s="140"/>
      <c r="EL17" s="133"/>
      <c r="EM17" s="133">
        <f t="shared" si="27"/>
        <v>0</v>
      </c>
      <c r="EN17" s="168"/>
      <c r="EO17" s="156"/>
      <c r="EP17" s="28"/>
      <c r="EQ17" s="72">
        <f t="shared" si="46"/>
        <v>0</v>
      </c>
      <c r="ER17" s="74"/>
      <c r="ES17" s="98">
        <f t="shared" si="36"/>
        <v>78429.209999999992</v>
      </c>
      <c r="ET17" t="s">
        <v>60</v>
      </c>
    </row>
    <row r="18" spans="1:150" ht="15.75">
      <c r="A18" s="129">
        <v>16</v>
      </c>
      <c r="B18" s="225">
        <v>41075</v>
      </c>
      <c r="C18" s="174" t="s">
        <v>252</v>
      </c>
      <c r="D18" s="151"/>
      <c r="E18" s="31"/>
      <c r="F18" s="28"/>
      <c r="G18" s="56">
        <f t="shared" si="0"/>
        <v>0</v>
      </c>
      <c r="H18" s="54"/>
      <c r="I18" s="30"/>
      <c r="J18" s="28"/>
      <c r="K18" s="60">
        <f t="shared" si="1"/>
        <v>0</v>
      </c>
      <c r="L18" s="58"/>
      <c r="M18" s="31"/>
      <c r="N18" s="28"/>
      <c r="O18" s="62">
        <f t="shared" si="2"/>
        <v>0</v>
      </c>
      <c r="P18" s="58">
        <v>3</v>
      </c>
      <c r="Q18" s="31">
        <v>81.66</v>
      </c>
      <c r="R18" s="28">
        <v>22</v>
      </c>
      <c r="S18" s="56">
        <f t="shared" si="48"/>
        <v>1796.52</v>
      </c>
      <c r="T18" s="54"/>
      <c r="U18" s="31"/>
      <c r="V18" s="28"/>
      <c r="W18" s="60">
        <f t="shared" si="49"/>
        <v>0</v>
      </c>
      <c r="X18" s="54"/>
      <c r="Y18" s="31"/>
      <c r="Z18" s="28"/>
      <c r="AA18" s="62">
        <f t="shared" si="50"/>
        <v>0</v>
      </c>
      <c r="AB18" s="54">
        <v>1</v>
      </c>
      <c r="AC18" s="31">
        <v>828.57</v>
      </c>
      <c r="AD18" s="28">
        <v>25.5</v>
      </c>
      <c r="AE18" s="56">
        <f t="shared" si="51"/>
        <v>21128.535</v>
      </c>
      <c r="AF18" s="54">
        <v>2</v>
      </c>
      <c r="AG18" s="31">
        <f>899.77+904.31</f>
        <v>1804.08</v>
      </c>
      <c r="AH18" s="28">
        <v>25.5</v>
      </c>
      <c r="AI18" s="56">
        <f t="shared" si="52"/>
        <v>46004.04</v>
      </c>
      <c r="AJ18" s="54"/>
      <c r="AK18" s="31"/>
      <c r="AL18" s="28"/>
      <c r="AM18" s="65">
        <f t="shared" si="3"/>
        <v>0</v>
      </c>
      <c r="AN18" s="54"/>
      <c r="AO18" s="31"/>
      <c r="AP18" s="28"/>
      <c r="AQ18" s="65">
        <f t="shared" si="4"/>
        <v>0</v>
      </c>
      <c r="AR18" s="54"/>
      <c r="AS18" s="31"/>
      <c r="AT18" s="28"/>
      <c r="AU18" s="62">
        <f t="shared" si="53"/>
        <v>0</v>
      </c>
      <c r="AV18" s="54"/>
      <c r="AW18" s="30"/>
      <c r="AX18" s="28"/>
      <c r="AY18" s="56">
        <f t="shared" si="55"/>
        <v>0</v>
      </c>
      <c r="AZ18" s="54"/>
      <c r="BA18" s="31"/>
      <c r="BB18" s="28"/>
      <c r="BC18" s="60">
        <f t="shared" si="56"/>
        <v>0</v>
      </c>
      <c r="BD18" s="54"/>
      <c r="BE18" s="28"/>
      <c r="BF18" s="28"/>
      <c r="BG18" s="62">
        <f t="shared" si="7"/>
        <v>0</v>
      </c>
      <c r="BH18" s="54"/>
      <c r="BI18" s="31"/>
      <c r="BJ18" s="28"/>
      <c r="BK18" s="56">
        <f t="shared" si="57"/>
        <v>0</v>
      </c>
      <c r="BL18" s="54">
        <v>10</v>
      </c>
      <c r="BM18" s="31">
        <v>272.2</v>
      </c>
      <c r="BN18" s="28">
        <v>25.5</v>
      </c>
      <c r="BO18" s="60">
        <f t="shared" si="47"/>
        <v>6941.0999999999995</v>
      </c>
      <c r="BP18" s="54"/>
      <c r="BQ18" s="31"/>
      <c r="BR18" s="28"/>
      <c r="BS18" s="62">
        <f t="shared" si="58"/>
        <v>0</v>
      </c>
      <c r="BT18" s="54"/>
      <c r="BU18" s="31"/>
      <c r="BV18" s="28"/>
      <c r="BW18" s="56">
        <f t="shared" si="11"/>
        <v>0</v>
      </c>
      <c r="BX18" s="54"/>
      <c r="BY18" s="31"/>
      <c r="BZ18" s="28"/>
      <c r="CA18" s="60">
        <f t="shared" si="12"/>
        <v>0</v>
      </c>
      <c r="CB18" s="134"/>
      <c r="CC18" s="141"/>
      <c r="CD18" s="134"/>
      <c r="CE18" s="175">
        <f t="shared" si="13"/>
        <v>0</v>
      </c>
      <c r="CF18" s="67"/>
      <c r="CG18" s="31"/>
      <c r="CH18" s="28"/>
      <c r="CI18" s="60">
        <f t="shared" si="44"/>
        <v>0</v>
      </c>
      <c r="CJ18" s="54"/>
      <c r="CK18" s="31"/>
      <c r="CL18" s="28"/>
      <c r="CM18" s="56">
        <f t="shared" si="59"/>
        <v>0</v>
      </c>
      <c r="CN18" s="54"/>
      <c r="CO18" s="31"/>
      <c r="CP18" s="28"/>
      <c r="CQ18" s="60">
        <f t="shared" si="16"/>
        <v>0</v>
      </c>
      <c r="CR18" s="54"/>
      <c r="CS18" s="31"/>
      <c r="CT18" s="28"/>
      <c r="CU18" s="62">
        <f t="shared" si="17"/>
        <v>0</v>
      </c>
      <c r="CV18" s="54"/>
      <c r="CW18" s="28"/>
      <c r="CX18" s="28"/>
      <c r="CY18" s="56">
        <f t="shared" si="18"/>
        <v>0</v>
      </c>
      <c r="CZ18" s="54"/>
      <c r="DA18" s="28"/>
      <c r="DB18" s="28"/>
      <c r="DC18" s="60">
        <f t="shared" si="60"/>
        <v>0</v>
      </c>
      <c r="DD18" s="138"/>
      <c r="DE18" s="141"/>
      <c r="DF18" s="134"/>
      <c r="DG18" s="145">
        <f t="shared" si="54"/>
        <v>0</v>
      </c>
      <c r="DH18" s="137"/>
      <c r="DI18" s="140"/>
      <c r="DJ18" s="133"/>
      <c r="DK18" s="147">
        <f>DJ18*DI18</f>
        <v>0</v>
      </c>
      <c r="DL18" s="137"/>
      <c r="DM18" s="140"/>
      <c r="DN18" s="133"/>
      <c r="DO18" s="149">
        <f t="shared" si="45"/>
        <v>0</v>
      </c>
      <c r="DP18" s="133"/>
      <c r="DQ18" s="133"/>
      <c r="DR18" s="133"/>
      <c r="DS18" s="145">
        <f t="shared" si="22"/>
        <v>0</v>
      </c>
      <c r="DT18" s="137"/>
      <c r="DU18" s="133"/>
      <c r="DV18" s="133"/>
      <c r="DW18" s="147">
        <f t="shared" si="23"/>
        <v>0</v>
      </c>
      <c r="DX18" s="137"/>
      <c r="DY18" s="133"/>
      <c r="DZ18" s="133"/>
      <c r="EA18" s="147">
        <f t="shared" si="24"/>
        <v>0</v>
      </c>
      <c r="EB18" s="137"/>
      <c r="EC18" s="133"/>
      <c r="ED18" s="133"/>
      <c r="EE18" s="147">
        <f t="shared" si="25"/>
        <v>0</v>
      </c>
      <c r="EF18" s="137"/>
      <c r="EG18" s="140"/>
      <c r="EH18" s="133"/>
      <c r="EI18" s="149">
        <f t="shared" si="26"/>
        <v>0</v>
      </c>
      <c r="EJ18" s="137"/>
      <c r="EK18" s="140"/>
      <c r="EL18" s="133"/>
      <c r="EM18" s="133">
        <f t="shared" si="27"/>
        <v>0</v>
      </c>
      <c r="EN18" s="163"/>
      <c r="EO18" s="157"/>
      <c r="EP18" s="28"/>
      <c r="EQ18" s="72">
        <f t="shared" si="46"/>
        <v>0</v>
      </c>
      <c r="ER18" s="74"/>
      <c r="ES18" s="98">
        <f t="shared" si="36"/>
        <v>75870.195000000007</v>
      </c>
      <c r="ET18" t="s">
        <v>60</v>
      </c>
    </row>
    <row r="19" spans="1:150" ht="15.75">
      <c r="A19" s="129">
        <v>17</v>
      </c>
      <c r="B19" s="225">
        <v>41075</v>
      </c>
      <c r="C19" s="174" t="s">
        <v>255</v>
      </c>
      <c r="D19" s="69"/>
      <c r="E19" s="31"/>
      <c r="F19" s="28"/>
      <c r="G19" s="56">
        <f t="shared" si="0"/>
        <v>0</v>
      </c>
      <c r="H19" s="54"/>
      <c r="I19" s="30"/>
      <c r="J19" s="28"/>
      <c r="K19" s="60">
        <f t="shared" si="1"/>
        <v>0</v>
      </c>
      <c r="L19" s="58"/>
      <c r="M19" s="31"/>
      <c r="N19" s="28"/>
      <c r="O19" s="62">
        <f t="shared" si="2"/>
        <v>0</v>
      </c>
      <c r="P19" s="58"/>
      <c r="Q19" s="31"/>
      <c r="R19" s="28"/>
      <c r="S19" s="56">
        <f t="shared" si="48"/>
        <v>0</v>
      </c>
      <c r="T19" s="54"/>
      <c r="U19" s="31"/>
      <c r="V19" s="28"/>
      <c r="W19" s="60">
        <f t="shared" si="49"/>
        <v>0</v>
      </c>
      <c r="X19" s="54"/>
      <c r="Y19" s="31"/>
      <c r="Z19" s="28"/>
      <c r="AA19" s="62">
        <f t="shared" si="50"/>
        <v>0</v>
      </c>
      <c r="AB19" s="54"/>
      <c r="AC19" s="31"/>
      <c r="AD19" s="28"/>
      <c r="AE19" s="56">
        <f t="shared" si="51"/>
        <v>0</v>
      </c>
      <c r="AF19" s="54"/>
      <c r="AG19" s="31"/>
      <c r="AH19" s="28"/>
      <c r="AI19" s="56">
        <f t="shared" si="52"/>
        <v>0</v>
      </c>
      <c r="AJ19" s="54"/>
      <c r="AK19" s="31">
        <v>98</v>
      </c>
      <c r="AL19" s="28">
        <v>15</v>
      </c>
      <c r="AM19" s="65">
        <f t="shared" si="3"/>
        <v>1470</v>
      </c>
      <c r="AN19" s="54"/>
      <c r="AO19" s="31"/>
      <c r="AP19" s="28"/>
      <c r="AQ19" s="65">
        <f t="shared" si="4"/>
        <v>0</v>
      </c>
      <c r="AR19" s="54"/>
      <c r="AS19" s="31"/>
      <c r="AT19" s="28"/>
      <c r="AU19" s="62">
        <f t="shared" si="53"/>
        <v>0</v>
      </c>
      <c r="AV19" s="54"/>
      <c r="AW19" s="30"/>
      <c r="AX19" s="28"/>
      <c r="AY19" s="56">
        <f t="shared" si="55"/>
        <v>0</v>
      </c>
      <c r="AZ19" s="54"/>
      <c r="BA19" s="31"/>
      <c r="BB19" s="28"/>
      <c r="BC19" s="60">
        <f t="shared" si="56"/>
        <v>0</v>
      </c>
      <c r="BD19" s="54"/>
      <c r="BE19" s="28"/>
      <c r="BF19" s="28"/>
      <c r="BG19" s="62">
        <f t="shared" si="7"/>
        <v>0</v>
      </c>
      <c r="BH19" s="54"/>
      <c r="BI19" s="31"/>
      <c r="BJ19" s="28"/>
      <c r="BK19" s="56">
        <f t="shared" si="57"/>
        <v>0</v>
      </c>
      <c r="BL19" s="54">
        <v>5</v>
      </c>
      <c r="BM19" s="31">
        <v>136.1</v>
      </c>
      <c r="BN19" s="28">
        <v>25.5</v>
      </c>
      <c r="BO19" s="60">
        <f t="shared" si="47"/>
        <v>3470.5499999999997</v>
      </c>
      <c r="BP19" s="54"/>
      <c r="BQ19" s="31"/>
      <c r="BR19" s="28"/>
      <c r="BS19" s="62">
        <f t="shared" si="58"/>
        <v>0</v>
      </c>
      <c r="BT19" s="54">
        <v>9</v>
      </c>
      <c r="BU19" s="31">
        <v>838</v>
      </c>
      <c r="BV19" s="28">
        <v>26</v>
      </c>
      <c r="BW19" s="56">
        <f t="shared" si="11"/>
        <v>21788</v>
      </c>
      <c r="BX19" s="54"/>
      <c r="BY19" s="31"/>
      <c r="BZ19" s="28"/>
      <c r="CA19" s="60">
        <f t="shared" si="12"/>
        <v>0</v>
      </c>
      <c r="CB19" s="134"/>
      <c r="CC19" s="141"/>
      <c r="CD19" s="134"/>
      <c r="CE19" s="175">
        <f t="shared" si="13"/>
        <v>0</v>
      </c>
      <c r="CF19" s="67"/>
      <c r="CG19" s="31"/>
      <c r="CH19" s="28"/>
      <c r="CI19" s="60">
        <f>CH19*CG19</f>
        <v>0</v>
      </c>
      <c r="CJ19" s="54"/>
      <c r="CK19" s="31">
        <v>38.049999999999997</v>
      </c>
      <c r="CL19" s="28">
        <v>34</v>
      </c>
      <c r="CM19" s="56">
        <f t="shared" si="59"/>
        <v>1293.6999999999998</v>
      </c>
      <c r="CN19" s="54"/>
      <c r="CO19" s="31"/>
      <c r="CP19" s="28"/>
      <c r="CQ19" s="60">
        <f t="shared" si="16"/>
        <v>0</v>
      </c>
      <c r="CR19" s="54"/>
      <c r="CS19" s="31"/>
      <c r="CT19" s="28"/>
      <c r="CU19" s="62">
        <f t="shared" si="17"/>
        <v>0</v>
      </c>
      <c r="CV19" s="54"/>
      <c r="CW19" s="28">
        <v>21.15</v>
      </c>
      <c r="CX19" s="28">
        <v>18</v>
      </c>
      <c r="CY19" s="56">
        <f t="shared" si="18"/>
        <v>380.7</v>
      </c>
      <c r="CZ19" s="54"/>
      <c r="DA19" s="28"/>
      <c r="DB19" s="28"/>
      <c r="DC19" s="60">
        <f t="shared" si="60"/>
        <v>0</v>
      </c>
      <c r="DD19" s="138"/>
      <c r="DE19" s="141"/>
      <c r="DF19" s="134"/>
      <c r="DG19" s="145">
        <f t="shared" si="54"/>
        <v>0</v>
      </c>
      <c r="DH19" s="137"/>
      <c r="DI19" s="140"/>
      <c r="DJ19" s="133"/>
      <c r="DK19" s="147">
        <f t="shared" ref="DK19:DK29" si="61">DJ19*DI19</f>
        <v>0</v>
      </c>
      <c r="DL19" s="137"/>
      <c r="DM19" s="140"/>
      <c r="DN19" s="133"/>
      <c r="DO19" s="149">
        <f>DN19*DM19</f>
        <v>0</v>
      </c>
      <c r="DP19" s="133"/>
      <c r="DQ19" s="133"/>
      <c r="DR19" s="133"/>
      <c r="DS19" s="145">
        <f t="shared" si="22"/>
        <v>0</v>
      </c>
      <c r="DT19" s="137"/>
      <c r="DU19" s="133"/>
      <c r="DV19" s="133"/>
      <c r="DW19" s="147">
        <f t="shared" si="23"/>
        <v>0</v>
      </c>
      <c r="DX19" s="137">
        <v>1</v>
      </c>
      <c r="DY19" s="133">
        <v>13.61</v>
      </c>
      <c r="DZ19" s="133">
        <v>40</v>
      </c>
      <c r="EA19" s="147">
        <f t="shared" si="24"/>
        <v>544.4</v>
      </c>
      <c r="EB19" s="137"/>
      <c r="EC19" s="133"/>
      <c r="ED19" s="133"/>
      <c r="EE19" s="147">
        <f t="shared" si="25"/>
        <v>0</v>
      </c>
      <c r="EF19" s="137"/>
      <c r="EG19" s="140"/>
      <c r="EH19" s="133"/>
      <c r="EI19" s="149">
        <f t="shared" si="26"/>
        <v>0</v>
      </c>
      <c r="EJ19" s="137"/>
      <c r="EK19" s="140"/>
      <c r="EL19" s="133"/>
      <c r="EM19" s="133">
        <f t="shared" si="27"/>
        <v>0</v>
      </c>
      <c r="EN19" s="163"/>
      <c r="EO19" s="156"/>
      <c r="EP19" s="28"/>
      <c r="EQ19" s="72">
        <f>EP19*EO19</f>
        <v>0</v>
      </c>
      <c r="ER19" s="74"/>
      <c r="ES19" s="98">
        <f t="shared" si="36"/>
        <v>28947.350000000002</v>
      </c>
      <c r="ET19" t="s">
        <v>60</v>
      </c>
    </row>
    <row r="20" spans="1:150" ht="15.75">
      <c r="A20" s="129">
        <v>18</v>
      </c>
      <c r="B20" s="225">
        <v>41075</v>
      </c>
      <c r="C20" s="174" t="s">
        <v>256</v>
      </c>
      <c r="D20" s="69"/>
      <c r="E20" s="31"/>
      <c r="F20" s="28"/>
      <c r="G20" s="56">
        <f t="shared" si="0"/>
        <v>0</v>
      </c>
      <c r="H20" s="54"/>
      <c r="I20" s="30"/>
      <c r="J20" s="28"/>
      <c r="K20" s="60">
        <f t="shared" si="1"/>
        <v>0</v>
      </c>
      <c r="L20" s="58"/>
      <c r="M20" s="31"/>
      <c r="N20" s="28"/>
      <c r="O20" s="62">
        <f t="shared" si="2"/>
        <v>0</v>
      </c>
      <c r="P20" s="58"/>
      <c r="Q20" s="31"/>
      <c r="R20" s="28"/>
      <c r="S20" s="56">
        <f t="shared" si="48"/>
        <v>0</v>
      </c>
      <c r="T20" s="54"/>
      <c r="U20" s="31"/>
      <c r="V20" s="28"/>
      <c r="W20" s="60">
        <f t="shared" si="49"/>
        <v>0</v>
      </c>
      <c r="X20" s="54"/>
      <c r="Y20" s="33"/>
      <c r="Z20" s="28"/>
      <c r="AA20" s="62">
        <f t="shared" si="50"/>
        <v>0</v>
      </c>
      <c r="AB20" s="54"/>
      <c r="AC20" s="31"/>
      <c r="AD20" s="28"/>
      <c r="AE20" s="56">
        <f t="shared" si="51"/>
        <v>0</v>
      </c>
      <c r="AF20" s="54"/>
      <c r="AG20" s="31"/>
      <c r="AH20" s="28"/>
      <c r="AI20" s="56">
        <f t="shared" si="52"/>
        <v>0</v>
      </c>
      <c r="AJ20" s="54"/>
      <c r="AK20" s="31"/>
      <c r="AL20" s="28"/>
      <c r="AM20" s="65">
        <f t="shared" si="3"/>
        <v>0</v>
      </c>
      <c r="AN20" s="54"/>
      <c r="AO20" s="31"/>
      <c r="AP20" s="28"/>
      <c r="AQ20" s="65">
        <f t="shared" si="4"/>
        <v>0</v>
      </c>
      <c r="AR20" s="54"/>
      <c r="AS20" s="31"/>
      <c r="AT20" s="28"/>
      <c r="AU20" s="62">
        <f t="shared" si="53"/>
        <v>0</v>
      </c>
      <c r="AV20" s="54"/>
      <c r="AW20" s="30"/>
      <c r="AX20" s="28"/>
      <c r="AY20" s="56">
        <f t="shared" si="55"/>
        <v>0</v>
      </c>
      <c r="AZ20" s="54"/>
      <c r="BA20" s="31"/>
      <c r="BB20" s="28"/>
      <c r="BC20" s="60">
        <f t="shared" si="56"/>
        <v>0</v>
      </c>
      <c r="BD20" s="54"/>
      <c r="BE20" s="28"/>
      <c r="BF20" s="28"/>
      <c r="BG20" s="62">
        <f t="shared" si="7"/>
        <v>0</v>
      </c>
      <c r="BH20" s="54"/>
      <c r="BI20" s="31"/>
      <c r="BJ20" s="28"/>
      <c r="BK20" s="56">
        <f t="shared" si="57"/>
        <v>0</v>
      </c>
      <c r="BL20" s="54"/>
      <c r="BM20" s="31"/>
      <c r="BN20" s="28"/>
      <c r="BO20" s="60">
        <f>BN20*BM20</f>
        <v>0</v>
      </c>
      <c r="BP20" s="54"/>
      <c r="BQ20" s="31"/>
      <c r="BR20" s="28"/>
      <c r="BS20" s="62">
        <f t="shared" si="58"/>
        <v>0</v>
      </c>
      <c r="BT20" s="54">
        <v>1</v>
      </c>
      <c r="BU20" s="31">
        <v>80</v>
      </c>
      <c r="BV20" s="28">
        <v>26</v>
      </c>
      <c r="BW20" s="56">
        <f t="shared" si="11"/>
        <v>2080</v>
      </c>
      <c r="BX20" s="54"/>
      <c r="BY20" s="31"/>
      <c r="BZ20" s="28"/>
      <c r="CA20" s="60">
        <f t="shared" si="12"/>
        <v>0</v>
      </c>
      <c r="CB20" s="134"/>
      <c r="CC20" s="141"/>
      <c r="CD20" s="134"/>
      <c r="CE20" s="175">
        <f t="shared" si="13"/>
        <v>0</v>
      </c>
      <c r="CF20" s="67"/>
      <c r="CG20" s="31"/>
      <c r="CH20" s="28"/>
      <c r="CI20" s="60">
        <f t="shared" ref="CI20:CI30" si="62">CH20*CG20</f>
        <v>0</v>
      </c>
      <c r="CJ20" s="54"/>
      <c r="CK20" s="31"/>
      <c r="CL20" s="28"/>
      <c r="CM20" s="56">
        <f t="shared" si="59"/>
        <v>0</v>
      </c>
      <c r="CN20" s="54"/>
      <c r="CO20" s="31"/>
      <c r="CP20" s="28"/>
      <c r="CQ20" s="60">
        <f t="shared" si="16"/>
        <v>0</v>
      </c>
      <c r="CR20" s="54"/>
      <c r="CS20" s="31"/>
      <c r="CT20" s="28"/>
      <c r="CU20" s="62">
        <f t="shared" si="17"/>
        <v>0</v>
      </c>
      <c r="CV20" s="54"/>
      <c r="CW20" s="28"/>
      <c r="CX20" s="28"/>
      <c r="CY20" s="56">
        <f t="shared" si="18"/>
        <v>0</v>
      </c>
      <c r="CZ20" s="54"/>
      <c r="DA20" s="28"/>
      <c r="DB20" s="28"/>
      <c r="DC20" s="60">
        <f t="shared" si="60"/>
        <v>0</v>
      </c>
      <c r="DD20" s="138"/>
      <c r="DE20" s="141"/>
      <c r="DF20" s="134"/>
      <c r="DG20" s="145">
        <f t="shared" si="54"/>
        <v>0</v>
      </c>
      <c r="DH20" s="137"/>
      <c r="DI20" s="140"/>
      <c r="DJ20" s="133"/>
      <c r="DK20" s="147">
        <f t="shared" si="61"/>
        <v>0</v>
      </c>
      <c r="DL20" s="137"/>
      <c r="DM20" s="140"/>
      <c r="DN20" s="133"/>
      <c r="DO20" s="149">
        <f t="shared" ref="DO20:DO30" si="63">DN20*DM20</f>
        <v>0</v>
      </c>
      <c r="DP20" s="133"/>
      <c r="DQ20" s="133"/>
      <c r="DR20" s="133"/>
      <c r="DS20" s="145">
        <f t="shared" si="22"/>
        <v>0</v>
      </c>
      <c r="DT20" s="137"/>
      <c r="DU20" s="133"/>
      <c r="DV20" s="133"/>
      <c r="DW20" s="147">
        <f t="shared" si="23"/>
        <v>0</v>
      </c>
      <c r="DX20" s="137"/>
      <c r="DY20" s="133"/>
      <c r="DZ20" s="133"/>
      <c r="EA20" s="147">
        <f t="shared" si="24"/>
        <v>0</v>
      </c>
      <c r="EB20" s="137"/>
      <c r="EC20" s="133"/>
      <c r="ED20" s="133"/>
      <c r="EE20" s="147">
        <f t="shared" si="25"/>
        <v>0</v>
      </c>
      <c r="EF20" s="137"/>
      <c r="EG20" s="140"/>
      <c r="EH20" s="133"/>
      <c r="EI20" s="149">
        <f t="shared" si="26"/>
        <v>0</v>
      </c>
      <c r="EJ20" s="137"/>
      <c r="EK20" s="140"/>
      <c r="EL20" s="133"/>
      <c r="EM20" s="133">
        <f t="shared" si="27"/>
        <v>0</v>
      </c>
      <c r="EN20" s="163"/>
      <c r="EO20" s="156"/>
      <c r="EP20" s="28"/>
      <c r="EQ20" s="72">
        <f t="shared" ref="EQ20:EQ30" si="64">EP20*EO20</f>
        <v>0</v>
      </c>
      <c r="ER20" s="74"/>
      <c r="ES20" s="98">
        <f t="shared" si="36"/>
        <v>2080</v>
      </c>
      <c r="ET20" t="s">
        <v>60</v>
      </c>
    </row>
    <row r="21" spans="1:150" ht="15.75">
      <c r="A21" s="129">
        <v>19</v>
      </c>
      <c r="B21" s="225">
        <v>41075</v>
      </c>
      <c r="C21" s="174" t="s">
        <v>257</v>
      </c>
      <c r="D21" s="151"/>
      <c r="E21" s="31"/>
      <c r="F21" s="28"/>
      <c r="G21" s="56">
        <f t="shared" si="0"/>
        <v>0</v>
      </c>
      <c r="H21" s="54"/>
      <c r="I21" s="30"/>
      <c r="J21" s="28"/>
      <c r="K21" s="60">
        <f t="shared" si="1"/>
        <v>0</v>
      </c>
      <c r="L21" s="58"/>
      <c r="M21" s="31"/>
      <c r="N21" s="28"/>
      <c r="O21" s="62">
        <f t="shared" si="2"/>
        <v>0</v>
      </c>
      <c r="P21" s="58"/>
      <c r="Q21" s="31"/>
      <c r="R21" s="28"/>
      <c r="S21" s="56">
        <f t="shared" si="48"/>
        <v>0</v>
      </c>
      <c r="T21" s="54"/>
      <c r="U21" s="31"/>
      <c r="V21" s="28"/>
      <c r="W21" s="60">
        <f t="shared" si="49"/>
        <v>0</v>
      </c>
      <c r="X21" s="54"/>
      <c r="Y21" s="31"/>
      <c r="Z21" s="28"/>
      <c r="AA21" s="62">
        <f t="shared" si="50"/>
        <v>0</v>
      </c>
      <c r="AB21" s="54"/>
      <c r="AC21" s="31"/>
      <c r="AD21" s="28"/>
      <c r="AE21" s="56">
        <f t="shared" si="51"/>
        <v>0</v>
      </c>
      <c r="AF21" s="54"/>
      <c r="AG21" s="31"/>
      <c r="AH21" s="28"/>
      <c r="AI21" s="56">
        <f t="shared" si="52"/>
        <v>0</v>
      </c>
      <c r="AJ21" s="54"/>
      <c r="AK21" s="31"/>
      <c r="AL21" s="28"/>
      <c r="AM21" s="65">
        <f t="shared" si="3"/>
        <v>0</v>
      </c>
      <c r="AN21" s="54"/>
      <c r="AO21" s="31"/>
      <c r="AP21" s="28"/>
      <c r="AQ21" s="65">
        <f t="shared" si="4"/>
        <v>0</v>
      </c>
      <c r="AR21" s="54"/>
      <c r="AS21" s="31"/>
      <c r="AT21" s="28"/>
      <c r="AU21" s="62">
        <f t="shared" si="53"/>
        <v>0</v>
      </c>
      <c r="AV21" s="54"/>
      <c r="AW21" s="30"/>
      <c r="AX21" s="28"/>
      <c r="AY21" s="56">
        <f t="shared" si="55"/>
        <v>0</v>
      </c>
      <c r="AZ21" s="54"/>
      <c r="BA21" s="31"/>
      <c r="BB21" s="28"/>
      <c r="BC21" s="60">
        <f t="shared" si="56"/>
        <v>0</v>
      </c>
      <c r="BD21" s="54"/>
      <c r="BE21" s="28"/>
      <c r="BF21" s="28"/>
      <c r="BG21" s="62">
        <f t="shared" si="7"/>
        <v>0</v>
      </c>
      <c r="BH21" s="54"/>
      <c r="BI21" s="31"/>
      <c r="BJ21" s="28"/>
      <c r="BK21" s="56">
        <f t="shared" si="57"/>
        <v>0</v>
      </c>
      <c r="BL21" s="54"/>
      <c r="BM21" s="31"/>
      <c r="BN21" s="28"/>
      <c r="BO21" s="60">
        <f t="shared" ref="BO21:BO38" si="65">BN21*BM21</f>
        <v>0</v>
      </c>
      <c r="BP21" s="54"/>
      <c r="BQ21" s="31"/>
      <c r="BR21" s="28"/>
      <c r="BS21" s="62">
        <f t="shared" si="58"/>
        <v>0</v>
      </c>
      <c r="BT21" s="54">
        <v>8</v>
      </c>
      <c r="BU21" s="31">
        <v>649.20000000000005</v>
      </c>
      <c r="BV21" s="28">
        <v>26</v>
      </c>
      <c r="BW21" s="56">
        <f t="shared" si="11"/>
        <v>16879.2</v>
      </c>
      <c r="BX21" s="54"/>
      <c r="BY21" s="31"/>
      <c r="BZ21" s="28"/>
      <c r="CA21" s="60">
        <f t="shared" si="12"/>
        <v>0</v>
      </c>
      <c r="CB21" s="134"/>
      <c r="CC21" s="141"/>
      <c r="CD21" s="134"/>
      <c r="CE21" s="175">
        <f t="shared" si="13"/>
        <v>0</v>
      </c>
      <c r="CF21" s="67"/>
      <c r="CG21" s="31"/>
      <c r="CH21" s="28"/>
      <c r="CI21" s="60">
        <f t="shared" si="62"/>
        <v>0</v>
      </c>
      <c r="CJ21" s="54"/>
      <c r="CK21" s="31"/>
      <c r="CL21" s="28"/>
      <c r="CM21" s="56">
        <f t="shared" si="59"/>
        <v>0</v>
      </c>
      <c r="CN21" s="54"/>
      <c r="CO21" s="31"/>
      <c r="CP21" s="28"/>
      <c r="CQ21" s="60">
        <f t="shared" si="16"/>
        <v>0</v>
      </c>
      <c r="CR21" s="54"/>
      <c r="CS21" s="31"/>
      <c r="CT21" s="28"/>
      <c r="CU21" s="62">
        <f t="shared" si="17"/>
        <v>0</v>
      </c>
      <c r="CV21" s="54"/>
      <c r="CW21" s="28"/>
      <c r="CX21" s="28"/>
      <c r="CY21" s="56">
        <f t="shared" si="18"/>
        <v>0</v>
      </c>
      <c r="CZ21" s="54"/>
      <c r="DA21" s="28"/>
      <c r="DB21" s="28"/>
      <c r="DC21" s="60">
        <f t="shared" si="60"/>
        <v>0</v>
      </c>
      <c r="DD21" s="138"/>
      <c r="DE21" s="141"/>
      <c r="DF21" s="134"/>
      <c r="DG21" s="145">
        <f t="shared" si="54"/>
        <v>0</v>
      </c>
      <c r="DH21" s="137"/>
      <c r="DI21" s="140"/>
      <c r="DJ21" s="133"/>
      <c r="DK21" s="147">
        <f t="shared" si="61"/>
        <v>0</v>
      </c>
      <c r="DL21" s="137"/>
      <c r="DM21" s="140"/>
      <c r="DN21" s="133"/>
      <c r="DO21" s="149">
        <f t="shared" si="63"/>
        <v>0</v>
      </c>
      <c r="DP21" s="133"/>
      <c r="DQ21" s="133"/>
      <c r="DR21" s="133"/>
      <c r="DS21" s="145">
        <f t="shared" si="22"/>
        <v>0</v>
      </c>
      <c r="DT21" s="137"/>
      <c r="DU21" s="133"/>
      <c r="DV21" s="133"/>
      <c r="DW21" s="147">
        <f t="shared" si="23"/>
        <v>0</v>
      </c>
      <c r="DX21" s="137"/>
      <c r="DY21" s="133"/>
      <c r="DZ21" s="133"/>
      <c r="EA21" s="147">
        <f t="shared" si="24"/>
        <v>0</v>
      </c>
      <c r="EB21" s="137"/>
      <c r="EC21" s="133"/>
      <c r="ED21" s="133"/>
      <c r="EE21" s="147">
        <f t="shared" si="25"/>
        <v>0</v>
      </c>
      <c r="EF21" s="137"/>
      <c r="EG21" s="140"/>
      <c r="EH21" s="133"/>
      <c r="EI21" s="149">
        <f t="shared" si="26"/>
        <v>0</v>
      </c>
      <c r="EJ21" s="137"/>
      <c r="EK21" s="140">
        <v>8</v>
      </c>
      <c r="EL21" s="133">
        <v>20</v>
      </c>
      <c r="EM21" s="133">
        <f t="shared" si="27"/>
        <v>160</v>
      </c>
      <c r="EN21" s="163"/>
      <c r="EO21" s="156"/>
      <c r="EP21" s="28"/>
      <c r="EQ21" s="72">
        <f t="shared" si="64"/>
        <v>0</v>
      </c>
      <c r="ER21" s="74"/>
      <c r="ES21" s="98">
        <f t="shared" si="36"/>
        <v>17039.2</v>
      </c>
      <c r="ET21" t="s">
        <v>60</v>
      </c>
    </row>
    <row r="22" spans="1:150" ht="15.75">
      <c r="A22" s="129">
        <v>20</v>
      </c>
      <c r="B22" s="225">
        <v>41075</v>
      </c>
      <c r="C22" s="174" t="s">
        <v>258</v>
      </c>
      <c r="D22" s="69"/>
      <c r="E22" s="31"/>
      <c r="F22" s="28"/>
      <c r="G22" s="56">
        <f t="shared" si="0"/>
        <v>0</v>
      </c>
      <c r="H22" s="54"/>
      <c r="I22" s="30"/>
      <c r="J22" s="28"/>
      <c r="K22" s="60">
        <f t="shared" si="1"/>
        <v>0</v>
      </c>
      <c r="L22" s="58"/>
      <c r="M22" s="31"/>
      <c r="N22" s="28"/>
      <c r="O22" s="62">
        <f t="shared" si="2"/>
        <v>0</v>
      </c>
      <c r="P22" s="58"/>
      <c r="Q22" s="31"/>
      <c r="R22" s="28"/>
      <c r="S22" s="56">
        <f t="shared" si="48"/>
        <v>0</v>
      </c>
      <c r="T22" s="54"/>
      <c r="U22" s="31"/>
      <c r="V22" s="28"/>
      <c r="W22" s="60">
        <f t="shared" si="49"/>
        <v>0</v>
      </c>
      <c r="X22" s="54"/>
      <c r="Y22" s="31"/>
      <c r="Z22" s="28"/>
      <c r="AA22" s="62">
        <f t="shared" si="50"/>
        <v>0</v>
      </c>
      <c r="AB22" s="54"/>
      <c r="AC22" s="31"/>
      <c r="AD22" s="28"/>
      <c r="AE22" s="56">
        <f t="shared" si="51"/>
        <v>0</v>
      </c>
      <c r="AF22" s="54"/>
      <c r="AG22" s="31"/>
      <c r="AH22" s="28"/>
      <c r="AI22" s="56">
        <f t="shared" si="52"/>
        <v>0</v>
      </c>
      <c r="AJ22" s="54"/>
      <c r="AK22" s="31">
        <v>198.6</v>
      </c>
      <c r="AL22" s="28">
        <v>15</v>
      </c>
      <c r="AM22" s="65">
        <f t="shared" si="3"/>
        <v>2979</v>
      </c>
      <c r="AN22" s="54"/>
      <c r="AO22" s="31"/>
      <c r="AP22" s="28"/>
      <c r="AQ22" s="65">
        <f t="shared" si="4"/>
        <v>0</v>
      </c>
      <c r="AR22" s="54"/>
      <c r="AS22" s="31"/>
      <c r="AT22" s="28"/>
      <c r="AU22" s="62">
        <f t="shared" si="53"/>
        <v>0</v>
      </c>
      <c r="AV22" s="54"/>
      <c r="AW22" s="30"/>
      <c r="AX22" s="28"/>
      <c r="AY22" s="56">
        <f t="shared" si="55"/>
        <v>0</v>
      </c>
      <c r="AZ22" s="54"/>
      <c r="BA22" s="31"/>
      <c r="BB22" s="28"/>
      <c r="BC22" s="60">
        <f t="shared" si="56"/>
        <v>0</v>
      </c>
      <c r="BD22" s="54"/>
      <c r="BE22" s="28"/>
      <c r="BF22" s="28"/>
      <c r="BG22" s="62">
        <f t="shared" si="7"/>
        <v>0</v>
      </c>
      <c r="BH22" s="54"/>
      <c r="BI22" s="31"/>
      <c r="BJ22" s="28"/>
      <c r="BK22" s="56">
        <f t="shared" si="57"/>
        <v>0</v>
      </c>
      <c r="BL22" s="54"/>
      <c r="BM22" s="31"/>
      <c r="BN22" s="28"/>
      <c r="BO22" s="60">
        <f t="shared" si="65"/>
        <v>0</v>
      </c>
      <c r="BP22" s="54"/>
      <c r="BQ22" s="31"/>
      <c r="BR22" s="28"/>
      <c r="BS22" s="62">
        <f t="shared" si="58"/>
        <v>0</v>
      </c>
      <c r="BT22" s="54">
        <v>3</v>
      </c>
      <c r="BU22" s="31">
        <v>227</v>
      </c>
      <c r="BV22" s="28">
        <v>26</v>
      </c>
      <c r="BW22" s="56">
        <f t="shared" si="11"/>
        <v>5902</v>
      </c>
      <c r="BX22" s="54"/>
      <c r="BY22" s="31"/>
      <c r="BZ22" s="28"/>
      <c r="CA22" s="60">
        <f t="shared" si="12"/>
        <v>0</v>
      </c>
      <c r="CB22" s="134"/>
      <c r="CC22" s="141"/>
      <c r="CD22" s="134"/>
      <c r="CE22" s="175">
        <f t="shared" si="13"/>
        <v>0</v>
      </c>
      <c r="CF22" s="67"/>
      <c r="CG22" s="31"/>
      <c r="CH22" s="28"/>
      <c r="CI22" s="60">
        <f t="shared" si="62"/>
        <v>0</v>
      </c>
      <c r="CJ22" s="54"/>
      <c r="CK22" s="31"/>
      <c r="CL22" s="28"/>
      <c r="CM22" s="56">
        <f t="shared" si="59"/>
        <v>0</v>
      </c>
      <c r="CN22" s="54"/>
      <c r="CO22" s="31"/>
      <c r="CP22" s="28"/>
      <c r="CQ22" s="60">
        <f t="shared" si="16"/>
        <v>0</v>
      </c>
      <c r="CR22" s="54"/>
      <c r="CS22" s="31"/>
      <c r="CT22" s="28"/>
      <c r="CU22" s="62">
        <f t="shared" si="17"/>
        <v>0</v>
      </c>
      <c r="CV22" s="54"/>
      <c r="CW22" s="28"/>
      <c r="CX22" s="28"/>
      <c r="CY22" s="56">
        <f t="shared" si="18"/>
        <v>0</v>
      </c>
      <c r="CZ22" s="54"/>
      <c r="DA22" s="28"/>
      <c r="DB22" s="28"/>
      <c r="DC22" s="60">
        <f t="shared" si="60"/>
        <v>0</v>
      </c>
      <c r="DD22" s="138"/>
      <c r="DE22" s="141"/>
      <c r="DF22" s="134"/>
      <c r="DG22" s="145">
        <f t="shared" si="54"/>
        <v>0</v>
      </c>
      <c r="DH22" s="137"/>
      <c r="DI22" s="140"/>
      <c r="DJ22" s="133"/>
      <c r="DK22" s="147">
        <f t="shared" si="61"/>
        <v>0</v>
      </c>
      <c r="DL22" s="137"/>
      <c r="DM22" s="140"/>
      <c r="DN22" s="133"/>
      <c r="DO22" s="149">
        <f t="shared" si="63"/>
        <v>0</v>
      </c>
      <c r="DP22" s="133"/>
      <c r="DQ22" s="133"/>
      <c r="DR22" s="133"/>
      <c r="DS22" s="145">
        <f t="shared" si="22"/>
        <v>0</v>
      </c>
      <c r="DT22" s="137"/>
      <c r="DU22" s="133"/>
      <c r="DV22" s="133"/>
      <c r="DW22" s="147">
        <f t="shared" si="23"/>
        <v>0</v>
      </c>
      <c r="DX22" s="137"/>
      <c r="DY22" s="133"/>
      <c r="DZ22" s="133"/>
      <c r="EA22" s="147">
        <f t="shared" si="24"/>
        <v>0</v>
      </c>
      <c r="EB22" s="137"/>
      <c r="EC22" s="133"/>
      <c r="ED22" s="133"/>
      <c r="EE22" s="147">
        <f t="shared" si="25"/>
        <v>0</v>
      </c>
      <c r="EF22" s="137"/>
      <c r="EG22" s="140"/>
      <c r="EH22" s="133"/>
      <c r="EI22" s="149">
        <f t="shared" si="26"/>
        <v>0</v>
      </c>
      <c r="EJ22" s="137"/>
      <c r="EK22" s="140"/>
      <c r="EL22" s="133"/>
      <c r="EM22" s="133">
        <f t="shared" si="27"/>
        <v>0</v>
      </c>
      <c r="EN22" s="163"/>
      <c r="EO22" s="156"/>
      <c r="EP22" s="28"/>
      <c r="EQ22" s="72">
        <f t="shared" si="64"/>
        <v>0</v>
      </c>
      <c r="ER22" s="74"/>
      <c r="ES22" s="98">
        <f t="shared" si="36"/>
        <v>8881</v>
      </c>
      <c r="ET22" s="172" t="s">
        <v>60</v>
      </c>
    </row>
    <row r="23" spans="1:150" ht="15.75">
      <c r="A23" s="129">
        <v>21</v>
      </c>
      <c r="B23" s="225">
        <v>41075</v>
      </c>
      <c r="C23" s="174" t="s">
        <v>259</v>
      </c>
      <c r="D23" s="69"/>
      <c r="E23" s="31"/>
      <c r="F23" s="28"/>
      <c r="G23" s="56">
        <f t="shared" si="0"/>
        <v>0</v>
      </c>
      <c r="H23" s="54"/>
      <c r="I23" s="30"/>
      <c r="J23" s="28"/>
      <c r="K23" s="60">
        <f t="shared" si="1"/>
        <v>0</v>
      </c>
      <c r="L23" s="58"/>
      <c r="M23" s="31"/>
      <c r="N23" s="28"/>
      <c r="O23" s="62">
        <f t="shared" si="2"/>
        <v>0</v>
      </c>
      <c r="P23" s="58"/>
      <c r="Q23" s="31"/>
      <c r="R23" s="28"/>
      <c r="S23" s="56">
        <f t="shared" si="48"/>
        <v>0</v>
      </c>
      <c r="T23" s="54"/>
      <c r="U23" s="31"/>
      <c r="V23" s="28"/>
      <c r="W23" s="60">
        <f t="shared" si="49"/>
        <v>0</v>
      </c>
      <c r="X23" s="54"/>
      <c r="Y23" s="31"/>
      <c r="Z23" s="28"/>
      <c r="AA23" s="62">
        <f t="shared" si="50"/>
        <v>0</v>
      </c>
      <c r="AB23" s="54"/>
      <c r="AC23" s="31"/>
      <c r="AD23" s="28"/>
      <c r="AE23" s="56">
        <f t="shared" si="51"/>
        <v>0</v>
      </c>
      <c r="AF23" s="54"/>
      <c r="AG23" s="31"/>
      <c r="AH23" s="28"/>
      <c r="AI23" s="56">
        <f t="shared" si="52"/>
        <v>0</v>
      </c>
      <c r="AJ23" s="54"/>
      <c r="AK23" s="31"/>
      <c r="AL23" s="28"/>
      <c r="AM23" s="65">
        <f t="shared" si="3"/>
        <v>0</v>
      </c>
      <c r="AN23" s="54">
        <v>2</v>
      </c>
      <c r="AO23" s="31">
        <v>27.25</v>
      </c>
      <c r="AP23" s="28">
        <v>36</v>
      </c>
      <c r="AQ23" s="65">
        <f t="shared" si="4"/>
        <v>981</v>
      </c>
      <c r="AR23" s="54"/>
      <c r="AS23" s="31"/>
      <c r="AT23" s="28"/>
      <c r="AU23" s="62">
        <f t="shared" si="53"/>
        <v>0</v>
      </c>
      <c r="AV23" s="54"/>
      <c r="AW23" s="30"/>
      <c r="AX23" s="28"/>
      <c r="AY23" s="56">
        <f t="shared" si="55"/>
        <v>0</v>
      </c>
      <c r="AZ23" s="54"/>
      <c r="BA23" s="31"/>
      <c r="BB23" s="28"/>
      <c r="BC23" s="60">
        <f t="shared" si="56"/>
        <v>0</v>
      </c>
      <c r="BD23" s="54"/>
      <c r="BE23" s="28"/>
      <c r="BF23" s="28"/>
      <c r="BG23" s="62">
        <f t="shared" si="7"/>
        <v>0</v>
      </c>
      <c r="BH23" s="54"/>
      <c r="BI23" s="31"/>
      <c r="BJ23" s="28"/>
      <c r="BK23" s="56">
        <f t="shared" si="57"/>
        <v>0</v>
      </c>
      <c r="BL23" s="54"/>
      <c r="BM23" s="31"/>
      <c r="BN23" s="28"/>
      <c r="BO23" s="60">
        <f t="shared" si="65"/>
        <v>0</v>
      </c>
      <c r="BP23" s="54"/>
      <c r="BQ23" s="31"/>
      <c r="BR23" s="28"/>
      <c r="BS23" s="62">
        <f t="shared" si="58"/>
        <v>0</v>
      </c>
      <c r="BT23" s="54"/>
      <c r="BU23" s="31"/>
      <c r="BV23" s="28"/>
      <c r="BW23" s="56">
        <f t="shared" si="11"/>
        <v>0</v>
      </c>
      <c r="BX23" s="54"/>
      <c r="BY23" s="31"/>
      <c r="BZ23" s="28"/>
      <c r="CA23" s="60">
        <f t="shared" si="12"/>
        <v>0</v>
      </c>
      <c r="CB23" s="134"/>
      <c r="CC23" s="141"/>
      <c r="CD23" s="134"/>
      <c r="CE23" s="175">
        <f t="shared" si="13"/>
        <v>0</v>
      </c>
      <c r="CF23" s="67"/>
      <c r="CG23" s="31"/>
      <c r="CH23" s="28"/>
      <c r="CI23" s="60">
        <f t="shared" si="62"/>
        <v>0</v>
      </c>
      <c r="CJ23" s="54"/>
      <c r="CK23" s="31"/>
      <c r="CL23" s="28"/>
      <c r="CM23" s="56">
        <f t="shared" si="59"/>
        <v>0</v>
      </c>
      <c r="CN23" s="54"/>
      <c r="CO23" s="31"/>
      <c r="CP23" s="28"/>
      <c r="CQ23" s="60">
        <f>CP23*CN23</f>
        <v>0</v>
      </c>
      <c r="CR23" s="54">
        <v>5</v>
      </c>
      <c r="CS23" s="31">
        <v>109.86</v>
      </c>
      <c r="CT23" s="28">
        <v>63</v>
      </c>
      <c r="CU23" s="62">
        <f t="shared" si="17"/>
        <v>6921.18</v>
      </c>
      <c r="CV23" s="54"/>
      <c r="CW23" s="28"/>
      <c r="CX23" s="28"/>
      <c r="CY23" s="56">
        <f t="shared" si="18"/>
        <v>0</v>
      </c>
      <c r="CZ23" s="54"/>
      <c r="DA23" s="28"/>
      <c r="DB23" s="28"/>
      <c r="DC23" s="60">
        <f t="shared" si="60"/>
        <v>0</v>
      </c>
      <c r="DD23" s="138"/>
      <c r="DE23" s="141"/>
      <c r="DF23" s="134"/>
      <c r="DG23" s="145">
        <f t="shared" si="54"/>
        <v>0</v>
      </c>
      <c r="DH23" s="137"/>
      <c r="DI23" s="140"/>
      <c r="DJ23" s="133"/>
      <c r="DK23" s="147">
        <f t="shared" si="61"/>
        <v>0</v>
      </c>
      <c r="DL23" s="137"/>
      <c r="DM23" s="140"/>
      <c r="DN23" s="133"/>
      <c r="DO23" s="149">
        <f t="shared" si="63"/>
        <v>0</v>
      </c>
      <c r="DP23" s="133"/>
      <c r="DQ23" s="133"/>
      <c r="DR23" s="133"/>
      <c r="DS23" s="145">
        <f t="shared" si="22"/>
        <v>0</v>
      </c>
      <c r="DT23" s="137"/>
      <c r="DU23" s="133"/>
      <c r="DV23" s="133"/>
      <c r="DW23" s="147">
        <f t="shared" si="23"/>
        <v>0</v>
      </c>
      <c r="DX23" s="137"/>
      <c r="DY23" s="133"/>
      <c r="DZ23" s="133"/>
      <c r="EA23" s="147">
        <f t="shared" si="24"/>
        <v>0</v>
      </c>
      <c r="EB23" s="137"/>
      <c r="EC23" s="133"/>
      <c r="ED23" s="133"/>
      <c r="EE23" s="147">
        <f t="shared" si="25"/>
        <v>0</v>
      </c>
      <c r="EF23" s="137"/>
      <c r="EG23" s="140"/>
      <c r="EH23" s="133"/>
      <c r="EI23" s="149">
        <f t="shared" si="26"/>
        <v>0</v>
      </c>
      <c r="EJ23" s="137"/>
      <c r="EK23" s="140"/>
      <c r="EL23" s="133"/>
      <c r="EM23" s="133">
        <f t="shared" si="27"/>
        <v>0</v>
      </c>
      <c r="EN23" s="163"/>
      <c r="EO23" s="156"/>
      <c r="EP23" s="28"/>
      <c r="EQ23" s="72">
        <f t="shared" si="64"/>
        <v>0</v>
      </c>
      <c r="ER23" s="74"/>
      <c r="ES23" s="98">
        <f t="shared" si="36"/>
        <v>7902.18</v>
      </c>
      <c r="ET23" s="172" t="s">
        <v>60</v>
      </c>
    </row>
    <row r="24" spans="1:150" ht="16.5" thickBot="1">
      <c r="A24" s="129">
        <v>22</v>
      </c>
      <c r="B24" s="225">
        <v>41077</v>
      </c>
      <c r="C24" s="174" t="s">
        <v>260</v>
      </c>
      <c r="D24" s="69"/>
      <c r="E24" s="31"/>
      <c r="F24" s="28"/>
      <c r="G24" s="56">
        <f t="shared" si="0"/>
        <v>0</v>
      </c>
      <c r="H24" s="54">
        <v>5</v>
      </c>
      <c r="I24" s="30">
        <v>139.93</v>
      </c>
      <c r="J24" s="28">
        <v>63</v>
      </c>
      <c r="K24" s="60">
        <f t="shared" si="1"/>
        <v>8815.59</v>
      </c>
      <c r="L24" s="58"/>
      <c r="M24" s="31"/>
      <c r="N24" s="28"/>
      <c r="O24" s="62">
        <f t="shared" si="2"/>
        <v>0</v>
      </c>
      <c r="P24" s="58">
        <v>4</v>
      </c>
      <c r="Q24" s="31">
        <v>108.88</v>
      </c>
      <c r="R24" s="28">
        <v>22</v>
      </c>
      <c r="S24" s="56">
        <f t="shared" si="48"/>
        <v>2395.3599999999997</v>
      </c>
      <c r="T24" s="54"/>
      <c r="U24" s="31"/>
      <c r="V24" s="28"/>
      <c r="W24" s="60">
        <f t="shared" si="49"/>
        <v>0</v>
      </c>
      <c r="X24" s="54"/>
      <c r="Y24" s="31"/>
      <c r="Z24" s="28"/>
      <c r="AA24" s="62">
        <f t="shared" si="50"/>
        <v>0</v>
      </c>
      <c r="AB24" s="54"/>
      <c r="AC24" s="31"/>
      <c r="AD24" s="28"/>
      <c r="AE24" s="56">
        <f t="shared" si="51"/>
        <v>0</v>
      </c>
      <c r="AF24" s="54"/>
      <c r="AG24" s="31"/>
      <c r="AH24" s="28"/>
      <c r="AI24" s="56">
        <f t="shared" si="52"/>
        <v>0</v>
      </c>
      <c r="AJ24" s="54"/>
      <c r="AK24" s="31"/>
      <c r="AL24" s="28"/>
      <c r="AM24" s="65">
        <f t="shared" si="3"/>
        <v>0</v>
      </c>
      <c r="AN24" s="54"/>
      <c r="AO24" s="31"/>
      <c r="AP24" s="28"/>
      <c r="AQ24" s="65">
        <f t="shared" si="4"/>
        <v>0</v>
      </c>
      <c r="AR24" s="54"/>
      <c r="AS24" s="31">
        <v>61.8</v>
      </c>
      <c r="AT24" s="28">
        <v>40</v>
      </c>
      <c r="AU24" s="62">
        <f t="shared" si="53"/>
        <v>2472</v>
      </c>
      <c r="AV24" s="54"/>
      <c r="AW24" s="30"/>
      <c r="AX24" s="28"/>
      <c r="AY24" s="56">
        <f t="shared" si="55"/>
        <v>0</v>
      </c>
      <c r="AZ24" s="54"/>
      <c r="BA24" s="31"/>
      <c r="BB24" s="28"/>
      <c r="BC24" s="60">
        <f t="shared" si="56"/>
        <v>0</v>
      </c>
      <c r="BD24" s="54"/>
      <c r="BE24" s="28"/>
      <c r="BF24" s="28"/>
      <c r="BG24" s="62">
        <f t="shared" si="7"/>
        <v>0</v>
      </c>
      <c r="BH24" s="54"/>
      <c r="BI24" s="31"/>
      <c r="BJ24" s="28"/>
      <c r="BK24" s="56">
        <f t="shared" si="57"/>
        <v>0</v>
      </c>
      <c r="BL24" s="54"/>
      <c r="BM24" s="31"/>
      <c r="BN24" s="28"/>
      <c r="BO24" s="60">
        <f t="shared" si="65"/>
        <v>0</v>
      </c>
      <c r="BP24" s="54"/>
      <c r="BQ24" s="31"/>
      <c r="BR24" s="28"/>
      <c r="BS24" s="62">
        <f t="shared" si="58"/>
        <v>0</v>
      </c>
      <c r="BT24" s="54"/>
      <c r="BU24" s="31"/>
      <c r="BV24" s="28"/>
      <c r="BW24" s="56">
        <f t="shared" si="11"/>
        <v>0</v>
      </c>
      <c r="BX24" s="54"/>
      <c r="BY24" s="31"/>
      <c r="BZ24" s="28"/>
      <c r="CA24" s="60">
        <f t="shared" si="12"/>
        <v>0</v>
      </c>
      <c r="CB24" s="134"/>
      <c r="CC24" s="141">
        <v>31.8</v>
      </c>
      <c r="CD24" s="134">
        <v>20</v>
      </c>
      <c r="CE24" s="175">
        <f t="shared" si="13"/>
        <v>636</v>
      </c>
      <c r="CF24" s="67"/>
      <c r="CG24" s="31"/>
      <c r="CH24" s="28"/>
      <c r="CI24" s="60">
        <f t="shared" si="62"/>
        <v>0</v>
      </c>
      <c r="CJ24" s="54"/>
      <c r="CK24" s="31"/>
      <c r="CL24" s="28"/>
      <c r="CM24" s="56">
        <f t="shared" si="59"/>
        <v>0</v>
      </c>
      <c r="CN24" s="54"/>
      <c r="CO24" s="31"/>
      <c r="CP24" s="28"/>
      <c r="CQ24" s="60">
        <f t="shared" ref="CQ24:CQ39" si="66">CP24*CN24</f>
        <v>0</v>
      </c>
      <c r="CR24" s="54">
        <v>5</v>
      </c>
      <c r="CS24" s="31">
        <v>119.74</v>
      </c>
      <c r="CT24" s="28">
        <v>63</v>
      </c>
      <c r="CU24" s="62">
        <f t="shared" si="17"/>
        <v>7543.62</v>
      </c>
      <c r="CV24" s="54"/>
      <c r="CW24" s="28"/>
      <c r="CX24" s="28"/>
      <c r="CY24" s="56">
        <f t="shared" si="18"/>
        <v>0</v>
      </c>
      <c r="CZ24" s="54"/>
      <c r="DA24" s="28"/>
      <c r="DB24" s="28"/>
      <c r="DC24" s="60">
        <f t="shared" si="60"/>
        <v>0</v>
      </c>
      <c r="DD24" s="138"/>
      <c r="DE24" s="141"/>
      <c r="DF24" s="134"/>
      <c r="DG24" s="145">
        <f t="shared" si="54"/>
        <v>0</v>
      </c>
      <c r="DH24" s="137"/>
      <c r="DI24" s="140"/>
      <c r="DJ24" s="133"/>
      <c r="DK24" s="147">
        <f t="shared" si="61"/>
        <v>0</v>
      </c>
      <c r="DL24" s="137"/>
      <c r="DM24" s="140"/>
      <c r="DN24" s="133"/>
      <c r="DO24" s="149">
        <f t="shared" si="63"/>
        <v>0</v>
      </c>
      <c r="DP24" s="133"/>
      <c r="DQ24" s="133"/>
      <c r="DR24" s="133"/>
      <c r="DS24" s="145">
        <f t="shared" si="22"/>
        <v>0</v>
      </c>
      <c r="DT24" s="137"/>
      <c r="DU24" s="133"/>
      <c r="DV24" s="133"/>
      <c r="DW24" s="147">
        <f>DV24*DU24</f>
        <v>0</v>
      </c>
      <c r="DX24" s="137"/>
      <c r="DY24" s="133"/>
      <c r="DZ24" s="133"/>
      <c r="EA24" s="147">
        <f>DZ24*DY24</f>
        <v>0</v>
      </c>
      <c r="EB24" s="137"/>
      <c r="EC24" s="133"/>
      <c r="ED24" s="133"/>
      <c r="EE24" s="147">
        <f>ED24*EC24</f>
        <v>0</v>
      </c>
      <c r="EF24" s="137"/>
      <c r="EG24" s="140"/>
      <c r="EH24" s="133"/>
      <c r="EI24" s="149">
        <f t="shared" si="26"/>
        <v>0</v>
      </c>
      <c r="EJ24" s="137"/>
      <c r="EK24" s="140"/>
      <c r="EL24" s="133"/>
      <c r="EM24" s="133">
        <f t="shared" si="27"/>
        <v>0</v>
      </c>
      <c r="EN24" s="163"/>
      <c r="EO24" s="156"/>
      <c r="EP24" s="28"/>
      <c r="EQ24" s="72">
        <f t="shared" si="64"/>
        <v>0</v>
      </c>
      <c r="ER24" s="74"/>
      <c r="ES24" s="98">
        <f t="shared" si="36"/>
        <v>21226.57</v>
      </c>
      <c r="ET24" s="172" t="s">
        <v>60</v>
      </c>
    </row>
    <row r="25" spans="1:150" ht="16.5" thickTop="1">
      <c r="A25" s="129">
        <v>23</v>
      </c>
      <c r="B25" s="223">
        <v>41078</v>
      </c>
      <c r="C25" s="224" t="s">
        <v>261</v>
      </c>
      <c r="D25" s="87">
        <v>15</v>
      </c>
      <c r="E25" s="88">
        <v>229.5</v>
      </c>
      <c r="F25" s="85">
        <v>35.5</v>
      </c>
      <c r="G25" s="99">
        <f t="shared" si="0"/>
        <v>8147.25</v>
      </c>
      <c r="H25" s="84">
        <v>30</v>
      </c>
      <c r="I25" s="85">
        <v>848.82</v>
      </c>
      <c r="J25" s="82">
        <v>63</v>
      </c>
      <c r="K25" s="101">
        <f t="shared" si="1"/>
        <v>53475.66</v>
      </c>
      <c r="L25" s="87"/>
      <c r="M25" s="88"/>
      <c r="N25" s="82"/>
      <c r="O25" s="102">
        <f t="shared" si="2"/>
        <v>0</v>
      </c>
      <c r="P25" s="87">
        <v>3</v>
      </c>
      <c r="Q25" s="88">
        <v>81.66</v>
      </c>
      <c r="R25" s="82">
        <v>22</v>
      </c>
      <c r="S25" s="103">
        <f>R25*Q25</f>
        <v>1796.52</v>
      </c>
      <c r="T25" s="84"/>
      <c r="U25" s="88"/>
      <c r="V25" s="82"/>
      <c r="W25" s="101">
        <f>V25*U25</f>
        <v>0</v>
      </c>
      <c r="X25" s="84">
        <v>3</v>
      </c>
      <c r="Y25" s="88">
        <f>932.6+932.1+939.8</f>
        <v>2804.5</v>
      </c>
      <c r="Z25" s="82">
        <v>26.5</v>
      </c>
      <c r="AA25" s="102">
        <f>Z25*Y25</f>
        <v>74319.25</v>
      </c>
      <c r="AB25" s="84"/>
      <c r="AC25" s="88"/>
      <c r="AD25" s="82"/>
      <c r="AE25" s="99">
        <f>AD25*AC25</f>
        <v>0</v>
      </c>
      <c r="AF25" s="84"/>
      <c r="AG25" s="88"/>
      <c r="AH25" s="82"/>
      <c r="AI25" s="99">
        <f>AH25*AG25</f>
        <v>0</v>
      </c>
      <c r="AJ25" s="84"/>
      <c r="AK25" s="88"/>
      <c r="AL25" s="82"/>
      <c r="AM25" s="65">
        <f t="shared" si="3"/>
        <v>0</v>
      </c>
      <c r="AN25" s="84"/>
      <c r="AO25" s="88"/>
      <c r="AP25" s="82"/>
      <c r="AQ25" s="65">
        <f t="shared" si="4"/>
        <v>0</v>
      </c>
      <c r="AR25" s="84"/>
      <c r="AS25" s="88"/>
      <c r="AT25" s="82"/>
      <c r="AU25" s="102">
        <f>AT25*AS25</f>
        <v>0</v>
      </c>
      <c r="AV25" s="84"/>
      <c r="AW25" s="85"/>
      <c r="AX25" s="82"/>
      <c r="AY25" s="56">
        <f t="shared" si="55"/>
        <v>0</v>
      </c>
      <c r="AZ25" s="84"/>
      <c r="BA25" s="88"/>
      <c r="BB25" s="82"/>
      <c r="BC25" s="28">
        <f t="shared" si="56"/>
        <v>0</v>
      </c>
      <c r="BD25" s="97"/>
      <c r="BE25" s="82"/>
      <c r="BF25" s="82"/>
      <c r="BG25" s="62">
        <f t="shared" si="7"/>
        <v>0</v>
      </c>
      <c r="BH25" s="84"/>
      <c r="BI25" s="88"/>
      <c r="BJ25" s="82"/>
      <c r="BK25" s="56">
        <f t="shared" si="57"/>
        <v>0</v>
      </c>
      <c r="BL25" s="84">
        <v>10</v>
      </c>
      <c r="BM25" s="88">
        <v>272.2</v>
      </c>
      <c r="BN25" s="82">
        <v>25.5</v>
      </c>
      <c r="BO25" s="60">
        <f t="shared" si="65"/>
        <v>6941.0999999999995</v>
      </c>
      <c r="BP25" s="84"/>
      <c r="BQ25" s="88"/>
      <c r="BR25" s="82"/>
      <c r="BS25" s="62">
        <f t="shared" si="58"/>
        <v>0</v>
      </c>
      <c r="BT25" s="84"/>
      <c r="BU25" s="88"/>
      <c r="BV25" s="82"/>
      <c r="BW25" s="56">
        <f t="shared" si="11"/>
        <v>0</v>
      </c>
      <c r="BX25" s="84"/>
      <c r="BY25" s="88"/>
      <c r="BZ25" s="82"/>
      <c r="CA25" s="60">
        <f t="shared" si="12"/>
        <v>0</v>
      </c>
      <c r="CB25" s="133"/>
      <c r="CC25" s="140"/>
      <c r="CD25" s="133"/>
      <c r="CE25" s="175">
        <f t="shared" si="13"/>
        <v>0</v>
      </c>
      <c r="CF25" s="90"/>
      <c r="CG25" s="88"/>
      <c r="CH25" s="82"/>
      <c r="CI25" s="60">
        <f t="shared" si="62"/>
        <v>0</v>
      </c>
      <c r="CJ25" s="84"/>
      <c r="CK25" s="88"/>
      <c r="CL25" s="82"/>
      <c r="CM25" s="83">
        <f t="shared" si="59"/>
        <v>0</v>
      </c>
      <c r="CN25" s="84"/>
      <c r="CO25" s="88"/>
      <c r="CP25" s="82"/>
      <c r="CQ25" s="60">
        <f t="shared" si="66"/>
        <v>0</v>
      </c>
      <c r="CR25" s="84"/>
      <c r="CS25" s="88"/>
      <c r="CT25" s="82"/>
      <c r="CU25" s="62">
        <f t="shared" si="17"/>
        <v>0</v>
      </c>
      <c r="CV25" s="84"/>
      <c r="CW25" s="82"/>
      <c r="CX25" s="82"/>
      <c r="CY25" s="56">
        <f t="shared" si="18"/>
        <v>0</v>
      </c>
      <c r="CZ25" s="84"/>
      <c r="DA25" s="82"/>
      <c r="DB25" s="82"/>
      <c r="DC25" s="86">
        <f t="shared" si="60"/>
        <v>0</v>
      </c>
      <c r="DD25" s="137"/>
      <c r="DE25" s="140"/>
      <c r="DF25" s="133"/>
      <c r="DG25" s="144">
        <f>DF25*DE25</f>
        <v>0</v>
      </c>
      <c r="DH25" s="137"/>
      <c r="DI25" s="140"/>
      <c r="DJ25" s="133"/>
      <c r="DK25" s="147">
        <f t="shared" si="61"/>
        <v>0</v>
      </c>
      <c r="DL25" s="137"/>
      <c r="DM25" s="140"/>
      <c r="DN25" s="133"/>
      <c r="DO25" s="149">
        <f t="shared" si="63"/>
        <v>0</v>
      </c>
      <c r="DP25" s="133"/>
      <c r="DQ25" s="133"/>
      <c r="DR25" s="133"/>
      <c r="DS25" s="145">
        <f t="shared" si="22"/>
        <v>0</v>
      </c>
      <c r="DT25" s="137"/>
      <c r="DU25" s="133"/>
      <c r="DV25" s="133"/>
      <c r="DW25" s="147">
        <f t="shared" ref="DW25:DW39" si="67">DV25*DU25</f>
        <v>0</v>
      </c>
      <c r="DX25" s="137"/>
      <c r="DY25" s="133"/>
      <c r="DZ25" s="133"/>
      <c r="EA25" s="147">
        <f t="shared" ref="EA25:EA39" si="68">DZ25*DY25</f>
        <v>0</v>
      </c>
      <c r="EB25" s="137"/>
      <c r="EC25" s="133"/>
      <c r="ED25" s="133"/>
      <c r="EE25" s="147">
        <f t="shared" ref="EE25:EE39" si="69">ED25*EC25</f>
        <v>0</v>
      </c>
      <c r="EF25" s="137"/>
      <c r="EG25" s="140"/>
      <c r="EH25" s="133"/>
      <c r="EI25" s="149">
        <f t="shared" si="26"/>
        <v>0</v>
      </c>
      <c r="EJ25" s="137"/>
      <c r="EK25" s="140"/>
      <c r="EL25" s="133"/>
      <c r="EM25" s="133">
        <f t="shared" si="27"/>
        <v>0</v>
      </c>
      <c r="EN25" s="167"/>
      <c r="EO25" s="155"/>
      <c r="EP25" s="82"/>
      <c r="EQ25" s="72">
        <f t="shared" si="64"/>
        <v>0</v>
      </c>
      <c r="ER25" s="74"/>
      <c r="ES25" s="98">
        <f t="shared" si="36"/>
        <v>144679.78000000003</v>
      </c>
      <c r="ET25" s="172" t="s">
        <v>60</v>
      </c>
    </row>
    <row r="26" spans="1:150" ht="15.75">
      <c r="A26" s="129">
        <v>24</v>
      </c>
      <c r="B26" s="225">
        <v>41079</v>
      </c>
      <c r="C26" s="174" t="s">
        <v>262</v>
      </c>
      <c r="D26" s="69"/>
      <c r="E26" s="31"/>
      <c r="F26" s="30"/>
      <c r="G26" s="100">
        <f t="shared" si="0"/>
        <v>0</v>
      </c>
      <c r="H26" s="54"/>
      <c r="I26" s="30"/>
      <c r="J26" s="28"/>
      <c r="K26" s="60">
        <f t="shared" si="1"/>
        <v>0</v>
      </c>
      <c r="L26" s="58"/>
      <c r="M26" s="31"/>
      <c r="N26" s="28"/>
      <c r="O26" s="62">
        <f t="shared" si="2"/>
        <v>0</v>
      </c>
      <c r="P26" s="58"/>
      <c r="Q26" s="31"/>
      <c r="R26" s="28"/>
      <c r="S26" s="56">
        <f t="shared" ref="S26:S31" si="70">R26*Q26</f>
        <v>0</v>
      </c>
      <c r="T26" s="54"/>
      <c r="U26" s="31"/>
      <c r="V26" s="28"/>
      <c r="W26" s="60">
        <f t="shared" ref="W26:W31" si="71">V26*U26</f>
        <v>0</v>
      </c>
      <c r="X26" s="54"/>
      <c r="Y26" s="31"/>
      <c r="Z26" s="28"/>
      <c r="AA26" s="62">
        <f t="shared" ref="AA26:AA31" si="72">Z26*Y26</f>
        <v>0</v>
      </c>
      <c r="AB26" s="54"/>
      <c r="AC26" s="31"/>
      <c r="AD26" s="28"/>
      <c r="AE26" s="100">
        <f t="shared" ref="AE26:AE31" si="73">AD26*AC26</f>
        <v>0</v>
      </c>
      <c r="AF26" s="54"/>
      <c r="AG26" s="31"/>
      <c r="AH26" s="28"/>
      <c r="AI26" s="100">
        <f t="shared" ref="AI26:AI31" si="74">AH26*AG26</f>
        <v>0</v>
      </c>
      <c r="AJ26" s="54"/>
      <c r="AK26" s="31">
        <v>110.4</v>
      </c>
      <c r="AL26" s="28">
        <v>15</v>
      </c>
      <c r="AM26" s="65">
        <f t="shared" si="3"/>
        <v>1656</v>
      </c>
      <c r="AN26" s="54"/>
      <c r="AO26" s="31"/>
      <c r="AP26" s="28"/>
      <c r="AQ26" s="65">
        <f t="shared" si="4"/>
        <v>0</v>
      </c>
      <c r="AR26" s="54"/>
      <c r="AS26" s="31">
        <v>33.799999999999997</v>
      </c>
      <c r="AT26" s="28">
        <v>40</v>
      </c>
      <c r="AU26" s="62">
        <f t="shared" ref="AU26:AU31" si="75">AT26*AS26</f>
        <v>1352</v>
      </c>
      <c r="AV26" s="54"/>
      <c r="AW26" s="30"/>
      <c r="AX26" s="28"/>
      <c r="AY26" s="56">
        <f t="shared" si="55"/>
        <v>0</v>
      </c>
      <c r="AZ26" s="54"/>
      <c r="BA26" s="31"/>
      <c r="BB26" s="28"/>
      <c r="BC26" s="28">
        <f t="shared" si="56"/>
        <v>0</v>
      </c>
      <c r="BD26" s="29"/>
      <c r="BE26" s="28"/>
      <c r="BF26" s="28"/>
      <c r="BG26" s="62">
        <f t="shared" si="7"/>
        <v>0</v>
      </c>
      <c r="BH26" s="54"/>
      <c r="BI26" s="31"/>
      <c r="BJ26" s="28"/>
      <c r="BK26" s="56">
        <f t="shared" si="57"/>
        <v>0</v>
      </c>
      <c r="BL26" s="54"/>
      <c r="BM26" s="31"/>
      <c r="BN26" s="28"/>
      <c r="BO26" s="60">
        <f t="shared" si="65"/>
        <v>0</v>
      </c>
      <c r="BP26" s="54"/>
      <c r="BQ26" s="31"/>
      <c r="BR26" s="28"/>
      <c r="BS26" s="62">
        <f t="shared" si="58"/>
        <v>0</v>
      </c>
      <c r="BT26" s="54"/>
      <c r="BU26" s="31"/>
      <c r="BV26" s="28"/>
      <c r="BW26" s="56">
        <f t="shared" si="11"/>
        <v>0</v>
      </c>
      <c r="BX26" s="54"/>
      <c r="BY26" s="31"/>
      <c r="BZ26" s="28"/>
      <c r="CA26" s="60">
        <f t="shared" si="12"/>
        <v>0</v>
      </c>
      <c r="CB26" s="134"/>
      <c r="CC26" s="141"/>
      <c r="CD26" s="134"/>
      <c r="CE26" s="175">
        <f t="shared" si="13"/>
        <v>0</v>
      </c>
      <c r="CF26" s="67"/>
      <c r="CG26" s="31"/>
      <c r="CH26" s="28"/>
      <c r="CI26" s="60">
        <f t="shared" si="62"/>
        <v>0</v>
      </c>
      <c r="CJ26" s="54">
        <v>10</v>
      </c>
      <c r="CK26" s="31">
        <v>52.2</v>
      </c>
      <c r="CL26" s="28">
        <v>34</v>
      </c>
      <c r="CM26" s="83">
        <f t="shared" si="59"/>
        <v>1774.8000000000002</v>
      </c>
      <c r="CN26" s="54"/>
      <c r="CO26" s="31"/>
      <c r="CP26" s="28"/>
      <c r="CQ26" s="60">
        <f t="shared" si="66"/>
        <v>0</v>
      </c>
      <c r="CR26" s="54"/>
      <c r="CS26" s="31"/>
      <c r="CT26" s="28"/>
      <c r="CU26" s="62">
        <f t="shared" si="17"/>
        <v>0</v>
      </c>
      <c r="CV26" s="54"/>
      <c r="CW26" s="28"/>
      <c r="CX26" s="28"/>
      <c r="CY26" s="56">
        <f t="shared" si="18"/>
        <v>0</v>
      </c>
      <c r="CZ26" s="54"/>
      <c r="DA26" s="28"/>
      <c r="DB26" s="28"/>
      <c r="DC26" s="86">
        <f t="shared" si="60"/>
        <v>0</v>
      </c>
      <c r="DD26" s="137"/>
      <c r="DE26" s="140"/>
      <c r="DF26" s="133"/>
      <c r="DG26" s="145">
        <f t="shared" ref="DG26:DG31" si="76">DF26*DE26</f>
        <v>0</v>
      </c>
      <c r="DH26" s="137"/>
      <c r="DI26" s="140"/>
      <c r="DJ26" s="133"/>
      <c r="DK26" s="147">
        <f t="shared" si="61"/>
        <v>0</v>
      </c>
      <c r="DL26" s="137"/>
      <c r="DM26" s="140"/>
      <c r="DN26" s="133"/>
      <c r="DO26" s="149">
        <f t="shared" si="63"/>
        <v>0</v>
      </c>
      <c r="DP26" s="133"/>
      <c r="DQ26" s="133"/>
      <c r="DR26" s="133"/>
      <c r="DS26" s="145">
        <f t="shared" si="22"/>
        <v>0</v>
      </c>
      <c r="DT26" s="137"/>
      <c r="DU26" s="133"/>
      <c r="DV26" s="133"/>
      <c r="DW26" s="147">
        <f t="shared" si="67"/>
        <v>0</v>
      </c>
      <c r="DX26" s="137"/>
      <c r="DY26" s="133"/>
      <c r="DZ26" s="133"/>
      <c r="EA26" s="147">
        <f t="shared" si="68"/>
        <v>0</v>
      </c>
      <c r="EB26" s="137"/>
      <c r="EC26" s="133"/>
      <c r="ED26" s="133"/>
      <c r="EE26" s="147">
        <f t="shared" si="69"/>
        <v>0</v>
      </c>
      <c r="EF26" s="137"/>
      <c r="EG26" s="140"/>
      <c r="EH26" s="133"/>
      <c r="EI26" s="149">
        <f t="shared" si="26"/>
        <v>0</v>
      </c>
      <c r="EJ26" s="137"/>
      <c r="EK26" s="140"/>
      <c r="EL26" s="133"/>
      <c r="EM26" s="133">
        <f t="shared" si="27"/>
        <v>0</v>
      </c>
      <c r="EN26" s="168"/>
      <c r="EO26" s="156">
        <v>24.2</v>
      </c>
      <c r="EP26" s="28">
        <v>32</v>
      </c>
      <c r="EQ26" s="72">
        <f t="shared" si="64"/>
        <v>774.4</v>
      </c>
      <c r="ER26" s="74"/>
      <c r="ES26" s="98">
        <f t="shared" si="36"/>
        <v>5557.2000000000007</v>
      </c>
      <c r="ET26" s="172" t="s">
        <v>60</v>
      </c>
    </row>
    <row r="27" spans="1:150" ht="15.75">
      <c r="A27" s="129">
        <v>25</v>
      </c>
      <c r="B27" s="225">
        <v>41079</v>
      </c>
      <c r="C27" s="174" t="s">
        <v>263</v>
      </c>
      <c r="D27" s="69"/>
      <c r="E27" s="31"/>
      <c r="F27" s="28"/>
      <c r="G27" s="100">
        <f t="shared" si="0"/>
        <v>0</v>
      </c>
      <c r="H27" s="54"/>
      <c r="I27" s="30"/>
      <c r="J27" s="28"/>
      <c r="K27" s="60">
        <f t="shared" si="1"/>
        <v>0</v>
      </c>
      <c r="L27" s="58"/>
      <c r="M27" s="31"/>
      <c r="N27" s="28"/>
      <c r="O27" s="62">
        <f t="shared" si="2"/>
        <v>0</v>
      </c>
      <c r="P27" s="58"/>
      <c r="Q27" s="31"/>
      <c r="R27" s="28"/>
      <c r="S27" s="56">
        <f t="shared" si="70"/>
        <v>0</v>
      </c>
      <c r="T27" s="54"/>
      <c r="U27" s="31"/>
      <c r="V27" s="28"/>
      <c r="W27" s="60">
        <f t="shared" si="71"/>
        <v>0</v>
      </c>
      <c r="X27" s="54"/>
      <c r="Y27" s="31"/>
      <c r="Z27" s="28"/>
      <c r="AA27" s="62">
        <f t="shared" si="72"/>
        <v>0</v>
      </c>
      <c r="AB27" s="54"/>
      <c r="AC27" s="31"/>
      <c r="AD27" s="28"/>
      <c r="AE27" s="100">
        <f t="shared" si="73"/>
        <v>0</v>
      </c>
      <c r="AF27" s="54"/>
      <c r="AG27" s="31"/>
      <c r="AH27" s="28"/>
      <c r="AI27" s="100">
        <f t="shared" si="74"/>
        <v>0</v>
      </c>
      <c r="AJ27" s="54"/>
      <c r="AK27" s="31"/>
      <c r="AL27" s="28"/>
      <c r="AM27" s="65">
        <f t="shared" si="3"/>
        <v>0</v>
      </c>
      <c r="AN27" s="54"/>
      <c r="AO27" s="31"/>
      <c r="AP27" s="28"/>
      <c r="AQ27" s="65">
        <f t="shared" si="4"/>
        <v>0</v>
      </c>
      <c r="AR27" s="54"/>
      <c r="AS27" s="31"/>
      <c r="AT27" s="28"/>
      <c r="AU27" s="62">
        <f t="shared" si="75"/>
        <v>0</v>
      </c>
      <c r="AV27" s="54"/>
      <c r="AW27" s="30"/>
      <c r="AX27" s="28"/>
      <c r="AY27" s="56">
        <f>AX27*AW27</f>
        <v>0</v>
      </c>
      <c r="AZ27" s="54"/>
      <c r="BA27" s="31"/>
      <c r="BB27" s="28"/>
      <c r="BC27" s="28">
        <f>BB27*BA27</f>
        <v>0</v>
      </c>
      <c r="BD27" s="29"/>
      <c r="BE27" s="28"/>
      <c r="BF27" s="28"/>
      <c r="BG27" s="62">
        <f t="shared" si="7"/>
        <v>0</v>
      </c>
      <c r="BH27" s="54"/>
      <c r="BI27" s="31"/>
      <c r="BJ27" s="28"/>
      <c r="BK27" s="56">
        <f>BJ27*BI27</f>
        <v>0</v>
      </c>
      <c r="BL27" s="54"/>
      <c r="BM27" s="31"/>
      <c r="BN27" s="28"/>
      <c r="BO27" s="60">
        <f t="shared" si="65"/>
        <v>0</v>
      </c>
      <c r="BP27" s="54"/>
      <c r="BQ27" s="31"/>
      <c r="BR27" s="28"/>
      <c r="BS27" s="62">
        <f>BR27*BQ27</f>
        <v>0</v>
      </c>
      <c r="BT27" s="54">
        <v>10</v>
      </c>
      <c r="BU27" s="31">
        <v>920.4</v>
      </c>
      <c r="BV27" s="28">
        <v>26.5</v>
      </c>
      <c r="BW27" s="56">
        <f t="shared" si="11"/>
        <v>24390.6</v>
      </c>
      <c r="BX27" s="54"/>
      <c r="BY27" s="31"/>
      <c r="BZ27" s="28"/>
      <c r="CA27" s="60">
        <f t="shared" si="12"/>
        <v>0</v>
      </c>
      <c r="CB27" s="134"/>
      <c r="CC27" s="141"/>
      <c r="CD27" s="134"/>
      <c r="CE27" s="175">
        <f t="shared" si="13"/>
        <v>0</v>
      </c>
      <c r="CF27" s="67"/>
      <c r="CG27" s="31"/>
      <c r="CH27" s="28"/>
      <c r="CI27" s="60">
        <f t="shared" si="62"/>
        <v>0</v>
      </c>
      <c r="CJ27" s="54"/>
      <c r="CK27" s="31"/>
      <c r="CL27" s="28"/>
      <c r="CM27" s="83">
        <f t="shared" si="59"/>
        <v>0</v>
      </c>
      <c r="CN27" s="54"/>
      <c r="CO27" s="31"/>
      <c r="CP27" s="28"/>
      <c r="CQ27" s="60">
        <f t="shared" si="66"/>
        <v>0</v>
      </c>
      <c r="CR27" s="54"/>
      <c r="CS27" s="31"/>
      <c r="CT27" s="28"/>
      <c r="CU27" s="62">
        <f t="shared" si="17"/>
        <v>0</v>
      </c>
      <c r="CV27" s="54"/>
      <c r="CW27" s="28"/>
      <c r="CX27" s="28"/>
      <c r="CY27" s="56">
        <f t="shared" si="18"/>
        <v>0</v>
      </c>
      <c r="CZ27" s="54"/>
      <c r="DA27" s="28"/>
      <c r="DB27" s="28"/>
      <c r="DC27" s="86">
        <f t="shared" si="60"/>
        <v>0</v>
      </c>
      <c r="DD27" s="137"/>
      <c r="DE27" s="140"/>
      <c r="DF27" s="133"/>
      <c r="DG27" s="145">
        <f t="shared" si="76"/>
        <v>0</v>
      </c>
      <c r="DH27" s="137"/>
      <c r="DI27" s="140"/>
      <c r="DJ27" s="133"/>
      <c r="DK27" s="147">
        <f t="shared" si="61"/>
        <v>0</v>
      </c>
      <c r="DL27" s="137"/>
      <c r="DM27" s="140"/>
      <c r="DN27" s="133"/>
      <c r="DO27" s="149">
        <f t="shared" si="63"/>
        <v>0</v>
      </c>
      <c r="DP27" s="133"/>
      <c r="DQ27" s="133"/>
      <c r="DR27" s="133"/>
      <c r="DS27" s="145">
        <f t="shared" si="22"/>
        <v>0</v>
      </c>
      <c r="DT27" s="137"/>
      <c r="DU27" s="133"/>
      <c r="DV27" s="133"/>
      <c r="DW27" s="147">
        <f t="shared" si="67"/>
        <v>0</v>
      </c>
      <c r="DX27" s="137"/>
      <c r="DY27" s="133"/>
      <c r="DZ27" s="133"/>
      <c r="EA27" s="147">
        <f t="shared" si="68"/>
        <v>0</v>
      </c>
      <c r="EB27" s="137"/>
      <c r="EC27" s="133"/>
      <c r="ED27" s="133"/>
      <c r="EE27" s="147">
        <f t="shared" si="69"/>
        <v>0</v>
      </c>
      <c r="EF27" s="137"/>
      <c r="EG27" s="140"/>
      <c r="EH27" s="133"/>
      <c r="EI27" s="149">
        <f t="shared" si="26"/>
        <v>0</v>
      </c>
      <c r="EJ27" s="137"/>
      <c r="EK27" s="140"/>
      <c r="EL27" s="133"/>
      <c r="EM27" s="133">
        <f t="shared" si="27"/>
        <v>0</v>
      </c>
      <c r="EN27" s="168"/>
      <c r="EO27" s="156"/>
      <c r="EP27" s="28"/>
      <c r="EQ27" s="72">
        <f t="shared" si="64"/>
        <v>0</v>
      </c>
      <c r="ER27" s="74"/>
      <c r="ES27" s="98">
        <f t="shared" si="36"/>
        <v>24390.6</v>
      </c>
      <c r="ET27" s="172" t="s">
        <v>60</v>
      </c>
    </row>
    <row r="28" spans="1:150" ht="15.75">
      <c r="A28" s="129">
        <v>26</v>
      </c>
      <c r="B28" s="225">
        <v>41080</v>
      </c>
      <c r="C28" s="174" t="s">
        <v>264</v>
      </c>
      <c r="D28" s="107"/>
      <c r="E28" s="88"/>
      <c r="F28" s="82"/>
      <c r="G28" s="83">
        <f t="shared" si="0"/>
        <v>0</v>
      </c>
      <c r="H28" s="84"/>
      <c r="I28" s="85"/>
      <c r="J28" s="82"/>
      <c r="K28" s="86">
        <f t="shared" si="1"/>
        <v>0</v>
      </c>
      <c r="L28" s="87"/>
      <c r="M28" s="88"/>
      <c r="N28" s="82"/>
      <c r="O28" s="89">
        <f t="shared" si="2"/>
        <v>0</v>
      </c>
      <c r="P28" s="87"/>
      <c r="Q28" s="88"/>
      <c r="R28" s="82"/>
      <c r="S28" s="83">
        <f t="shared" si="70"/>
        <v>0</v>
      </c>
      <c r="T28" s="84"/>
      <c r="U28" s="88"/>
      <c r="V28" s="82"/>
      <c r="W28" s="86">
        <f t="shared" si="71"/>
        <v>0</v>
      </c>
      <c r="X28" s="84"/>
      <c r="Y28" s="88"/>
      <c r="Z28" s="82"/>
      <c r="AA28" s="89">
        <f t="shared" si="72"/>
        <v>0</v>
      </c>
      <c r="AB28" s="84">
        <v>4</v>
      </c>
      <c r="AC28" s="88">
        <f>734.24+857.14+773.24+866.67</f>
        <v>3231.29</v>
      </c>
      <c r="AD28" s="82">
        <v>27.5</v>
      </c>
      <c r="AE28" s="83">
        <f t="shared" si="73"/>
        <v>88860.475000000006</v>
      </c>
      <c r="AF28" s="84"/>
      <c r="AG28" s="88"/>
      <c r="AH28" s="82"/>
      <c r="AI28" s="83">
        <f t="shared" si="74"/>
        <v>0</v>
      </c>
      <c r="AJ28" s="84"/>
      <c r="AK28" s="88"/>
      <c r="AL28" s="82"/>
      <c r="AM28" s="65">
        <f t="shared" si="3"/>
        <v>0</v>
      </c>
      <c r="AN28" s="84"/>
      <c r="AO28" s="88"/>
      <c r="AP28" s="82"/>
      <c r="AQ28" s="65">
        <f t="shared" si="4"/>
        <v>0</v>
      </c>
      <c r="AR28" s="84"/>
      <c r="AS28" s="88"/>
      <c r="AT28" s="82"/>
      <c r="AU28" s="89">
        <f t="shared" si="75"/>
        <v>0</v>
      </c>
      <c r="AV28" s="84"/>
      <c r="AW28" s="85"/>
      <c r="AX28" s="82"/>
      <c r="AY28" s="83">
        <f t="shared" ref="AY28:AY33" si="77">AX28*AW28</f>
        <v>0</v>
      </c>
      <c r="AZ28" s="84"/>
      <c r="BA28" s="88"/>
      <c r="BB28" s="82"/>
      <c r="BC28" s="86">
        <f t="shared" ref="BC28:BC33" si="78">BB28*BA28</f>
        <v>0</v>
      </c>
      <c r="BD28" s="84"/>
      <c r="BE28" s="82"/>
      <c r="BF28" s="82"/>
      <c r="BG28" s="62">
        <f t="shared" si="7"/>
        <v>0</v>
      </c>
      <c r="BH28" s="84"/>
      <c r="BI28" s="88"/>
      <c r="BJ28" s="82"/>
      <c r="BK28" s="83">
        <f t="shared" ref="BK28:BK33" si="79">BJ28*BI28</f>
        <v>0</v>
      </c>
      <c r="BL28" s="84"/>
      <c r="BM28" s="88"/>
      <c r="BN28" s="82"/>
      <c r="BO28" s="60">
        <f t="shared" si="65"/>
        <v>0</v>
      </c>
      <c r="BP28" s="84"/>
      <c r="BQ28" s="88"/>
      <c r="BR28" s="82"/>
      <c r="BS28" s="89">
        <f t="shared" ref="BS28:BS33" si="80">BR28*BQ28</f>
        <v>0</v>
      </c>
      <c r="BT28" s="84"/>
      <c r="BU28" s="88"/>
      <c r="BV28" s="82"/>
      <c r="BW28" s="56">
        <f t="shared" si="11"/>
        <v>0</v>
      </c>
      <c r="BX28" s="84"/>
      <c r="BY28" s="88"/>
      <c r="BZ28" s="82"/>
      <c r="CA28" s="60">
        <f t="shared" si="12"/>
        <v>0</v>
      </c>
      <c r="CB28" s="133"/>
      <c r="CC28" s="140"/>
      <c r="CD28" s="133"/>
      <c r="CE28" s="175">
        <f t="shared" si="13"/>
        <v>0</v>
      </c>
      <c r="CF28" s="90"/>
      <c r="CG28" s="88"/>
      <c r="CH28" s="82"/>
      <c r="CI28" s="60">
        <f t="shared" si="62"/>
        <v>0</v>
      </c>
      <c r="CJ28" s="84"/>
      <c r="CK28" s="88"/>
      <c r="CL28" s="82"/>
      <c r="CM28" s="83">
        <f>CL28*CK28</f>
        <v>0</v>
      </c>
      <c r="CN28" s="84"/>
      <c r="CO28" s="88"/>
      <c r="CP28" s="82"/>
      <c r="CQ28" s="60">
        <f t="shared" si="66"/>
        <v>0</v>
      </c>
      <c r="CR28" s="84"/>
      <c r="CS28" s="88"/>
      <c r="CT28" s="82"/>
      <c r="CU28" s="62">
        <f t="shared" si="17"/>
        <v>0</v>
      </c>
      <c r="CV28" s="84"/>
      <c r="CW28" s="82"/>
      <c r="CX28" s="82"/>
      <c r="CY28" s="56">
        <f t="shared" si="18"/>
        <v>0</v>
      </c>
      <c r="CZ28" s="84"/>
      <c r="DA28" s="82"/>
      <c r="DB28" s="82"/>
      <c r="DC28" s="86">
        <f>DB28*DA28</f>
        <v>0</v>
      </c>
      <c r="DD28" s="137"/>
      <c r="DE28" s="140"/>
      <c r="DF28" s="133"/>
      <c r="DG28" s="145">
        <f t="shared" si="76"/>
        <v>0</v>
      </c>
      <c r="DH28" s="137"/>
      <c r="DI28" s="140"/>
      <c r="DJ28" s="133"/>
      <c r="DK28" s="147">
        <f t="shared" si="61"/>
        <v>0</v>
      </c>
      <c r="DL28" s="137"/>
      <c r="DM28" s="140"/>
      <c r="DN28" s="133"/>
      <c r="DO28" s="149">
        <f t="shared" si="63"/>
        <v>0</v>
      </c>
      <c r="DP28" s="133"/>
      <c r="DQ28" s="133"/>
      <c r="DR28" s="133"/>
      <c r="DS28" s="145">
        <f t="shared" si="22"/>
        <v>0</v>
      </c>
      <c r="DT28" s="137"/>
      <c r="DU28" s="133"/>
      <c r="DV28" s="133"/>
      <c r="DW28" s="147">
        <f t="shared" si="67"/>
        <v>0</v>
      </c>
      <c r="DX28" s="137"/>
      <c r="DY28" s="133"/>
      <c r="DZ28" s="133"/>
      <c r="EA28" s="147">
        <f t="shared" si="68"/>
        <v>0</v>
      </c>
      <c r="EB28" s="137"/>
      <c r="EC28" s="133"/>
      <c r="ED28" s="133"/>
      <c r="EE28" s="147">
        <f t="shared" si="69"/>
        <v>0</v>
      </c>
      <c r="EF28" s="137"/>
      <c r="EG28" s="140"/>
      <c r="EH28" s="133"/>
      <c r="EI28" s="149">
        <f t="shared" si="26"/>
        <v>0</v>
      </c>
      <c r="EJ28" s="137"/>
      <c r="EK28" s="140"/>
      <c r="EL28" s="133"/>
      <c r="EM28" s="133">
        <f t="shared" si="27"/>
        <v>0</v>
      </c>
      <c r="EN28" s="169"/>
      <c r="EO28" s="155"/>
      <c r="EP28" s="82"/>
      <c r="EQ28" s="72">
        <f t="shared" si="64"/>
        <v>0</v>
      </c>
      <c r="ER28" s="74"/>
      <c r="ES28" s="98">
        <f t="shared" si="36"/>
        <v>88860.475000000006</v>
      </c>
      <c r="ET28" s="172" t="s">
        <v>60</v>
      </c>
    </row>
    <row r="29" spans="1:150" ht="15.75">
      <c r="A29" s="129">
        <v>27</v>
      </c>
      <c r="B29" s="225">
        <v>41082</v>
      </c>
      <c r="C29" s="174" t="s">
        <v>265</v>
      </c>
      <c r="D29" s="69"/>
      <c r="E29" s="31"/>
      <c r="F29" s="28"/>
      <c r="G29" s="56">
        <f t="shared" si="0"/>
        <v>0</v>
      </c>
      <c r="H29" s="54"/>
      <c r="I29" s="30"/>
      <c r="J29" s="28"/>
      <c r="K29" s="60">
        <f t="shared" si="1"/>
        <v>0</v>
      </c>
      <c r="L29" s="58"/>
      <c r="M29" s="31"/>
      <c r="N29" s="28"/>
      <c r="O29" s="62">
        <f t="shared" si="2"/>
        <v>0</v>
      </c>
      <c r="P29" s="58"/>
      <c r="Q29" s="31"/>
      <c r="R29" s="28"/>
      <c r="S29" s="56">
        <f t="shared" si="70"/>
        <v>0</v>
      </c>
      <c r="T29" s="54"/>
      <c r="U29" s="31"/>
      <c r="V29" s="28"/>
      <c r="W29" s="60">
        <f t="shared" si="71"/>
        <v>0</v>
      </c>
      <c r="X29" s="54"/>
      <c r="Y29" s="31"/>
      <c r="Z29" s="28"/>
      <c r="AA29" s="62">
        <f t="shared" si="72"/>
        <v>0</v>
      </c>
      <c r="AB29" s="54"/>
      <c r="AC29" s="31"/>
      <c r="AD29" s="28"/>
      <c r="AE29" s="56">
        <f t="shared" si="73"/>
        <v>0</v>
      </c>
      <c r="AF29" s="54"/>
      <c r="AG29" s="31"/>
      <c r="AH29" s="28"/>
      <c r="AI29" s="56">
        <f t="shared" si="74"/>
        <v>0</v>
      </c>
      <c r="AJ29" s="54"/>
      <c r="AK29" s="31"/>
      <c r="AL29" s="28"/>
      <c r="AM29" s="65">
        <f t="shared" si="3"/>
        <v>0</v>
      </c>
      <c r="AN29" s="54"/>
      <c r="AO29" s="31"/>
      <c r="AP29" s="28"/>
      <c r="AQ29" s="65">
        <f t="shared" si="4"/>
        <v>0</v>
      </c>
      <c r="AR29" s="54"/>
      <c r="AS29" s="31"/>
      <c r="AT29" s="28"/>
      <c r="AU29" s="62">
        <f t="shared" si="75"/>
        <v>0</v>
      </c>
      <c r="AV29" s="54"/>
      <c r="AW29" s="30"/>
      <c r="AX29" s="28"/>
      <c r="AY29" s="56">
        <f t="shared" si="77"/>
        <v>0</v>
      </c>
      <c r="AZ29" s="54"/>
      <c r="BA29" s="31"/>
      <c r="BB29" s="28"/>
      <c r="BC29" s="60">
        <f t="shared" si="78"/>
        <v>0</v>
      </c>
      <c r="BD29" s="54"/>
      <c r="BE29" s="28"/>
      <c r="BF29" s="28"/>
      <c r="BG29" s="62">
        <f t="shared" si="7"/>
        <v>0</v>
      </c>
      <c r="BH29" s="54"/>
      <c r="BI29" s="31"/>
      <c r="BJ29" s="28"/>
      <c r="BK29" s="56">
        <f t="shared" si="79"/>
        <v>0</v>
      </c>
      <c r="BL29" s="54"/>
      <c r="BM29" s="31"/>
      <c r="BN29" s="28"/>
      <c r="BO29" s="60">
        <f t="shared" si="65"/>
        <v>0</v>
      </c>
      <c r="BP29" s="54"/>
      <c r="BQ29" s="31"/>
      <c r="BR29" s="28"/>
      <c r="BS29" s="62">
        <f t="shared" si="80"/>
        <v>0</v>
      </c>
      <c r="BT29" s="54"/>
      <c r="BU29" s="31"/>
      <c r="BV29" s="28"/>
      <c r="BW29" s="56">
        <f t="shared" si="11"/>
        <v>0</v>
      </c>
      <c r="BX29" s="54"/>
      <c r="BY29" s="31"/>
      <c r="BZ29" s="28"/>
      <c r="CA29" s="60">
        <f t="shared" si="12"/>
        <v>0</v>
      </c>
      <c r="CB29" s="134"/>
      <c r="CC29" s="141"/>
      <c r="CD29" s="134"/>
      <c r="CE29" s="175">
        <f t="shared" si="13"/>
        <v>0</v>
      </c>
      <c r="CF29" s="67"/>
      <c r="CG29" s="31"/>
      <c r="CH29" s="28"/>
      <c r="CI29" s="60">
        <f t="shared" si="62"/>
        <v>0</v>
      </c>
      <c r="CJ29" s="54"/>
      <c r="CK29" s="31"/>
      <c r="CL29" s="28"/>
      <c r="CM29" s="56">
        <f t="shared" ref="CM29:CM34" si="81">CL29*CK29</f>
        <v>0</v>
      </c>
      <c r="CN29" s="54"/>
      <c r="CO29" s="31"/>
      <c r="CP29" s="28"/>
      <c r="CQ29" s="60">
        <f t="shared" si="66"/>
        <v>0</v>
      </c>
      <c r="CR29" s="54"/>
      <c r="CS29" s="31"/>
      <c r="CT29" s="28"/>
      <c r="CU29" s="62">
        <f t="shared" si="17"/>
        <v>0</v>
      </c>
      <c r="CV29" s="54"/>
      <c r="CW29" s="28"/>
      <c r="CX29" s="28"/>
      <c r="CY29" s="56">
        <f t="shared" si="18"/>
        <v>0</v>
      </c>
      <c r="CZ29" s="54"/>
      <c r="DA29" s="28"/>
      <c r="DB29" s="28"/>
      <c r="DC29" s="60">
        <f t="shared" ref="DC29:DC34" si="82">DB29*DA29</f>
        <v>0</v>
      </c>
      <c r="DD29" s="138"/>
      <c r="DE29" s="141"/>
      <c r="DF29" s="134"/>
      <c r="DG29" s="145">
        <f t="shared" si="76"/>
        <v>0</v>
      </c>
      <c r="DH29" s="137"/>
      <c r="DI29" s="140"/>
      <c r="DJ29" s="133"/>
      <c r="DK29" s="147">
        <f t="shared" si="61"/>
        <v>0</v>
      </c>
      <c r="DL29" s="137"/>
      <c r="DM29" s="140"/>
      <c r="DN29" s="133"/>
      <c r="DO29" s="149">
        <f t="shared" si="63"/>
        <v>0</v>
      </c>
      <c r="DP29" s="133"/>
      <c r="DQ29" s="133"/>
      <c r="DR29" s="133"/>
      <c r="DS29" s="145">
        <f t="shared" si="22"/>
        <v>0</v>
      </c>
      <c r="DT29" s="137"/>
      <c r="DU29" s="133"/>
      <c r="DV29" s="133"/>
      <c r="DW29" s="147">
        <f t="shared" si="67"/>
        <v>0</v>
      </c>
      <c r="DX29" s="137">
        <v>1</v>
      </c>
      <c r="DY29" s="133">
        <v>13.61</v>
      </c>
      <c r="DZ29" s="133">
        <v>44</v>
      </c>
      <c r="EA29" s="147">
        <f t="shared" si="68"/>
        <v>598.83999999999992</v>
      </c>
      <c r="EB29" s="137"/>
      <c r="EC29" s="133"/>
      <c r="ED29" s="133"/>
      <c r="EE29" s="147">
        <f t="shared" si="69"/>
        <v>0</v>
      </c>
      <c r="EF29" s="137"/>
      <c r="EG29" s="140"/>
      <c r="EH29" s="133"/>
      <c r="EI29" s="149">
        <f t="shared" si="26"/>
        <v>0</v>
      </c>
      <c r="EJ29" s="137"/>
      <c r="EK29" s="140"/>
      <c r="EL29" s="133"/>
      <c r="EM29" s="133">
        <f t="shared" si="27"/>
        <v>0</v>
      </c>
      <c r="EN29" s="168"/>
      <c r="EO29" s="156"/>
      <c r="EP29" s="28"/>
      <c r="EQ29" s="72">
        <f t="shared" si="64"/>
        <v>0</v>
      </c>
      <c r="ER29" s="74"/>
      <c r="ES29" s="98">
        <f t="shared" si="36"/>
        <v>598.83999999999992</v>
      </c>
      <c r="ET29" s="172" t="s">
        <v>60</v>
      </c>
    </row>
    <row r="30" spans="1:150" ht="15.75">
      <c r="A30" s="129">
        <v>28</v>
      </c>
      <c r="B30" s="225">
        <v>41082</v>
      </c>
      <c r="C30" s="174" t="s">
        <v>266</v>
      </c>
      <c r="D30" s="151"/>
      <c r="E30" s="31"/>
      <c r="F30" s="28"/>
      <c r="G30" s="56">
        <f t="shared" si="0"/>
        <v>0</v>
      </c>
      <c r="H30" s="54"/>
      <c r="I30" s="30"/>
      <c r="J30" s="28"/>
      <c r="K30" s="60">
        <f t="shared" si="1"/>
        <v>0</v>
      </c>
      <c r="L30" s="58"/>
      <c r="M30" s="31"/>
      <c r="N30" s="28"/>
      <c r="O30" s="62">
        <f t="shared" si="2"/>
        <v>0</v>
      </c>
      <c r="P30" s="58">
        <v>4</v>
      </c>
      <c r="Q30" s="31">
        <v>108.88</v>
      </c>
      <c r="R30" s="28">
        <v>22</v>
      </c>
      <c r="S30" s="56">
        <f t="shared" si="70"/>
        <v>2395.3599999999997</v>
      </c>
      <c r="T30" s="54"/>
      <c r="U30" s="31"/>
      <c r="V30" s="28"/>
      <c r="W30" s="60">
        <f t="shared" si="71"/>
        <v>0</v>
      </c>
      <c r="X30" s="54"/>
      <c r="Y30" s="31"/>
      <c r="Z30" s="28"/>
      <c r="AA30" s="62">
        <f t="shared" si="72"/>
        <v>0</v>
      </c>
      <c r="AB30" s="54">
        <v>3</v>
      </c>
      <c r="AC30" s="31">
        <f>921.2+947.1+936.7</f>
        <v>2805</v>
      </c>
      <c r="AD30" s="28">
        <v>29</v>
      </c>
      <c r="AE30" s="56">
        <f t="shared" si="73"/>
        <v>81345</v>
      </c>
      <c r="AF30" s="54"/>
      <c r="AG30" s="31"/>
      <c r="AH30" s="28"/>
      <c r="AI30" s="56">
        <f t="shared" si="74"/>
        <v>0</v>
      </c>
      <c r="AJ30" s="54"/>
      <c r="AK30" s="31"/>
      <c r="AL30" s="28"/>
      <c r="AM30" s="65">
        <f t="shared" si="3"/>
        <v>0</v>
      </c>
      <c r="AN30" s="54"/>
      <c r="AO30" s="31"/>
      <c r="AP30" s="28"/>
      <c r="AQ30" s="65">
        <f t="shared" si="4"/>
        <v>0</v>
      </c>
      <c r="AR30" s="54"/>
      <c r="AS30" s="31"/>
      <c r="AT30" s="28"/>
      <c r="AU30" s="62">
        <f t="shared" si="75"/>
        <v>0</v>
      </c>
      <c r="AV30" s="54"/>
      <c r="AW30" s="30"/>
      <c r="AX30" s="28"/>
      <c r="AY30" s="56">
        <f t="shared" si="77"/>
        <v>0</v>
      </c>
      <c r="AZ30" s="54"/>
      <c r="BA30" s="31"/>
      <c r="BB30" s="28"/>
      <c r="BC30" s="60">
        <f t="shared" si="78"/>
        <v>0</v>
      </c>
      <c r="BD30" s="54"/>
      <c r="BE30" s="28"/>
      <c r="BF30" s="28"/>
      <c r="BG30" s="62">
        <f t="shared" si="7"/>
        <v>0</v>
      </c>
      <c r="BH30" s="54"/>
      <c r="BI30" s="31"/>
      <c r="BJ30" s="28"/>
      <c r="BK30" s="56">
        <f t="shared" si="79"/>
        <v>0</v>
      </c>
      <c r="BL30" s="54">
        <v>10</v>
      </c>
      <c r="BM30" s="31">
        <v>272.2</v>
      </c>
      <c r="BN30" s="28">
        <v>25.5</v>
      </c>
      <c r="BO30" s="60">
        <f t="shared" si="65"/>
        <v>6941.0999999999995</v>
      </c>
      <c r="BP30" s="54"/>
      <c r="BQ30" s="31"/>
      <c r="BR30" s="28"/>
      <c r="BS30" s="62">
        <f t="shared" si="80"/>
        <v>0</v>
      </c>
      <c r="BT30" s="54"/>
      <c r="BU30" s="31"/>
      <c r="BV30" s="28"/>
      <c r="BW30" s="56">
        <f t="shared" si="11"/>
        <v>0</v>
      </c>
      <c r="BX30" s="54"/>
      <c r="BY30" s="31"/>
      <c r="BZ30" s="28"/>
      <c r="CA30" s="60">
        <f t="shared" si="12"/>
        <v>0</v>
      </c>
      <c r="CB30" s="134"/>
      <c r="CC30" s="141"/>
      <c r="CD30" s="134"/>
      <c r="CE30" s="175">
        <f t="shared" si="13"/>
        <v>0</v>
      </c>
      <c r="CF30" s="67"/>
      <c r="CG30" s="31"/>
      <c r="CH30" s="28"/>
      <c r="CI30" s="60">
        <f t="shared" si="62"/>
        <v>0</v>
      </c>
      <c r="CJ30" s="54"/>
      <c r="CK30" s="31"/>
      <c r="CL30" s="28"/>
      <c r="CM30" s="56">
        <f t="shared" si="81"/>
        <v>0</v>
      </c>
      <c r="CN30" s="54"/>
      <c r="CO30" s="31"/>
      <c r="CP30" s="28"/>
      <c r="CQ30" s="60">
        <f t="shared" si="66"/>
        <v>0</v>
      </c>
      <c r="CR30" s="54">
        <v>2</v>
      </c>
      <c r="CS30" s="31">
        <v>40.94</v>
      </c>
      <c r="CT30" s="28">
        <v>63</v>
      </c>
      <c r="CU30" s="62">
        <f t="shared" si="17"/>
        <v>2579.2199999999998</v>
      </c>
      <c r="CV30" s="54"/>
      <c r="CW30" s="28"/>
      <c r="CX30" s="28"/>
      <c r="CY30" s="56">
        <f t="shared" si="18"/>
        <v>0</v>
      </c>
      <c r="CZ30" s="54"/>
      <c r="DA30" s="28"/>
      <c r="DB30" s="28"/>
      <c r="DC30" s="60">
        <f t="shared" si="82"/>
        <v>0</v>
      </c>
      <c r="DD30" s="138"/>
      <c r="DE30" s="141"/>
      <c r="DF30" s="134"/>
      <c r="DG30" s="145">
        <f t="shared" si="76"/>
        <v>0</v>
      </c>
      <c r="DH30" s="137"/>
      <c r="DI30" s="140"/>
      <c r="DJ30" s="133"/>
      <c r="DK30" s="147">
        <f>DJ30*DI30</f>
        <v>0</v>
      </c>
      <c r="DL30" s="137"/>
      <c r="DM30" s="140"/>
      <c r="DN30" s="133"/>
      <c r="DO30" s="149">
        <f t="shared" si="63"/>
        <v>0</v>
      </c>
      <c r="DP30" s="133"/>
      <c r="DQ30" s="133"/>
      <c r="DR30" s="133"/>
      <c r="DS30" s="145">
        <f t="shared" si="22"/>
        <v>0</v>
      </c>
      <c r="DT30" s="137"/>
      <c r="DU30" s="133"/>
      <c r="DV30" s="133"/>
      <c r="DW30" s="147">
        <f t="shared" si="67"/>
        <v>0</v>
      </c>
      <c r="DX30" s="137"/>
      <c r="DY30" s="133"/>
      <c r="DZ30" s="133"/>
      <c r="EA30" s="147">
        <f t="shared" si="68"/>
        <v>0</v>
      </c>
      <c r="EB30" s="137"/>
      <c r="EC30" s="133"/>
      <c r="ED30" s="133"/>
      <c r="EE30" s="147">
        <f t="shared" si="69"/>
        <v>0</v>
      </c>
      <c r="EF30" s="137"/>
      <c r="EG30" s="140"/>
      <c r="EH30" s="133"/>
      <c r="EI30" s="149">
        <f t="shared" si="26"/>
        <v>0</v>
      </c>
      <c r="EJ30" s="137"/>
      <c r="EK30" s="140"/>
      <c r="EL30" s="133"/>
      <c r="EM30" s="133">
        <f t="shared" si="27"/>
        <v>0</v>
      </c>
      <c r="EN30" s="163"/>
      <c r="EO30" s="157"/>
      <c r="EP30" s="28"/>
      <c r="EQ30" s="72">
        <f t="shared" si="64"/>
        <v>0</v>
      </c>
      <c r="ER30" s="74"/>
      <c r="ES30" s="98">
        <f t="shared" si="36"/>
        <v>93260.680000000008</v>
      </c>
      <c r="ET30" s="172" t="s">
        <v>60</v>
      </c>
    </row>
    <row r="31" spans="1:150" ht="16.5" thickBot="1">
      <c r="A31" s="129">
        <v>29</v>
      </c>
      <c r="B31" s="225">
        <v>41082</v>
      </c>
      <c r="C31" s="174" t="s">
        <v>267</v>
      </c>
      <c r="D31" s="69"/>
      <c r="E31" s="31"/>
      <c r="F31" s="28"/>
      <c r="G31" s="56">
        <f t="shared" si="0"/>
        <v>0</v>
      </c>
      <c r="H31" s="54"/>
      <c r="I31" s="30"/>
      <c r="J31" s="28"/>
      <c r="K31" s="60">
        <f t="shared" si="1"/>
        <v>0</v>
      </c>
      <c r="L31" s="58"/>
      <c r="M31" s="31"/>
      <c r="N31" s="28"/>
      <c r="O31" s="62">
        <f t="shared" si="2"/>
        <v>0</v>
      </c>
      <c r="P31" s="58"/>
      <c r="Q31" s="31"/>
      <c r="R31" s="28"/>
      <c r="S31" s="56">
        <f t="shared" si="70"/>
        <v>0</v>
      </c>
      <c r="T31" s="54"/>
      <c r="U31" s="31"/>
      <c r="V31" s="28"/>
      <c r="W31" s="60">
        <f t="shared" si="71"/>
        <v>0</v>
      </c>
      <c r="X31" s="54"/>
      <c r="Y31" s="31"/>
      <c r="Z31" s="28"/>
      <c r="AA31" s="62">
        <f t="shared" si="72"/>
        <v>0</v>
      </c>
      <c r="AB31" s="54"/>
      <c r="AC31" s="31"/>
      <c r="AD31" s="28"/>
      <c r="AE31" s="56">
        <f t="shared" si="73"/>
        <v>0</v>
      </c>
      <c r="AF31" s="54"/>
      <c r="AG31" s="31"/>
      <c r="AH31" s="28"/>
      <c r="AI31" s="56">
        <f t="shared" si="74"/>
        <v>0</v>
      </c>
      <c r="AJ31" s="54"/>
      <c r="AK31" s="31"/>
      <c r="AL31" s="28"/>
      <c r="AM31" s="65">
        <f t="shared" si="3"/>
        <v>0</v>
      </c>
      <c r="AN31" s="54"/>
      <c r="AO31" s="31"/>
      <c r="AP31" s="28"/>
      <c r="AQ31" s="65">
        <f t="shared" si="4"/>
        <v>0</v>
      </c>
      <c r="AR31" s="54"/>
      <c r="AS31" s="31"/>
      <c r="AT31" s="28"/>
      <c r="AU31" s="62">
        <f t="shared" si="75"/>
        <v>0</v>
      </c>
      <c r="AV31" s="54"/>
      <c r="AW31" s="30"/>
      <c r="AX31" s="28"/>
      <c r="AY31" s="56">
        <f t="shared" si="77"/>
        <v>0</v>
      </c>
      <c r="AZ31" s="54"/>
      <c r="BA31" s="31"/>
      <c r="BB31" s="28"/>
      <c r="BC31" s="60">
        <f t="shared" si="78"/>
        <v>0</v>
      </c>
      <c r="BD31" s="54"/>
      <c r="BE31" s="28"/>
      <c r="BF31" s="28"/>
      <c r="BG31" s="62">
        <f t="shared" si="7"/>
        <v>0</v>
      </c>
      <c r="BH31" s="54"/>
      <c r="BI31" s="31"/>
      <c r="BJ31" s="28"/>
      <c r="BK31" s="56">
        <f t="shared" si="79"/>
        <v>0</v>
      </c>
      <c r="BL31" s="54">
        <v>15</v>
      </c>
      <c r="BM31" s="31">
        <v>408.3</v>
      </c>
      <c r="BN31" s="28">
        <v>25.5</v>
      </c>
      <c r="BO31" s="60">
        <f t="shared" si="65"/>
        <v>10411.65</v>
      </c>
      <c r="BP31" s="54"/>
      <c r="BQ31" s="31"/>
      <c r="BR31" s="28"/>
      <c r="BS31" s="62">
        <f t="shared" si="80"/>
        <v>0</v>
      </c>
      <c r="BT31" s="54">
        <v>10</v>
      </c>
      <c r="BU31" s="31">
        <v>896.8</v>
      </c>
      <c r="BV31" s="28">
        <v>26.5</v>
      </c>
      <c r="BW31" s="56">
        <f t="shared" si="11"/>
        <v>23765.199999999997</v>
      </c>
      <c r="BX31" s="54"/>
      <c r="BY31" s="31"/>
      <c r="BZ31" s="28"/>
      <c r="CA31" s="60">
        <f t="shared" si="12"/>
        <v>0</v>
      </c>
      <c r="CB31" s="134"/>
      <c r="CC31" s="141"/>
      <c r="CD31" s="134"/>
      <c r="CE31" s="175">
        <f t="shared" si="13"/>
        <v>0</v>
      </c>
      <c r="CF31" s="67"/>
      <c r="CG31" s="31"/>
      <c r="CH31" s="28"/>
      <c r="CI31" s="60">
        <f>CH31*CG31</f>
        <v>0</v>
      </c>
      <c r="CJ31" s="54"/>
      <c r="CK31" s="31"/>
      <c r="CL31" s="28"/>
      <c r="CM31" s="56">
        <f t="shared" si="81"/>
        <v>0</v>
      </c>
      <c r="CN31" s="54">
        <v>8</v>
      </c>
      <c r="CO31" s="31">
        <v>43.6</v>
      </c>
      <c r="CP31" s="28">
        <v>260</v>
      </c>
      <c r="CQ31" s="60">
        <f t="shared" si="66"/>
        <v>2080</v>
      </c>
      <c r="CR31" s="54"/>
      <c r="CS31" s="31"/>
      <c r="CT31" s="28"/>
      <c r="CU31" s="62">
        <f t="shared" si="17"/>
        <v>0</v>
      </c>
      <c r="CV31" s="54"/>
      <c r="CW31" s="28"/>
      <c r="CX31" s="28"/>
      <c r="CY31" s="56">
        <f t="shared" si="18"/>
        <v>0</v>
      </c>
      <c r="CZ31" s="54"/>
      <c r="DA31" s="28"/>
      <c r="DB31" s="28"/>
      <c r="DC31" s="60">
        <f t="shared" si="82"/>
        <v>0</v>
      </c>
      <c r="DD31" s="138"/>
      <c r="DE31" s="141"/>
      <c r="DF31" s="134"/>
      <c r="DG31" s="145">
        <f t="shared" si="76"/>
        <v>0</v>
      </c>
      <c r="DH31" s="137"/>
      <c r="DI31" s="140"/>
      <c r="DJ31" s="133"/>
      <c r="DK31" s="147">
        <f t="shared" ref="DK31:DK36" si="83">DJ31*DI31</f>
        <v>0</v>
      </c>
      <c r="DL31" s="137"/>
      <c r="DM31" s="140"/>
      <c r="DN31" s="133"/>
      <c r="DO31" s="149">
        <f>DN31*DM31</f>
        <v>0</v>
      </c>
      <c r="DP31" s="133"/>
      <c r="DQ31" s="133"/>
      <c r="DR31" s="133"/>
      <c r="DS31" s="145">
        <f t="shared" si="22"/>
        <v>0</v>
      </c>
      <c r="DT31" s="137"/>
      <c r="DU31" s="133">
        <v>105.2</v>
      </c>
      <c r="DV31" s="133">
        <v>39</v>
      </c>
      <c r="DW31" s="147">
        <f t="shared" si="67"/>
        <v>4102.8</v>
      </c>
      <c r="DX31" s="137"/>
      <c r="DY31" s="133"/>
      <c r="DZ31" s="133"/>
      <c r="EA31" s="147">
        <f t="shared" si="68"/>
        <v>0</v>
      </c>
      <c r="EB31" s="137"/>
      <c r="EC31" s="133">
        <v>98.6</v>
      </c>
      <c r="ED31" s="133">
        <v>37</v>
      </c>
      <c r="EE31" s="147">
        <f t="shared" si="69"/>
        <v>3648.2</v>
      </c>
      <c r="EF31" s="137"/>
      <c r="EG31" s="140"/>
      <c r="EH31" s="133"/>
      <c r="EI31" s="149">
        <f t="shared" si="26"/>
        <v>0</v>
      </c>
      <c r="EJ31" s="137"/>
      <c r="EK31" s="140">
        <v>8</v>
      </c>
      <c r="EL31" s="133">
        <v>20</v>
      </c>
      <c r="EM31" s="133">
        <f t="shared" si="27"/>
        <v>160</v>
      </c>
      <c r="EN31" s="163"/>
      <c r="EO31" s="156"/>
      <c r="EP31" s="28"/>
      <c r="EQ31" s="72">
        <f>EP31*EO31</f>
        <v>0</v>
      </c>
      <c r="ER31" s="74"/>
      <c r="ES31" s="98">
        <f t="shared" si="36"/>
        <v>44167.85</v>
      </c>
      <c r="ET31" s="172" t="s">
        <v>60</v>
      </c>
    </row>
    <row r="32" spans="1:150" ht="16.5" thickTop="1">
      <c r="A32" s="129">
        <v>30</v>
      </c>
      <c r="B32" s="223">
        <v>41085</v>
      </c>
      <c r="C32" s="224" t="s">
        <v>271</v>
      </c>
      <c r="D32" s="87"/>
      <c r="E32" s="88"/>
      <c r="F32" s="85"/>
      <c r="G32" s="99">
        <f t="shared" si="0"/>
        <v>0</v>
      </c>
      <c r="H32" s="84">
        <v>35</v>
      </c>
      <c r="I32" s="85">
        <v>876.8</v>
      </c>
      <c r="J32" s="82">
        <v>63</v>
      </c>
      <c r="K32" s="101">
        <f t="shared" si="1"/>
        <v>55238.399999999994</v>
      </c>
      <c r="L32" s="87"/>
      <c r="M32" s="88"/>
      <c r="N32" s="82"/>
      <c r="O32" s="102">
        <f t="shared" si="2"/>
        <v>0</v>
      </c>
      <c r="P32" s="87">
        <v>5</v>
      </c>
      <c r="Q32" s="88">
        <v>136.1</v>
      </c>
      <c r="R32" s="82">
        <v>22</v>
      </c>
      <c r="S32" s="103">
        <f>R32*Q32</f>
        <v>2994.2</v>
      </c>
      <c r="T32" s="84">
        <v>1</v>
      </c>
      <c r="U32" s="88">
        <v>929.4</v>
      </c>
      <c r="V32" s="82">
        <v>30</v>
      </c>
      <c r="W32" s="101">
        <f>V32*U32</f>
        <v>27882</v>
      </c>
      <c r="X32" s="84"/>
      <c r="Y32" s="88"/>
      <c r="Z32" s="82"/>
      <c r="AA32" s="102">
        <f>Z32*Y32</f>
        <v>0</v>
      </c>
      <c r="AB32" s="84"/>
      <c r="AC32" s="88"/>
      <c r="AD32" s="82"/>
      <c r="AE32" s="99">
        <f>AD32*AC32</f>
        <v>0</v>
      </c>
      <c r="AF32" s="84"/>
      <c r="AG32" s="88"/>
      <c r="AH32" s="82"/>
      <c r="AI32" s="99">
        <f>AH32*AG32</f>
        <v>0</v>
      </c>
      <c r="AJ32" s="84"/>
      <c r="AK32" s="88"/>
      <c r="AL32" s="82"/>
      <c r="AM32" s="65">
        <f t="shared" si="3"/>
        <v>0</v>
      </c>
      <c r="AN32" s="84"/>
      <c r="AO32" s="88"/>
      <c r="AP32" s="82"/>
      <c r="AQ32" s="65">
        <f t="shared" si="4"/>
        <v>0</v>
      </c>
      <c r="AR32" s="84"/>
      <c r="AS32" s="88"/>
      <c r="AT32" s="82"/>
      <c r="AU32" s="102">
        <f>AT32*AS32</f>
        <v>0</v>
      </c>
      <c r="AV32" s="84"/>
      <c r="AW32" s="85"/>
      <c r="AX32" s="82"/>
      <c r="AY32" s="56">
        <f t="shared" si="77"/>
        <v>0</v>
      </c>
      <c r="AZ32" s="84"/>
      <c r="BA32" s="88"/>
      <c r="BB32" s="82"/>
      <c r="BC32" s="28">
        <f t="shared" si="78"/>
        <v>0</v>
      </c>
      <c r="BD32" s="97"/>
      <c r="BE32" s="82"/>
      <c r="BF32" s="82"/>
      <c r="BG32" s="62">
        <f t="shared" si="7"/>
        <v>0</v>
      </c>
      <c r="BH32" s="84"/>
      <c r="BI32" s="88"/>
      <c r="BJ32" s="82"/>
      <c r="BK32" s="56">
        <f t="shared" si="79"/>
        <v>0</v>
      </c>
      <c r="BL32" s="84"/>
      <c r="BM32" s="88"/>
      <c r="BN32" s="82"/>
      <c r="BO32" s="60">
        <f t="shared" si="65"/>
        <v>0</v>
      </c>
      <c r="BP32" s="84"/>
      <c r="BQ32" s="88"/>
      <c r="BR32" s="82"/>
      <c r="BS32" s="62">
        <f t="shared" si="80"/>
        <v>0</v>
      </c>
      <c r="BT32" s="84"/>
      <c r="BU32" s="88"/>
      <c r="BV32" s="82"/>
      <c r="BW32" s="56">
        <f t="shared" si="11"/>
        <v>0</v>
      </c>
      <c r="BX32" s="84"/>
      <c r="BY32" s="88"/>
      <c r="BZ32" s="82"/>
      <c r="CA32" s="60">
        <f t="shared" si="12"/>
        <v>0</v>
      </c>
      <c r="CB32" s="133"/>
      <c r="CC32" s="140"/>
      <c r="CD32" s="133"/>
      <c r="CE32" s="175">
        <f t="shared" si="13"/>
        <v>0</v>
      </c>
      <c r="CF32" s="90"/>
      <c r="CG32" s="88"/>
      <c r="CH32" s="82"/>
      <c r="CI32" s="60">
        <f t="shared" ref="CI32:CI37" si="84">CH32*CG32</f>
        <v>0</v>
      </c>
      <c r="CJ32" s="84"/>
      <c r="CK32" s="88"/>
      <c r="CL32" s="82"/>
      <c r="CM32" s="83">
        <f t="shared" si="81"/>
        <v>0</v>
      </c>
      <c r="CN32" s="84"/>
      <c r="CO32" s="88"/>
      <c r="CP32" s="82"/>
      <c r="CQ32" s="60">
        <f t="shared" si="66"/>
        <v>0</v>
      </c>
      <c r="CR32" s="84"/>
      <c r="CS32" s="88"/>
      <c r="CT32" s="82"/>
      <c r="CU32" s="62">
        <f t="shared" si="17"/>
        <v>0</v>
      </c>
      <c r="CV32" s="84"/>
      <c r="CW32" s="82"/>
      <c r="CX32" s="82"/>
      <c r="CY32" s="56">
        <f t="shared" si="18"/>
        <v>0</v>
      </c>
      <c r="CZ32" s="84"/>
      <c r="DA32" s="82"/>
      <c r="DB32" s="82"/>
      <c r="DC32" s="86">
        <f t="shared" si="82"/>
        <v>0</v>
      </c>
      <c r="DD32" s="137"/>
      <c r="DE32" s="140"/>
      <c r="DF32" s="133"/>
      <c r="DG32" s="144">
        <f>DF32*DE32</f>
        <v>0</v>
      </c>
      <c r="DH32" s="137"/>
      <c r="DI32" s="140"/>
      <c r="DJ32" s="133"/>
      <c r="DK32" s="147">
        <f t="shared" si="83"/>
        <v>0</v>
      </c>
      <c r="DL32" s="137"/>
      <c r="DM32" s="140"/>
      <c r="DN32" s="133"/>
      <c r="DO32" s="149">
        <f t="shared" ref="DO32:DO37" si="85">DN32*DM32</f>
        <v>0</v>
      </c>
      <c r="DP32" s="133"/>
      <c r="DQ32" s="133"/>
      <c r="DR32" s="133"/>
      <c r="DS32" s="145">
        <f t="shared" si="22"/>
        <v>0</v>
      </c>
      <c r="DT32" s="137"/>
      <c r="DU32" s="133"/>
      <c r="DV32" s="133"/>
      <c r="DW32" s="147">
        <f t="shared" si="67"/>
        <v>0</v>
      </c>
      <c r="DX32" s="137"/>
      <c r="DY32" s="133"/>
      <c r="DZ32" s="133"/>
      <c r="EA32" s="147">
        <f t="shared" si="68"/>
        <v>0</v>
      </c>
      <c r="EB32" s="137"/>
      <c r="EC32" s="133"/>
      <c r="ED32" s="133"/>
      <c r="EE32" s="147">
        <f t="shared" si="69"/>
        <v>0</v>
      </c>
      <c r="EF32" s="137"/>
      <c r="EG32" s="140"/>
      <c r="EH32" s="133"/>
      <c r="EI32" s="149">
        <f t="shared" si="26"/>
        <v>0</v>
      </c>
      <c r="EJ32" s="137"/>
      <c r="EK32" s="140"/>
      <c r="EL32" s="133"/>
      <c r="EM32" s="133">
        <f t="shared" si="27"/>
        <v>0</v>
      </c>
      <c r="EN32" s="167"/>
      <c r="EO32" s="155"/>
      <c r="EP32" s="82"/>
      <c r="EQ32" s="72">
        <f t="shared" ref="EQ32:EQ37" si="86">EP32*EO32</f>
        <v>0</v>
      </c>
      <c r="ER32" s="74"/>
      <c r="ES32" s="98">
        <f t="shared" si="36"/>
        <v>86114.599999999991</v>
      </c>
      <c r="ET32" s="172"/>
    </row>
    <row r="33" spans="1:150" ht="15.75">
      <c r="A33" s="129">
        <v>31</v>
      </c>
      <c r="B33" s="225">
        <v>41085</v>
      </c>
      <c r="C33" s="174" t="s">
        <v>272</v>
      </c>
      <c r="D33" s="69"/>
      <c r="E33" s="31"/>
      <c r="F33" s="30"/>
      <c r="G33" s="100">
        <f t="shared" si="0"/>
        <v>0</v>
      </c>
      <c r="H33" s="54"/>
      <c r="I33" s="30"/>
      <c r="J33" s="28"/>
      <c r="K33" s="60">
        <f t="shared" si="1"/>
        <v>0</v>
      </c>
      <c r="L33" s="58"/>
      <c r="M33" s="31"/>
      <c r="N33" s="28"/>
      <c r="O33" s="62">
        <f t="shared" si="2"/>
        <v>0</v>
      </c>
      <c r="P33" s="58"/>
      <c r="Q33" s="31"/>
      <c r="R33" s="28"/>
      <c r="S33" s="56">
        <f t="shared" ref="S33:S39" si="87">R33*Q33</f>
        <v>0</v>
      </c>
      <c r="T33" s="54"/>
      <c r="U33" s="31"/>
      <c r="V33" s="28"/>
      <c r="W33" s="60">
        <f t="shared" ref="W33:W39" si="88">V33*U33</f>
        <v>0</v>
      </c>
      <c r="X33" s="54"/>
      <c r="Y33" s="31"/>
      <c r="Z33" s="28"/>
      <c r="AA33" s="62">
        <f t="shared" ref="AA33:AA39" si="89">Z33*Y33</f>
        <v>0</v>
      </c>
      <c r="AB33" s="54"/>
      <c r="AC33" s="31"/>
      <c r="AD33" s="28"/>
      <c r="AE33" s="100">
        <f t="shared" ref="AE33:AE39" si="90">AD33*AC33</f>
        <v>0</v>
      </c>
      <c r="AF33" s="54"/>
      <c r="AG33" s="31"/>
      <c r="AH33" s="28"/>
      <c r="AI33" s="100">
        <f t="shared" ref="AI33:AI39" si="91">AH33*AG33</f>
        <v>0</v>
      </c>
      <c r="AJ33" s="54"/>
      <c r="AK33" s="31">
        <v>304.8</v>
      </c>
      <c r="AL33" s="28">
        <v>15.5</v>
      </c>
      <c r="AM33" s="65">
        <f t="shared" si="3"/>
        <v>4724.4000000000005</v>
      </c>
      <c r="AN33" s="54"/>
      <c r="AO33" s="31"/>
      <c r="AP33" s="28"/>
      <c r="AQ33" s="65">
        <f t="shared" si="4"/>
        <v>0</v>
      </c>
      <c r="AR33" s="54"/>
      <c r="AS33" s="31"/>
      <c r="AT33" s="28"/>
      <c r="AU33" s="62">
        <f t="shared" ref="AU33:AU39" si="92">AT33*AS33</f>
        <v>0</v>
      </c>
      <c r="AV33" s="54"/>
      <c r="AW33" s="30"/>
      <c r="AX33" s="28"/>
      <c r="AY33" s="56">
        <f t="shared" si="77"/>
        <v>0</v>
      </c>
      <c r="AZ33" s="54"/>
      <c r="BA33" s="31"/>
      <c r="BB33" s="28"/>
      <c r="BC33" s="28">
        <f t="shared" si="78"/>
        <v>0</v>
      </c>
      <c r="BD33" s="29"/>
      <c r="BE33" s="28"/>
      <c r="BF33" s="28"/>
      <c r="BG33" s="62">
        <f t="shared" si="7"/>
        <v>0</v>
      </c>
      <c r="BH33" s="54"/>
      <c r="BI33" s="31"/>
      <c r="BJ33" s="28"/>
      <c r="BK33" s="56">
        <f t="shared" si="79"/>
        <v>0</v>
      </c>
      <c r="BL33" s="54"/>
      <c r="BM33" s="31"/>
      <c r="BN33" s="28"/>
      <c r="BO33" s="60">
        <f t="shared" si="65"/>
        <v>0</v>
      </c>
      <c r="BP33" s="54"/>
      <c r="BQ33" s="31"/>
      <c r="BR33" s="28"/>
      <c r="BS33" s="62">
        <f t="shared" si="80"/>
        <v>0</v>
      </c>
      <c r="BT33" s="54"/>
      <c r="BU33" s="31"/>
      <c r="BV33" s="28"/>
      <c r="BW33" s="56">
        <f t="shared" si="11"/>
        <v>0</v>
      </c>
      <c r="BX33" s="54"/>
      <c r="BY33" s="31"/>
      <c r="BZ33" s="28"/>
      <c r="CA33" s="60">
        <f t="shared" si="12"/>
        <v>0</v>
      </c>
      <c r="CB33" s="134"/>
      <c r="CC33" s="141"/>
      <c r="CD33" s="134"/>
      <c r="CE33" s="175">
        <f t="shared" si="13"/>
        <v>0</v>
      </c>
      <c r="CF33" s="67"/>
      <c r="CG33" s="31"/>
      <c r="CH33" s="28"/>
      <c r="CI33" s="60">
        <f t="shared" si="84"/>
        <v>0</v>
      </c>
      <c r="CJ33" s="54"/>
      <c r="CK33" s="31"/>
      <c r="CL33" s="28"/>
      <c r="CM33" s="83">
        <f t="shared" si="81"/>
        <v>0</v>
      </c>
      <c r="CN33" s="54"/>
      <c r="CO33" s="31"/>
      <c r="CP33" s="28"/>
      <c r="CQ33" s="60">
        <f t="shared" si="66"/>
        <v>0</v>
      </c>
      <c r="CR33" s="54"/>
      <c r="CS33" s="31"/>
      <c r="CT33" s="28"/>
      <c r="CU33" s="62">
        <f t="shared" si="17"/>
        <v>0</v>
      </c>
      <c r="CV33" s="54"/>
      <c r="CW33" s="28"/>
      <c r="CX33" s="28"/>
      <c r="CY33" s="56">
        <f t="shared" si="18"/>
        <v>0</v>
      </c>
      <c r="CZ33" s="54"/>
      <c r="DA33" s="28"/>
      <c r="DB33" s="28"/>
      <c r="DC33" s="86">
        <f t="shared" si="82"/>
        <v>0</v>
      </c>
      <c r="DD33" s="137"/>
      <c r="DE33" s="140"/>
      <c r="DF33" s="133"/>
      <c r="DG33" s="145">
        <f t="shared" ref="DG33:DG39" si="93">DF33*DE33</f>
        <v>0</v>
      </c>
      <c r="DH33" s="137"/>
      <c r="DI33" s="140"/>
      <c r="DJ33" s="133"/>
      <c r="DK33" s="147">
        <f t="shared" si="83"/>
        <v>0</v>
      </c>
      <c r="DL33" s="137"/>
      <c r="DM33" s="140"/>
      <c r="DN33" s="133"/>
      <c r="DO33" s="149">
        <f t="shared" si="85"/>
        <v>0</v>
      </c>
      <c r="DP33" s="133"/>
      <c r="DQ33" s="133"/>
      <c r="DR33" s="133"/>
      <c r="DS33" s="145">
        <f t="shared" si="22"/>
        <v>0</v>
      </c>
      <c r="DT33" s="137"/>
      <c r="DU33" s="133"/>
      <c r="DV33" s="133"/>
      <c r="DW33" s="147">
        <f t="shared" si="67"/>
        <v>0</v>
      </c>
      <c r="DX33" s="137"/>
      <c r="DY33" s="133"/>
      <c r="DZ33" s="133"/>
      <c r="EA33" s="147">
        <f t="shared" si="68"/>
        <v>0</v>
      </c>
      <c r="EB33" s="137"/>
      <c r="EC33" s="133"/>
      <c r="ED33" s="133"/>
      <c r="EE33" s="147">
        <f t="shared" si="69"/>
        <v>0</v>
      </c>
      <c r="EF33" s="137"/>
      <c r="EG33" s="140"/>
      <c r="EH33" s="133"/>
      <c r="EI33" s="149">
        <f t="shared" si="26"/>
        <v>0</v>
      </c>
      <c r="EJ33" s="137"/>
      <c r="EK33" s="140"/>
      <c r="EL33" s="133"/>
      <c r="EM33" s="133">
        <f t="shared" si="27"/>
        <v>0</v>
      </c>
      <c r="EN33" s="168"/>
      <c r="EO33" s="156"/>
      <c r="EP33" s="28"/>
      <c r="EQ33" s="72">
        <f t="shared" si="86"/>
        <v>0</v>
      </c>
      <c r="ER33" s="74"/>
      <c r="ES33" s="98">
        <f t="shared" si="36"/>
        <v>4724.4000000000005</v>
      </c>
      <c r="ET33" s="172"/>
    </row>
    <row r="34" spans="1:150" ht="15.75">
      <c r="A34" s="129">
        <v>32</v>
      </c>
      <c r="B34" s="225">
        <v>41086</v>
      </c>
      <c r="C34" s="174" t="s">
        <v>273</v>
      </c>
      <c r="D34" s="69"/>
      <c r="E34" s="31"/>
      <c r="F34" s="28"/>
      <c r="G34" s="100">
        <f t="shared" si="0"/>
        <v>0</v>
      </c>
      <c r="H34" s="54"/>
      <c r="I34" s="30"/>
      <c r="J34" s="28"/>
      <c r="K34" s="60">
        <f t="shared" si="1"/>
        <v>0</v>
      </c>
      <c r="L34" s="58"/>
      <c r="M34" s="31"/>
      <c r="N34" s="28"/>
      <c r="O34" s="62">
        <f t="shared" si="2"/>
        <v>0</v>
      </c>
      <c r="P34" s="58"/>
      <c r="Q34" s="31"/>
      <c r="R34" s="28"/>
      <c r="S34" s="56">
        <f t="shared" si="87"/>
        <v>0</v>
      </c>
      <c r="T34" s="54"/>
      <c r="U34" s="31"/>
      <c r="V34" s="28"/>
      <c r="W34" s="60">
        <f t="shared" si="88"/>
        <v>0</v>
      </c>
      <c r="X34" s="54"/>
      <c r="Y34" s="31"/>
      <c r="Z34" s="28"/>
      <c r="AA34" s="62">
        <f t="shared" si="89"/>
        <v>0</v>
      </c>
      <c r="AB34" s="54"/>
      <c r="AC34" s="31"/>
      <c r="AD34" s="28"/>
      <c r="AE34" s="100">
        <f t="shared" si="90"/>
        <v>0</v>
      </c>
      <c r="AF34" s="54"/>
      <c r="AG34" s="31"/>
      <c r="AH34" s="28"/>
      <c r="AI34" s="100">
        <f t="shared" si="91"/>
        <v>0</v>
      </c>
      <c r="AJ34" s="54"/>
      <c r="AK34" s="31"/>
      <c r="AL34" s="28"/>
      <c r="AM34" s="65">
        <f t="shared" si="3"/>
        <v>0</v>
      </c>
      <c r="AN34" s="54"/>
      <c r="AO34" s="31"/>
      <c r="AP34" s="28"/>
      <c r="AQ34" s="65">
        <f t="shared" si="4"/>
        <v>0</v>
      </c>
      <c r="AR34" s="54"/>
      <c r="AS34" s="31">
        <v>122.8</v>
      </c>
      <c r="AT34" s="28">
        <v>42</v>
      </c>
      <c r="AU34" s="62">
        <f t="shared" si="92"/>
        <v>5157.5999999999995</v>
      </c>
      <c r="AV34" s="54"/>
      <c r="AW34" s="30"/>
      <c r="AX34" s="28"/>
      <c r="AY34" s="56">
        <f>AX34*AW34</f>
        <v>0</v>
      </c>
      <c r="AZ34" s="54"/>
      <c r="BA34" s="31"/>
      <c r="BB34" s="28"/>
      <c r="BC34" s="28">
        <f>BB34*BA34</f>
        <v>0</v>
      </c>
      <c r="BD34" s="29"/>
      <c r="BE34" s="28"/>
      <c r="BF34" s="28"/>
      <c r="BG34" s="62">
        <f t="shared" si="7"/>
        <v>0</v>
      </c>
      <c r="BH34" s="54"/>
      <c r="BI34" s="31"/>
      <c r="BJ34" s="28"/>
      <c r="BK34" s="56">
        <f>BJ34*BI34</f>
        <v>0</v>
      </c>
      <c r="BL34" s="54"/>
      <c r="BM34" s="31"/>
      <c r="BN34" s="28"/>
      <c r="BO34" s="60">
        <f t="shared" si="65"/>
        <v>0</v>
      </c>
      <c r="BP34" s="54"/>
      <c r="BQ34" s="31"/>
      <c r="BR34" s="28"/>
      <c r="BS34" s="62">
        <f>BR34*BQ34</f>
        <v>0</v>
      </c>
      <c r="BT34" s="54"/>
      <c r="BU34" s="31"/>
      <c r="BV34" s="28"/>
      <c r="BW34" s="56">
        <f t="shared" si="11"/>
        <v>0</v>
      </c>
      <c r="BX34" s="54"/>
      <c r="BY34" s="31"/>
      <c r="BZ34" s="28"/>
      <c r="CA34" s="60">
        <f t="shared" si="12"/>
        <v>0</v>
      </c>
      <c r="CB34" s="134"/>
      <c r="CC34" s="141"/>
      <c r="CD34" s="134"/>
      <c r="CE34" s="175">
        <f t="shared" si="13"/>
        <v>0</v>
      </c>
      <c r="CF34" s="67"/>
      <c r="CG34" s="31"/>
      <c r="CH34" s="28"/>
      <c r="CI34" s="60">
        <f t="shared" si="84"/>
        <v>0</v>
      </c>
      <c r="CJ34" s="54"/>
      <c r="CK34" s="31"/>
      <c r="CL34" s="28"/>
      <c r="CM34" s="83">
        <f t="shared" si="81"/>
        <v>0</v>
      </c>
      <c r="CN34" s="54"/>
      <c r="CO34" s="31"/>
      <c r="CP34" s="28"/>
      <c r="CQ34" s="60">
        <f t="shared" si="66"/>
        <v>0</v>
      </c>
      <c r="CR34" s="54"/>
      <c r="CS34" s="31"/>
      <c r="CT34" s="28"/>
      <c r="CU34" s="62">
        <f t="shared" si="17"/>
        <v>0</v>
      </c>
      <c r="CV34" s="54"/>
      <c r="CW34" s="28"/>
      <c r="CX34" s="28"/>
      <c r="CY34" s="56">
        <f t="shared" si="18"/>
        <v>0</v>
      </c>
      <c r="CZ34" s="54"/>
      <c r="DA34" s="28"/>
      <c r="DB34" s="28"/>
      <c r="DC34" s="86">
        <f t="shared" si="82"/>
        <v>0</v>
      </c>
      <c r="DD34" s="137"/>
      <c r="DE34" s="140"/>
      <c r="DF34" s="133"/>
      <c r="DG34" s="145">
        <f t="shared" si="93"/>
        <v>0</v>
      </c>
      <c r="DH34" s="137"/>
      <c r="DI34" s="140"/>
      <c r="DJ34" s="133"/>
      <c r="DK34" s="147">
        <f t="shared" si="83"/>
        <v>0</v>
      </c>
      <c r="DL34" s="137"/>
      <c r="DM34" s="140"/>
      <c r="DN34" s="133"/>
      <c r="DO34" s="149">
        <f t="shared" si="85"/>
        <v>0</v>
      </c>
      <c r="DP34" s="133"/>
      <c r="DQ34" s="133"/>
      <c r="DR34" s="133"/>
      <c r="DS34" s="145">
        <f t="shared" si="22"/>
        <v>0</v>
      </c>
      <c r="DT34" s="137"/>
      <c r="DU34" s="133"/>
      <c r="DV34" s="133"/>
      <c r="DW34" s="147">
        <f t="shared" si="67"/>
        <v>0</v>
      </c>
      <c r="DX34" s="137"/>
      <c r="DY34" s="133"/>
      <c r="DZ34" s="133"/>
      <c r="EA34" s="147">
        <f t="shared" si="68"/>
        <v>0</v>
      </c>
      <c r="EB34" s="137"/>
      <c r="EC34" s="133"/>
      <c r="ED34" s="133"/>
      <c r="EE34" s="147">
        <f t="shared" si="69"/>
        <v>0</v>
      </c>
      <c r="EF34" s="137"/>
      <c r="EG34" s="140"/>
      <c r="EH34" s="133"/>
      <c r="EI34" s="149">
        <f t="shared" si="26"/>
        <v>0</v>
      </c>
      <c r="EJ34" s="137"/>
      <c r="EK34" s="140"/>
      <c r="EL34" s="133"/>
      <c r="EM34" s="133">
        <f t="shared" si="27"/>
        <v>0</v>
      </c>
      <c r="EN34" s="168"/>
      <c r="EO34" s="156"/>
      <c r="EP34" s="28"/>
      <c r="EQ34" s="72">
        <f t="shared" si="86"/>
        <v>0</v>
      </c>
      <c r="ER34" s="74"/>
      <c r="ES34" s="98">
        <f t="shared" si="36"/>
        <v>5157.5999999999995</v>
      </c>
      <c r="ET34" s="172"/>
    </row>
    <row r="35" spans="1:150" ht="15.75">
      <c r="A35" s="129">
        <v>33</v>
      </c>
      <c r="B35" s="225">
        <v>41086</v>
      </c>
      <c r="C35" s="174" t="s">
        <v>274</v>
      </c>
      <c r="D35" s="107"/>
      <c r="E35" s="88"/>
      <c r="F35" s="82"/>
      <c r="G35" s="83">
        <f t="shared" si="0"/>
        <v>0</v>
      </c>
      <c r="H35" s="84"/>
      <c r="I35" s="85"/>
      <c r="J35" s="82"/>
      <c r="K35" s="86">
        <f t="shared" si="1"/>
        <v>0</v>
      </c>
      <c r="L35" s="87"/>
      <c r="M35" s="88"/>
      <c r="N35" s="82"/>
      <c r="O35" s="89">
        <f t="shared" si="2"/>
        <v>0</v>
      </c>
      <c r="P35" s="87"/>
      <c r="Q35" s="88"/>
      <c r="R35" s="82"/>
      <c r="S35" s="83">
        <f t="shared" si="87"/>
        <v>0</v>
      </c>
      <c r="T35" s="84"/>
      <c r="U35" s="88"/>
      <c r="V35" s="82"/>
      <c r="W35" s="86">
        <f t="shared" si="88"/>
        <v>0</v>
      </c>
      <c r="X35" s="84"/>
      <c r="Y35" s="88"/>
      <c r="Z35" s="82"/>
      <c r="AA35" s="89">
        <f t="shared" si="89"/>
        <v>0</v>
      </c>
      <c r="AB35" s="84"/>
      <c r="AC35" s="88"/>
      <c r="AD35" s="82"/>
      <c r="AE35" s="83">
        <f t="shared" si="90"/>
        <v>0</v>
      </c>
      <c r="AF35" s="84"/>
      <c r="AG35" s="88"/>
      <c r="AH35" s="82"/>
      <c r="AI35" s="83">
        <f t="shared" si="91"/>
        <v>0</v>
      </c>
      <c r="AJ35" s="84"/>
      <c r="AK35" s="88"/>
      <c r="AL35" s="82"/>
      <c r="AM35" s="65">
        <f t="shared" si="3"/>
        <v>0</v>
      </c>
      <c r="AN35" s="84"/>
      <c r="AO35" s="88"/>
      <c r="AP35" s="82"/>
      <c r="AQ35" s="65">
        <f t="shared" si="4"/>
        <v>0</v>
      </c>
      <c r="AR35" s="84"/>
      <c r="AS35" s="88"/>
      <c r="AT35" s="82"/>
      <c r="AU35" s="89">
        <f t="shared" si="92"/>
        <v>0</v>
      </c>
      <c r="AV35" s="84"/>
      <c r="AW35" s="85"/>
      <c r="AX35" s="82"/>
      <c r="AY35" s="83">
        <f t="shared" ref="AY35:AY39" si="94">AX35*AW35</f>
        <v>0</v>
      </c>
      <c r="AZ35" s="84"/>
      <c r="BA35" s="88"/>
      <c r="BB35" s="82"/>
      <c r="BC35" s="86">
        <f t="shared" ref="BC35:BC39" si="95">BB35*BA35</f>
        <v>0</v>
      </c>
      <c r="BD35" s="84"/>
      <c r="BE35" s="82"/>
      <c r="BF35" s="82"/>
      <c r="BG35" s="62">
        <f t="shared" si="7"/>
        <v>0</v>
      </c>
      <c r="BH35" s="84"/>
      <c r="BI35" s="88"/>
      <c r="BJ35" s="82"/>
      <c r="BK35" s="83">
        <f t="shared" ref="BK35:BK39" si="96">BJ35*BI35</f>
        <v>0</v>
      </c>
      <c r="BL35" s="84"/>
      <c r="BM35" s="88"/>
      <c r="BN35" s="82"/>
      <c r="BO35" s="60">
        <f t="shared" si="65"/>
        <v>0</v>
      </c>
      <c r="BP35" s="84"/>
      <c r="BQ35" s="88"/>
      <c r="BR35" s="82"/>
      <c r="BS35" s="89">
        <f t="shared" ref="BS35:BS39" si="97">BR35*BQ35</f>
        <v>0</v>
      </c>
      <c r="BT35" s="84">
        <v>10</v>
      </c>
      <c r="BU35" s="88">
        <v>842.5</v>
      </c>
      <c r="BV35" s="82">
        <v>27.5</v>
      </c>
      <c r="BW35" s="56">
        <f t="shared" si="11"/>
        <v>23168.75</v>
      </c>
      <c r="BX35" s="84"/>
      <c r="BY35" s="88"/>
      <c r="BZ35" s="82"/>
      <c r="CA35" s="60">
        <f t="shared" si="12"/>
        <v>0</v>
      </c>
      <c r="CB35" s="133"/>
      <c r="CC35" s="140"/>
      <c r="CD35" s="133"/>
      <c r="CE35" s="175">
        <f t="shared" si="13"/>
        <v>0</v>
      </c>
      <c r="CF35" s="90"/>
      <c r="CG35" s="88"/>
      <c r="CH35" s="82"/>
      <c r="CI35" s="60">
        <f t="shared" si="84"/>
        <v>0</v>
      </c>
      <c r="CJ35" s="84"/>
      <c r="CK35" s="88"/>
      <c r="CL35" s="82"/>
      <c r="CM35" s="83">
        <f>CL35*CK35</f>
        <v>0</v>
      </c>
      <c r="CN35" s="84"/>
      <c r="CO35" s="88"/>
      <c r="CP35" s="82"/>
      <c r="CQ35" s="60">
        <f t="shared" si="66"/>
        <v>0</v>
      </c>
      <c r="CR35" s="84"/>
      <c r="CS35" s="88"/>
      <c r="CT35" s="82"/>
      <c r="CU35" s="62">
        <f t="shared" si="17"/>
        <v>0</v>
      </c>
      <c r="CV35" s="84"/>
      <c r="CW35" s="82"/>
      <c r="CX35" s="82"/>
      <c r="CY35" s="56">
        <f t="shared" si="18"/>
        <v>0</v>
      </c>
      <c r="CZ35" s="84"/>
      <c r="DA35" s="82"/>
      <c r="DB35" s="82"/>
      <c r="DC35" s="86">
        <f>DB35*DA35</f>
        <v>0</v>
      </c>
      <c r="DD35" s="137"/>
      <c r="DE35" s="140"/>
      <c r="DF35" s="133"/>
      <c r="DG35" s="145">
        <f t="shared" si="93"/>
        <v>0</v>
      </c>
      <c r="DH35" s="137"/>
      <c r="DI35" s="140"/>
      <c r="DJ35" s="133"/>
      <c r="DK35" s="147">
        <f t="shared" si="83"/>
        <v>0</v>
      </c>
      <c r="DL35" s="137"/>
      <c r="DM35" s="140"/>
      <c r="DN35" s="133"/>
      <c r="DO35" s="149">
        <f t="shared" si="85"/>
        <v>0</v>
      </c>
      <c r="DP35" s="133"/>
      <c r="DQ35" s="133"/>
      <c r="DR35" s="133"/>
      <c r="DS35" s="145">
        <f t="shared" si="22"/>
        <v>0</v>
      </c>
      <c r="DT35" s="137"/>
      <c r="DU35" s="133"/>
      <c r="DV35" s="133"/>
      <c r="DW35" s="147">
        <f t="shared" si="67"/>
        <v>0</v>
      </c>
      <c r="DX35" s="137"/>
      <c r="DY35" s="133"/>
      <c r="DZ35" s="133"/>
      <c r="EA35" s="147">
        <f t="shared" si="68"/>
        <v>0</v>
      </c>
      <c r="EB35" s="137"/>
      <c r="EC35" s="133"/>
      <c r="ED35" s="133"/>
      <c r="EE35" s="147">
        <f t="shared" si="69"/>
        <v>0</v>
      </c>
      <c r="EF35" s="137"/>
      <c r="EG35" s="140"/>
      <c r="EH35" s="133"/>
      <c r="EI35" s="149">
        <f t="shared" si="26"/>
        <v>0</v>
      </c>
      <c r="EJ35" s="137"/>
      <c r="EK35" s="140">
        <v>9</v>
      </c>
      <c r="EL35" s="133">
        <v>20</v>
      </c>
      <c r="EM35" s="133">
        <f t="shared" si="27"/>
        <v>180</v>
      </c>
      <c r="EN35" s="169"/>
      <c r="EO35" s="155"/>
      <c r="EP35" s="82"/>
      <c r="EQ35" s="72">
        <f t="shared" si="86"/>
        <v>0</v>
      </c>
      <c r="ER35" s="74"/>
      <c r="ES35" s="98">
        <f t="shared" si="36"/>
        <v>23348.75</v>
      </c>
      <c r="ET35" s="172"/>
    </row>
    <row r="36" spans="1:150" ht="15.75">
      <c r="A36" s="129">
        <v>34</v>
      </c>
      <c r="B36" s="225">
        <v>41087</v>
      </c>
      <c r="C36" s="174" t="s">
        <v>275</v>
      </c>
      <c r="D36" s="69">
        <v>6</v>
      </c>
      <c r="E36" s="31">
        <v>100.1</v>
      </c>
      <c r="F36" s="28">
        <v>35.5</v>
      </c>
      <c r="G36" s="56">
        <f t="shared" si="0"/>
        <v>3553.5499999999997</v>
      </c>
      <c r="H36" s="54"/>
      <c r="I36" s="30"/>
      <c r="J36" s="28"/>
      <c r="K36" s="60">
        <f t="shared" si="1"/>
        <v>0</v>
      </c>
      <c r="L36" s="58"/>
      <c r="M36" s="31"/>
      <c r="N36" s="28"/>
      <c r="O36" s="62">
        <f t="shared" si="2"/>
        <v>0</v>
      </c>
      <c r="P36" s="58">
        <v>3</v>
      </c>
      <c r="Q36" s="31">
        <v>81.66</v>
      </c>
      <c r="R36" s="28">
        <v>22</v>
      </c>
      <c r="S36" s="56">
        <f t="shared" si="87"/>
        <v>1796.52</v>
      </c>
      <c r="T36" s="54"/>
      <c r="U36" s="31"/>
      <c r="V36" s="28"/>
      <c r="W36" s="60">
        <f t="shared" si="88"/>
        <v>0</v>
      </c>
      <c r="X36" s="54"/>
      <c r="Y36" s="31"/>
      <c r="Z36" s="28"/>
      <c r="AA36" s="62">
        <f t="shared" si="89"/>
        <v>0</v>
      </c>
      <c r="AB36" s="54">
        <v>3</v>
      </c>
      <c r="AC36" s="31">
        <f>790.48+839.46+678.46</f>
        <v>2308.4</v>
      </c>
      <c r="AD36" s="28">
        <v>30.5</v>
      </c>
      <c r="AE36" s="56">
        <f t="shared" si="90"/>
        <v>70406.2</v>
      </c>
      <c r="AF36" s="54"/>
      <c r="AG36" s="31"/>
      <c r="AH36" s="28"/>
      <c r="AI36" s="56">
        <f t="shared" si="91"/>
        <v>0</v>
      </c>
      <c r="AJ36" s="54"/>
      <c r="AK36" s="31"/>
      <c r="AL36" s="28"/>
      <c r="AM36" s="65">
        <f t="shared" si="3"/>
        <v>0</v>
      </c>
      <c r="AN36" s="54"/>
      <c r="AO36" s="31"/>
      <c r="AP36" s="28"/>
      <c r="AQ36" s="65">
        <f t="shared" si="4"/>
        <v>0</v>
      </c>
      <c r="AR36" s="54"/>
      <c r="AS36" s="31"/>
      <c r="AT36" s="28"/>
      <c r="AU36" s="62">
        <f t="shared" si="92"/>
        <v>0</v>
      </c>
      <c r="AV36" s="54"/>
      <c r="AW36" s="30"/>
      <c r="AX36" s="28"/>
      <c r="AY36" s="56">
        <f t="shared" si="94"/>
        <v>0</v>
      </c>
      <c r="AZ36" s="54"/>
      <c r="BA36" s="31"/>
      <c r="BB36" s="28"/>
      <c r="BC36" s="60">
        <f t="shared" si="95"/>
        <v>0</v>
      </c>
      <c r="BD36" s="54"/>
      <c r="BE36" s="28"/>
      <c r="BF36" s="28"/>
      <c r="BG36" s="62">
        <f t="shared" si="7"/>
        <v>0</v>
      </c>
      <c r="BH36" s="54"/>
      <c r="BI36" s="31"/>
      <c r="BJ36" s="28"/>
      <c r="BK36" s="56">
        <f t="shared" si="96"/>
        <v>0</v>
      </c>
      <c r="BL36" s="54">
        <v>8</v>
      </c>
      <c r="BM36" s="31">
        <v>217.76</v>
      </c>
      <c r="BN36" s="28">
        <v>25.5</v>
      </c>
      <c r="BO36" s="60">
        <f t="shared" si="65"/>
        <v>5552.88</v>
      </c>
      <c r="BP36" s="54"/>
      <c r="BQ36" s="31"/>
      <c r="BR36" s="28"/>
      <c r="BS36" s="62">
        <f t="shared" si="97"/>
        <v>0</v>
      </c>
      <c r="BT36" s="54"/>
      <c r="BU36" s="31"/>
      <c r="BV36" s="28"/>
      <c r="BW36" s="56">
        <f t="shared" si="11"/>
        <v>0</v>
      </c>
      <c r="BX36" s="54"/>
      <c r="BY36" s="31"/>
      <c r="BZ36" s="28"/>
      <c r="CA36" s="60">
        <f t="shared" si="12"/>
        <v>0</v>
      </c>
      <c r="CB36" s="134"/>
      <c r="CC36" s="141"/>
      <c r="CD36" s="134"/>
      <c r="CE36" s="175">
        <f t="shared" si="13"/>
        <v>0</v>
      </c>
      <c r="CF36" s="67"/>
      <c r="CG36" s="31"/>
      <c r="CH36" s="28"/>
      <c r="CI36" s="60">
        <f t="shared" si="84"/>
        <v>0</v>
      </c>
      <c r="CJ36" s="54"/>
      <c r="CK36" s="31"/>
      <c r="CL36" s="28"/>
      <c r="CM36" s="56">
        <f t="shared" ref="CM36:CM39" si="98">CL36*CK36</f>
        <v>0</v>
      </c>
      <c r="CN36" s="54"/>
      <c r="CO36" s="31"/>
      <c r="CP36" s="28"/>
      <c r="CQ36" s="60">
        <f t="shared" si="66"/>
        <v>0</v>
      </c>
      <c r="CR36" s="54"/>
      <c r="CS36" s="31"/>
      <c r="CT36" s="28"/>
      <c r="CU36" s="62">
        <f t="shared" si="17"/>
        <v>0</v>
      </c>
      <c r="CV36" s="54"/>
      <c r="CW36" s="28"/>
      <c r="CX36" s="28"/>
      <c r="CY36" s="56">
        <f t="shared" si="18"/>
        <v>0</v>
      </c>
      <c r="CZ36" s="54"/>
      <c r="DA36" s="28"/>
      <c r="DB36" s="28"/>
      <c r="DC36" s="60">
        <f t="shared" ref="DC36:DC39" si="99">DB36*DA36</f>
        <v>0</v>
      </c>
      <c r="DD36" s="138"/>
      <c r="DE36" s="141"/>
      <c r="DF36" s="134"/>
      <c r="DG36" s="145">
        <f t="shared" si="93"/>
        <v>0</v>
      </c>
      <c r="DH36" s="137"/>
      <c r="DI36" s="140"/>
      <c r="DJ36" s="133"/>
      <c r="DK36" s="147">
        <f t="shared" si="83"/>
        <v>0</v>
      </c>
      <c r="DL36" s="137"/>
      <c r="DM36" s="140"/>
      <c r="DN36" s="133"/>
      <c r="DO36" s="149">
        <f t="shared" si="85"/>
        <v>0</v>
      </c>
      <c r="DP36" s="133"/>
      <c r="DQ36" s="133"/>
      <c r="DR36" s="133"/>
      <c r="DS36" s="145">
        <f t="shared" si="22"/>
        <v>0</v>
      </c>
      <c r="DT36" s="137"/>
      <c r="DU36" s="133"/>
      <c r="DV36" s="133"/>
      <c r="DW36" s="147">
        <f t="shared" si="67"/>
        <v>0</v>
      </c>
      <c r="DX36" s="137"/>
      <c r="DY36" s="133"/>
      <c r="DZ36" s="133"/>
      <c r="EA36" s="147">
        <f t="shared" si="68"/>
        <v>0</v>
      </c>
      <c r="EB36" s="137"/>
      <c r="EC36" s="133"/>
      <c r="ED36" s="133"/>
      <c r="EE36" s="147">
        <f t="shared" si="69"/>
        <v>0</v>
      </c>
      <c r="EF36" s="137"/>
      <c r="EG36" s="140"/>
      <c r="EH36" s="133"/>
      <c r="EI36" s="149">
        <f t="shared" si="26"/>
        <v>0</v>
      </c>
      <c r="EJ36" s="137"/>
      <c r="EK36" s="140"/>
      <c r="EL36" s="133"/>
      <c r="EM36" s="133">
        <f t="shared" si="27"/>
        <v>0</v>
      </c>
      <c r="EN36" s="168"/>
      <c r="EO36" s="156"/>
      <c r="EP36" s="28"/>
      <c r="EQ36" s="72">
        <f t="shared" si="86"/>
        <v>0</v>
      </c>
      <c r="ER36" s="74"/>
      <c r="ES36" s="98">
        <f t="shared" si="36"/>
        <v>81309.150000000009</v>
      </c>
      <c r="ET36" s="172"/>
    </row>
    <row r="37" spans="1:150" ht="15.75">
      <c r="A37" s="129">
        <v>35</v>
      </c>
      <c r="B37" s="225">
        <v>41087</v>
      </c>
      <c r="C37" s="174" t="s">
        <v>276</v>
      </c>
      <c r="D37" s="151"/>
      <c r="E37" s="31"/>
      <c r="F37" s="28"/>
      <c r="G37" s="56">
        <f t="shared" si="0"/>
        <v>0</v>
      </c>
      <c r="H37" s="54"/>
      <c r="I37" s="30"/>
      <c r="J37" s="28"/>
      <c r="K37" s="60">
        <f t="shared" si="1"/>
        <v>0</v>
      </c>
      <c r="L37" s="58"/>
      <c r="M37" s="31"/>
      <c r="N37" s="28"/>
      <c r="O37" s="62">
        <f t="shared" si="2"/>
        <v>0</v>
      </c>
      <c r="P37" s="58"/>
      <c r="Q37" s="31"/>
      <c r="R37" s="28"/>
      <c r="S37" s="56">
        <f t="shared" si="87"/>
        <v>0</v>
      </c>
      <c r="T37" s="54"/>
      <c r="U37" s="31"/>
      <c r="V37" s="28"/>
      <c r="W37" s="60">
        <f t="shared" si="88"/>
        <v>0</v>
      </c>
      <c r="X37" s="54"/>
      <c r="Y37" s="31"/>
      <c r="Z37" s="28"/>
      <c r="AA37" s="62">
        <f t="shared" si="89"/>
        <v>0</v>
      </c>
      <c r="AB37" s="54"/>
      <c r="AC37" s="31"/>
      <c r="AD37" s="28"/>
      <c r="AE37" s="56">
        <f t="shared" si="90"/>
        <v>0</v>
      </c>
      <c r="AF37" s="54"/>
      <c r="AG37" s="31"/>
      <c r="AH37" s="28"/>
      <c r="AI37" s="56">
        <f t="shared" si="91"/>
        <v>0</v>
      </c>
      <c r="AJ37" s="54"/>
      <c r="AK37" s="31"/>
      <c r="AL37" s="28"/>
      <c r="AM37" s="65">
        <f t="shared" si="3"/>
        <v>0</v>
      </c>
      <c r="AN37" s="54"/>
      <c r="AO37" s="31"/>
      <c r="AP37" s="28"/>
      <c r="AQ37" s="65">
        <f t="shared" si="4"/>
        <v>0</v>
      </c>
      <c r="AR37" s="54"/>
      <c r="AS37" s="31"/>
      <c r="AT37" s="28"/>
      <c r="AU37" s="62">
        <f t="shared" si="92"/>
        <v>0</v>
      </c>
      <c r="AV37" s="54"/>
      <c r="AW37" s="30"/>
      <c r="AX37" s="28"/>
      <c r="AY37" s="56">
        <f t="shared" si="94"/>
        <v>0</v>
      </c>
      <c r="AZ37" s="54"/>
      <c r="BA37" s="31"/>
      <c r="BB37" s="28"/>
      <c r="BC37" s="60">
        <f t="shared" si="95"/>
        <v>0</v>
      </c>
      <c r="BD37" s="54"/>
      <c r="BE37" s="28"/>
      <c r="BF37" s="28"/>
      <c r="BG37" s="62">
        <f t="shared" si="7"/>
        <v>0</v>
      </c>
      <c r="BH37" s="54"/>
      <c r="BI37" s="31"/>
      <c r="BJ37" s="28"/>
      <c r="BK37" s="56">
        <f t="shared" si="96"/>
        <v>0</v>
      </c>
      <c r="BL37" s="54"/>
      <c r="BM37" s="31"/>
      <c r="BN37" s="28"/>
      <c r="BO37" s="60">
        <f t="shared" si="65"/>
        <v>0</v>
      </c>
      <c r="BP37" s="54"/>
      <c r="BQ37" s="31"/>
      <c r="BR37" s="28"/>
      <c r="BS37" s="62">
        <f t="shared" si="97"/>
        <v>0</v>
      </c>
      <c r="BT37" s="54"/>
      <c r="BU37" s="31"/>
      <c r="BV37" s="28"/>
      <c r="BW37" s="56">
        <f t="shared" si="11"/>
        <v>0</v>
      </c>
      <c r="BX37" s="54"/>
      <c r="BY37" s="31"/>
      <c r="BZ37" s="28"/>
      <c r="CA37" s="60">
        <f t="shared" si="12"/>
        <v>0</v>
      </c>
      <c r="CB37" s="134"/>
      <c r="CC37" s="141"/>
      <c r="CD37" s="134"/>
      <c r="CE37" s="175">
        <f t="shared" si="13"/>
        <v>0</v>
      </c>
      <c r="CF37" s="67"/>
      <c r="CG37" s="31"/>
      <c r="CH37" s="28"/>
      <c r="CI37" s="60">
        <f t="shared" si="84"/>
        <v>0</v>
      </c>
      <c r="CJ37" s="54"/>
      <c r="CK37" s="31"/>
      <c r="CL37" s="28"/>
      <c r="CM37" s="56">
        <f t="shared" si="98"/>
        <v>0</v>
      </c>
      <c r="CN37" s="54"/>
      <c r="CO37" s="31"/>
      <c r="CP37" s="28"/>
      <c r="CQ37" s="60">
        <f t="shared" si="66"/>
        <v>0</v>
      </c>
      <c r="CR37" s="54">
        <v>2</v>
      </c>
      <c r="CS37" s="31">
        <v>50.68</v>
      </c>
      <c r="CT37" s="28">
        <v>63</v>
      </c>
      <c r="CU37" s="62">
        <f t="shared" si="17"/>
        <v>3192.84</v>
      </c>
      <c r="CV37" s="54"/>
      <c r="CW37" s="28"/>
      <c r="CX37" s="28"/>
      <c r="CY37" s="56">
        <f t="shared" si="18"/>
        <v>0</v>
      </c>
      <c r="CZ37" s="54"/>
      <c r="DA37" s="28"/>
      <c r="DB37" s="28"/>
      <c r="DC37" s="60">
        <f t="shared" si="99"/>
        <v>0</v>
      </c>
      <c r="DD37" s="138"/>
      <c r="DE37" s="141"/>
      <c r="DF37" s="134"/>
      <c r="DG37" s="145">
        <f t="shared" si="93"/>
        <v>0</v>
      </c>
      <c r="DH37" s="137"/>
      <c r="DI37" s="140"/>
      <c r="DJ37" s="133"/>
      <c r="DK37" s="147">
        <f>DJ37*DI37</f>
        <v>0</v>
      </c>
      <c r="DL37" s="137"/>
      <c r="DM37" s="140"/>
      <c r="DN37" s="133"/>
      <c r="DO37" s="149">
        <f t="shared" si="85"/>
        <v>0</v>
      </c>
      <c r="DP37" s="133"/>
      <c r="DQ37" s="133"/>
      <c r="DR37" s="133"/>
      <c r="DS37" s="145">
        <f t="shared" si="22"/>
        <v>0</v>
      </c>
      <c r="DT37" s="137"/>
      <c r="DU37" s="133"/>
      <c r="DV37" s="133"/>
      <c r="DW37" s="147">
        <f t="shared" si="67"/>
        <v>0</v>
      </c>
      <c r="DX37" s="137"/>
      <c r="DY37" s="133"/>
      <c r="DZ37" s="133"/>
      <c r="EA37" s="147">
        <f t="shared" si="68"/>
        <v>0</v>
      </c>
      <c r="EB37" s="137"/>
      <c r="EC37" s="133"/>
      <c r="ED37" s="133"/>
      <c r="EE37" s="147">
        <f t="shared" si="69"/>
        <v>0</v>
      </c>
      <c r="EF37" s="137"/>
      <c r="EG37" s="140"/>
      <c r="EH37" s="133"/>
      <c r="EI37" s="149">
        <f t="shared" si="26"/>
        <v>0</v>
      </c>
      <c r="EJ37" s="137"/>
      <c r="EK37" s="140"/>
      <c r="EL37" s="133"/>
      <c r="EM37" s="133">
        <f t="shared" si="27"/>
        <v>0</v>
      </c>
      <c r="EN37" s="163"/>
      <c r="EO37" s="157"/>
      <c r="EP37" s="28"/>
      <c r="EQ37" s="72">
        <f t="shared" si="86"/>
        <v>0</v>
      </c>
      <c r="ER37" s="74"/>
      <c r="ES37" s="98">
        <f t="shared" si="36"/>
        <v>3192.84</v>
      </c>
      <c r="ET37" s="172"/>
    </row>
    <row r="38" spans="1:150" ht="15.75">
      <c r="A38" s="129">
        <v>36</v>
      </c>
      <c r="B38" s="225">
        <v>41088</v>
      </c>
      <c r="C38" s="174" t="s">
        <v>277</v>
      </c>
      <c r="D38" s="69"/>
      <c r="E38" s="31"/>
      <c r="F38" s="28"/>
      <c r="G38" s="56">
        <f t="shared" si="0"/>
        <v>0</v>
      </c>
      <c r="H38" s="54"/>
      <c r="I38" s="30"/>
      <c r="J38" s="28"/>
      <c r="K38" s="60">
        <f t="shared" si="1"/>
        <v>0</v>
      </c>
      <c r="L38" s="58"/>
      <c r="M38" s="31"/>
      <c r="N38" s="28"/>
      <c r="O38" s="62">
        <f t="shared" si="2"/>
        <v>0</v>
      </c>
      <c r="P38" s="58"/>
      <c r="Q38" s="31"/>
      <c r="R38" s="28"/>
      <c r="S38" s="56">
        <f t="shared" si="87"/>
        <v>0</v>
      </c>
      <c r="T38" s="54"/>
      <c r="U38" s="31"/>
      <c r="V38" s="28"/>
      <c r="W38" s="60">
        <f t="shared" si="88"/>
        <v>0</v>
      </c>
      <c r="X38" s="54"/>
      <c r="Y38" s="31"/>
      <c r="Z38" s="28"/>
      <c r="AA38" s="62">
        <f t="shared" si="89"/>
        <v>0</v>
      </c>
      <c r="AB38" s="54"/>
      <c r="AC38" s="31"/>
      <c r="AD38" s="28"/>
      <c r="AE38" s="56">
        <f t="shared" si="90"/>
        <v>0</v>
      </c>
      <c r="AF38" s="54"/>
      <c r="AG38" s="31"/>
      <c r="AH38" s="28"/>
      <c r="AI38" s="56">
        <f t="shared" si="91"/>
        <v>0</v>
      </c>
      <c r="AJ38" s="54"/>
      <c r="AK38" s="31"/>
      <c r="AL38" s="28"/>
      <c r="AM38" s="65">
        <f t="shared" si="3"/>
        <v>0</v>
      </c>
      <c r="AN38" s="54"/>
      <c r="AO38" s="31"/>
      <c r="AP38" s="28"/>
      <c r="AQ38" s="65">
        <f t="shared" si="4"/>
        <v>0</v>
      </c>
      <c r="AR38" s="54"/>
      <c r="AS38" s="31"/>
      <c r="AT38" s="28"/>
      <c r="AU38" s="62">
        <f t="shared" si="92"/>
        <v>0</v>
      </c>
      <c r="AV38" s="54"/>
      <c r="AW38" s="30"/>
      <c r="AX38" s="28"/>
      <c r="AY38" s="56">
        <f t="shared" si="94"/>
        <v>0</v>
      </c>
      <c r="AZ38" s="54"/>
      <c r="BA38" s="31"/>
      <c r="BB38" s="28"/>
      <c r="BC38" s="60">
        <f t="shared" si="95"/>
        <v>0</v>
      </c>
      <c r="BD38" s="54"/>
      <c r="BE38" s="28"/>
      <c r="BF38" s="28"/>
      <c r="BG38" s="62">
        <f t="shared" si="7"/>
        <v>0</v>
      </c>
      <c r="BH38" s="54"/>
      <c r="BI38" s="31"/>
      <c r="BJ38" s="28"/>
      <c r="BK38" s="56">
        <f t="shared" si="96"/>
        <v>0</v>
      </c>
      <c r="BL38" s="54"/>
      <c r="BM38" s="31"/>
      <c r="BN38" s="28"/>
      <c r="BO38" s="60">
        <f t="shared" si="65"/>
        <v>0</v>
      </c>
      <c r="BP38" s="54"/>
      <c r="BQ38" s="31"/>
      <c r="BR38" s="28"/>
      <c r="BS38" s="62">
        <f t="shared" si="97"/>
        <v>0</v>
      </c>
      <c r="BT38" s="54">
        <v>6</v>
      </c>
      <c r="BU38" s="31">
        <v>491.6</v>
      </c>
      <c r="BV38" s="28">
        <v>28</v>
      </c>
      <c r="BW38" s="56">
        <f t="shared" si="11"/>
        <v>13764.800000000001</v>
      </c>
      <c r="BX38" s="54"/>
      <c r="BY38" s="31"/>
      <c r="BZ38" s="28"/>
      <c r="CA38" s="60">
        <f t="shared" si="12"/>
        <v>0</v>
      </c>
      <c r="CB38" s="134"/>
      <c r="CC38" s="141"/>
      <c r="CD38" s="134"/>
      <c r="CE38" s="175">
        <f t="shared" si="13"/>
        <v>0</v>
      </c>
      <c r="CF38" s="67"/>
      <c r="CG38" s="31"/>
      <c r="CH38" s="28"/>
      <c r="CI38" s="60">
        <f>CH38*CG38</f>
        <v>0</v>
      </c>
      <c r="CJ38" s="54"/>
      <c r="CK38" s="31">
        <v>99.1</v>
      </c>
      <c r="CL38" s="28">
        <v>36</v>
      </c>
      <c r="CM38" s="56">
        <f t="shared" si="98"/>
        <v>3567.6</v>
      </c>
      <c r="CN38" s="54"/>
      <c r="CO38" s="31"/>
      <c r="CP38" s="28"/>
      <c r="CQ38" s="60">
        <f t="shared" si="66"/>
        <v>0</v>
      </c>
      <c r="CR38" s="54"/>
      <c r="CS38" s="31"/>
      <c r="CT38" s="28"/>
      <c r="CU38" s="62">
        <f t="shared" si="17"/>
        <v>0</v>
      </c>
      <c r="CV38" s="54"/>
      <c r="CW38" s="28"/>
      <c r="CX38" s="28"/>
      <c r="CY38" s="56">
        <f t="shared" si="18"/>
        <v>0</v>
      </c>
      <c r="CZ38" s="54"/>
      <c r="DA38" s="28"/>
      <c r="DB38" s="28"/>
      <c r="DC38" s="60">
        <f t="shared" si="99"/>
        <v>0</v>
      </c>
      <c r="DD38" s="138"/>
      <c r="DE38" s="141"/>
      <c r="DF38" s="134"/>
      <c r="DG38" s="145">
        <f t="shared" si="93"/>
        <v>0</v>
      </c>
      <c r="DH38" s="137"/>
      <c r="DI38" s="140"/>
      <c r="DJ38" s="133"/>
      <c r="DK38" s="147">
        <f t="shared" ref="DK38:DK39" si="100">DJ38*DI38</f>
        <v>0</v>
      </c>
      <c r="DL38" s="137"/>
      <c r="DM38" s="140"/>
      <c r="DN38" s="133"/>
      <c r="DO38" s="149">
        <f>DN38*DM38</f>
        <v>0</v>
      </c>
      <c r="DP38" s="133"/>
      <c r="DQ38" s="133"/>
      <c r="DR38" s="133"/>
      <c r="DS38" s="145">
        <f t="shared" si="22"/>
        <v>0</v>
      </c>
      <c r="DT38" s="137"/>
      <c r="DU38" s="133"/>
      <c r="DV38" s="133"/>
      <c r="DW38" s="147">
        <f t="shared" si="67"/>
        <v>0</v>
      </c>
      <c r="DX38" s="137"/>
      <c r="DY38" s="133"/>
      <c r="DZ38" s="133"/>
      <c r="EA38" s="147">
        <f t="shared" si="68"/>
        <v>0</v>
      </c>
      <c r="EB38" s="137"/>
      <c r="EC38" s="133"/>
      <c r="ED38" s="133"/>
      <c r="EE38" s="147">
        <f t="shared" si="69"/>
        <v>0</v>
      </c>
      <c r="EF38" s="137"/>
      <c r="EG38" s="140"/>
      <c r="EH38" s="133"/>
      <c r="EI38" s="149">
        <f t="shared" si="26"/>
        <v>0</v>
      </c>
      <c r="EJ38" s="137"/>
      <c r="EK38" s="140">
        <v>5</v>
      </c>
      <c r="EL38" s="133">
        <v>20</v>
      </c>
      <c r="EM38" s="133">
        <f t="shared" si="27"/>
        <v>100</v>
      </c>
      <c r="EN38" s="163"/>
      <c r="EO38" s="156"/>
      <c r="EP38" s="28"/>
      <c r="EQ38" s="72">
        <f>EP38*EO38</f>
        <v>0</v>
      </c>
      <c r="ER38" s="74"/>
      <c r="ES38" s="98">
        <f t="shared" si="36"/>
        <v>17432.400000000001</v>
      </c>
    </row>
    <row r="39" spans="1:150" ht="16.5" thickBot="1">
      <c r="A39" s="129">
        <v>37</v>
      </c>
      <c r="B39" s="225">
        <v>41090</v>
      </c>
      <c r="C39" s="174" t="s">
        <v>278</v>
      </c>
      <c r="D39" s="69"/>
      <c r="E39" s="31"/>
      <c r="F39" s="28"/>
      <c r="G39" s="56">
        <f t="shared" si="0"/>
        <v>0</v>
      </c>
      <c r="H39" s="54"/>
      <c r="I39" s="30"/>
      <c r="J39" s="28"/>
      <c r="K39" s="60">
        <f t="shared" si="1"/>
        <v>0</v>
      </c>
      <c r="L39" s="58"/>
      <c r="M39" s="31"/>
      <c r="N39" s="28"/>
      <c r="O39" s="62">
        <f t="shared" si="2"/>
        <v>0</v>
      </c>
      <c r="P39" s="58">
        <v>4</v>
      </c>
      <c r="Q39" s="31">
        <v>108.88</v>
      </c>
      <c r="R39" s="28">
        <v>22</v>
      </c>
      <c r="S39" s="56">
        <f t="shared" si="87"/>
        <v>2395.3599999999997</v>
      </c>
      <c r="T39" s="54"/>
      <c r="U39" s="31"/>
      <c r="V39" s="28"/>
      <c r="W39" s="60">
        <f t="shared" si="88"/>
        <v>0</v>
      </c>
      <c r="X39" s="54"/>
      <c r="Y39" s="33"/>
      <c r="Z39" s="28"/>
      <c r="AA39" s="62">
        <f t="shared" si="89"/>
        <v>0</v>
      </c>
      <c r="AB39" s="54"/>
      <c r="AC39" s="31"/>
      <c r="AD39" s="28"/>
      <c r="AE39" s="56">
        <f t="shared" si="90"/>
        <v>0</v>
      </c>
      <c r="AF39" s="54"/>
      <c r="AG39" s="31"/>
      <c r="AH39" s="28"/>
      <c r="AI39" s="56">
        <f t="shared" si="91"/>
        <v>0</v>
      </c>
      <c r="AJ39" s="54"/>
      <c r="AK39" s="31">
        <v>558</v>
      </c>
      <c r="AL39" s="28">
        <v>16</v>
      </c>
      <c r="AM39" s="65">
        <f t="shared" si="3"/>
        <v>8928</v>
      </c>
      <c r="AN39" s="54"/>
      <c r="AO39" s="31"/>
      <c r="AP39" s="28"/>
      <c r="AQ39" s="65">
        <f t="shared" si="4"/>
        <v>0</v>
      </c>
      <c r="AR39" s="54"/>
      <c r="AS39" s="31"/>
      <c r="AT39" s="28"/>
      <c r="AU39" s="62">
        <f t="shared" si="92"/>
        <v>0</v>
      </c>
      <c r="AV39" s="54"/>
      <c r="AW39" s="30"/>
      <c r="AX39" s="28"/>
      <c r="AY39" s="56">
        <f t="shared" si="94"/>
        <v>0</v>
      </c>
      <c r="AZ39" s="54"/>
      <c r="BA39" s="31"/>
      <c r="BB39" s="28"/>
      <c r="BC39" s="60">
        <f t="shared" si="95"/>
        <v>0</v>
      </c>
      <c r="BD39" s="54"/>
      <c r="BE39" s="28"/>
      <c r="BF39" s="28"/>
      <c r="BG39" s="62">
        <f t="shared" si="7"/>
        <v>0</v>
      </c>
      <c r="BH39" s="54"/>
      <c r="BI39" s="31"/>
      <c r="BJ39" s="28"/>
      <c r="BK39" s="56">
        <f t="shared" si="96"/>
        <v>0</v>
      </c>
      <c r="BL39" s="54">
        <v>10</v>
      </c>
      <c r="BM39" s="31">
        <v>272.2</v>
      </c>
      <c r="BN39" s="28">
        <v>27</v>
      </c>
      <c r="BO39" s="60">
        <f>BN39*BM39</f>
        <v>7349.4</v>
      </c>
      <c r="BP39" s="54"/>
      <c r="BQ39" s="31"/>
      <c r="BR39" s="28"/>
      <c r="BS39" s="62">
        <f t="shared" si="97"/>
        <v>0</v>
      </c>
      <c r="BT39" s="54"/>
      <c r="BU39" s="31"/>
      <c r="BV39" s="28"/>
      <c r="BW39" s="56">
        <f t="shared" si="11"/>
        <v>0</v>
      </c>
      <c r="BX39" s="54"/>
      <c r="BY39" s="31"/>
      <c r="BZ39" s="28"/>
      <c r="CA39" s="60">
        <f t="shared" si="12"/>
        <v>0</v>
      </c>
      <c r="CB39" s="134"/>
      <c r="CC39" s="141"/>
      <c r="CD39" s="134"/>
      <c r="CE39" s="175">
        <f t="shared" si="13"/>
        <v>0</v>
      </c>
      <c r="CF39" s="67"/>
      <c r="CG39" s="31"/>
      <c r="CH39" s="28"/>
      <c r="CI39" s="60">
        <f t="shared" ref="CI39" si="101">CH39*CG39</f>
        <v>0</v>
      </c>
      <c r="CJ39" s="54"/>
      <c r="CK39" s="31"/>
      <c r="CL39" s="28"/>
      <c r="CM39" s="56">
        <f t="shared" si="98"/>
        <v>0</v>
      </c>
      <c r="CN39" s="54"/>
      <c r="CO39" s="31"/>
      <c r="CP39" s="28"/>
      <c r="CQ39" s="60">
        <f t="shared" si="66"/>
        <v>0</v>
      </c>
      <c r="CR39" s="54"/>
      <c r="CS39" s="31"/>
      <c r="CT39" s="28"/>
      <c r="CU39" s="62">
        <f t="shared" si="17"/>
        <v>0</v>
      </c>
      <c r="CV39" s="54"/>
      <c r="CW39" s="28"/>
      <c r="CX39" s="28"/>
      <c r="CY39" s="56">
        <f t="shared" si="18"/>
        <v>0</v>
      </c>
      <c r="CZ39" s="54"/>
      <c r="DA39" s="28"/>
      <c r="DB39" s="28"/>
      <c r="DC39" s="60">
        <f t="shared" si="99"/>
        <v>0</v>
      </c>
      <c r="DD39" s="138"/>
      <c r="DE39" s="141"/>
      <c r="DF39" s="134"/>
      <c r="DG39" s="145">
        <f t="shared" si="93"/>
        <v>0</v>
      </c>
      <c r="DH39" s="137"/>
      <c r="DI39" s="140"/>
      <c r="DJ39" s="133"/>
      <c r="DK39" s="147">
        <f t="shared" si="100"/>
        <v>0</v>
      </c>
      <c r="DL39" s="137"/>
      <c r="DM39" s="140"/>
      <c r="DN39" s="133"/>
      <c r="DO39" s="149">
        <f t="shared" ref="DO39" si="102">DN39*DM39</f>
        <v>0</v>
      </c>
      <c r="DP39" s="133"/>
      <c r="DQ39" s="133"/>
      <c r="DR39" s="133"/>
      <c r="DS39" s="145">
        <f t="shared" si="22"/>
        <v>0</v>
      </c>
      <c r="DT39" s="137"/>
      <c r="DU39" s="133"/>
      <c r="DV39" s="133"/>
      <c r="DW39" s="147">
        <f t="shared" si="67"/>
        <v>0</v>
      </c>
      <c r="DX39" s="137"/>
      <c r="DY39" s="133"/>
      <c r="DZ39" s="133"/>
      <c r="EA39" s="147">
        <f t="shared" si="68"/>
        <v>0</v>
      </c>
      <c r="EB39" s="137"/>
      <c r="EC39" s="133"/>
      <c r="ED39" s="133"/>
      <c r="EE39" s="147">
        <f t="shared" si="69"/>
        <v>0</v>
      </c>
      <c r="EF39" s="137"/>
      <c r="EG39" s="140"/>
      <c r="EH39" s="133"/>
      <c r="EI39" s="149">
        <f t="shared" si="26"/>
        <v>0</v>
      </c>
      <c r="EJ39" s="137"/>
      <c r="EK39" s="140"/>
      <c r="EL39" s="133"/>
      <c r="EM39" s="133">
        <f t="shared" si="27"/>
        <v>0</v>
      </c>
      <c r="EN39" s="163"/>
      <c r="EO39" s="156"/>
      <c r="EP39" s="28"/>
      <c r="EQ39" s="72">
        <f t="shared" ref="EQ39" si="103">EP39*EO39</f>
        <v>0</v>
      </c>
      <c r="ER39" s="75"/>
      <c r="ES39" s="98">
        <f t="shared" si="36"/>
        <v>18672.759999999998</v>
      </c>
    </row>
    <row r="40" spans="1:150" s="109" customFormat="1" ht="22.5" thickTop="1" thickBot="1">
      <c r="A40" s="242" t="s">
        <v>55</v>
      </c>
      <c r="B40" s="243"/>
      <c r="C40" s="244"/>
      <c r="D40" s="110">
        <f>SUM(D3:D39)</f>
        <v>50</v>
      </c>
      <c r="E40" s="111">
        <f>SUM(E3:E39)</f>
        <v>819.30000000000007</v>
      </c>
      <c r="F40" s="110"/>
      <c r="G40" s="121">
        <f>SUM(G3:G39)</f>
        <v>29085.149999999998</v>
      </c>
      <c r="H40" s="113">
        <f>SUM(H3:H39)</f>
        <v>119</v>
      </c>
      <c r="I40" s="114">
        <f>SUM(I3:I39)</f>
        <v>3309.2</v>
      </c>
      <c r="J40" s="112"/>
      <c r="K40" s="122">
        <f>SUM(K3:K39)</f>
        <v>208479.6</v>
      </c>
      <c r="L40" s="110">
        <f>SUM(L3:L39)</f>
        <v>0</v>
      </c>
      <c r="M40" s="111">
        <f>SUM(M3:M39)</f>
        <v>0</v>
      </c>
      <c r="N40" s="110"/>
      <c r="O40" s="123">
        <f>SUM(O3:O39)</f>
        <v>0</v>
      </c>
      <c r="P40" s="110">
        <f>SUM(P3:P39)</f>
        <v>46</v>
      </c>
      <c r="Q40" s="111">
        <f>SUM(Q3:Q39)</f>
        <v>1252.1199999999999</v>
      </c>
      <c r="R40" s="110"/>
      <c r="S40" s="121">
        <f>SUM(S3:S39)</f>
        <v>27655.520000000004</v>
      </c>
      <c r="T40" s="113">
        <f>SUM(T3:T39)</f>
        <v>2</v>
      </c>
      <c r="U40" s="111">
        <f>SUM(U3:U39)</f>
        <v>1879.67</v>
      </c>
      <c r="V40" s="110"/>
      <c r="W40" s="122">
        <f>SUM(W3:W39)</f>
        <v>51638.75</v>
      </c>
      <c r="X40" s="113">
        <f>SUM(X3:X39)</f>
        <v>9</v>
      </c>
      <c r="Y40" s="111">
        <f>SUM(Y3:Y39)</f>
        <v>8426.4</v>
      </c>
      <c r="Z40" s="112"/>
      <c r="AA40" s="123">
        <f>SUM(AA3:AA39)</f>
        <v>217677.69999999998</v>
      </c>
      <c r="AB40" s="113">
        <f>SUM(AB3:AB39)</f>
        <v>17</v>
      </c>
      <c r="AC40" s="111">
        <f>SUM(AC3:AC39)</f>
        <v>13826.32</v>
      </c>
      <c r="AD40" s="110"/>
      <c r="AE40" s="124">
        <f>SUM(AE3:AE39)</f>
        <v>378438.59</v>
      </c>
      <c r="AF40" s="236">
        <f t="shared" ref="AF40:AG40" si="104">SUM(AF3:AF39)</f>
        <v>2</v>
      </c>
      <c r="AG40" s="115">
        <f t="shared" si="104"/>
        <v>1804.08</v>
      </c>
      <c r="AH40" s="115"/>
      <c r="AI40" s="115">
        <f>SUM(AI3:AI39)</f>
        <v>46004.04</v>
      </c>
      <c r="AJ40" s="116">
        <f>SUM(AJ3:AJ39)</f>
        <v>0</v>
      </c>
      <c r="AK40" s="117">
        <f>SUM(AK3:AK39)</f>
        <v>2006.3999999999999</v>
      </c>
      <c r="AL40" s="115"/>
      <c r="AM40" s="125">
        <f>SUM(AM3:AM39)</f>
        <v>30806.400000000001</v>
      </c>
      <c r="AN40" s="116">
        <f>SUM(AN3:AN39)</f>
        <v>5</v>
      </c>
      <c r="AO40" s="117">
        <f>SUM(AO3:AO39)</f>
        <v>58.15</v>
      </c>
      <c r="AP40" s="115"/>
      <c r="AQ40" s="125">
        <f>SUM(AQ3:AQ39)</f>
        <v>2093.3999999999996</v>
      </c>
      <c r="AR40" s="113">
        <f>SUM(AR3:AR39)</f>
        <v>2</v>
      </c>
      <c r="AS40" s="111">
        <f>SUM(AS3:AS39)</f>
        <v>367</v>
      </c>
      <c r="AT40" s="110"/>
      <c r="AU40" s="123">
        <f>SUM(AU3:AU39)</f>
        <v>14843.599999999999</v>
      </c>
      <c r="AV40" s="113">
        <f>SUM(AV3:AV39)</f>
        <v>0</v>
      </c>
      <c r="AW40" s="111">
        <f>SUM(AW3:AW39)</f>
        <v>0</v>
      </c>
      <c r="AX40" s="110"/>
      <c r="AY40" s="121">
        <f>SUM(AY3:AY39)</f>
        <v>0</v>
      </c>
      <c r="AZ40" s="113">
        <f>SUM(AZ3:AZ39)</f>
        <v>0</v>
      </c>
      <c r="BA40" s="111">
        <f>SUM(BA3:BA39)</f>
        <v>107.4</v>
      </c>
      <c r="BB40" s="112"/>
      <c r="BC40" s="122">
        <f>SUM(BC3:BC39)</f>
        <v>4725.6000000000004</v>
      </c>
      <c r="BD40" s="113">
        <f>SUM(BD3:BD39)</f>
        <v>0</v>
      </c>
      <c r="BE40" s="111">
        <f>SUM(BE3:BE39)</f>
        <v>0</v>
      </c>
      <c r="BF40" s="112"/>
      <c r="BG40" s="123">
        <f>SUM(BG3:BG39)</f>
        <v>0</v>
      </c>
      <c r="BH40" s="118">
        <f>SUM(BH3:BH39)</f>
        <v>0</v>
      </c>
      <c r="BI40" s="111">
        <f>SUM(BI3:BI39)</f>
        <v>0</v>
      </c>
      <c r="BJ40" s="112"/>
      <c r="BK40" s="121">
        <f>SUM(BK3:BK39)</f>
        <v>0</v>
      </c>
      <c r="BL40" s="113">
        <f>SUM(BL3:BL39)</f>
        <v>97</v>
      </c>
      <c r="BM40" s="111">
        <f>SUM(BM3:BM39)</f>
        <v>2640.34</v>
      </c>
      <c r="BN40" s="110"/>
      <c r="BO40" s="122">
        <f>SUM(BO3:BO39)</f>
        <v>67736.969999999987</v>
      </c>
      <c r="BP40" s="113">
        <f>SUM(BP3:BP39)</f>
        <v>0</v>
      </c>
      <c r="BQ40" s="111">
        <f>SUM(BQ3:BQ39)</f>
        <v>0</v>
      </c>
      <c r="BR40" s="110"/>
      <c r="BS40" s="123">
        <f>SUM(BS3:BS39)</f>
        <v>0</v>
      </c>
      <c r="BT40" s="113">
        <f>SUM(BT3:BT39)</f>
        <v>96</v>
      </c>
      <c r="BU40" s="111">
        <f>SUM(BU3:BU39)</f>
        <v>8174.5</v>
      </c>
      <c r="BV40" s="112"/>
      <c r="BW40" s="121">
        <f>SUM(BW3:BW39)</f>
        <v>214116.39999999997</v>
      </c>
      <c r="BX40" s="113">
        <f t="shared" ref="BX40:BY40" si="105">SUM(BX3:BX39)</f>
        <v>0</v>
      </c>
      <c r="BY40" s="111">
        <f t="shared" si="105"/>
        <v>0</v>
      </c>
      <c r="BZ40" s="112"/>
      <c r="CA40" s="122">
        <f>SUM(CA3:CA39)</f>
        <v>0</v>
      </c>
      <c r="CB40" s="112"/>
      <c r="CC40" s="111">
        <f t="shared" ref="CC40" si="106">SUM(CC3:CC39)</f>
        <v>31.8</v>
      </c>
      <c r="CD40" s="112"/>
      <c r="CE40" s="112">
        <f>SUM(CE3:CE39)</f>
        <v>636</v>
      </c>
      <c r="CF40" s="113">
        <f t="shared" ref="CF40:CG40" si="107">SUM(CF3:CF39)</f>
        <v>0</v>
      </c>
      <c r="CG40" s="111">
        <f t="shared" si="107"/>
        <v>0</v>
      </c>
      <c r="CH40" s="112"/>
      <c r="CI40" s="123">
        <f>SUM(CI3:CI39)</f>
        <v>0</v>
      </c>
      <c r="CJ40" s="113">
        <f>SUM(CJ3:CJ39)</f>
        <v>10</v>
      </c>
      <c r="CK40" s="111">
        <f>SUM(CK3:CK39)</f>
        <v>439.54999999999995</v>
      </c>
      <c r="CL40" s="110"/>
      <c r="CM40" s="121">
        <f>SUM(CM3:CM39)</f>
        <v>14642.499999999998</v>
      </c>
      <c r="CN40" s="113">
        <f>SUM(CN3:CN39)</f>
        <v>14</v>
      </c>
      <c r="CO40" s="111">
        <f>SUM(CO3:CO39)</f>
        <v>76.300000000000011</v>
      </c>
      <c r="CP40" s="112"/>
      <c r="CQ40" s="122">
        <f>SUM(CQ13:CQ39)</f>
        <v>3640</v>
      </c>
      <c r="CR40" s="113">
        <f>SUM(CR21:CR39)</f>
        <v>14</v>
      </c>
      <c r="CS40" s="111">
        <f>SUM(CS3:CS39)</f>
        <v>571.41999999999996</v>
      </c>
      <c r="CT40" s="112"/>
      <c r="CU40" s="123">
        <f>SUM(CU21:CU39)</f>
        <v>20236.86</v>
      </c>
      <c r="CV40" s="118">
        <f t="shared" ref="CV40" si="108">SUM(CV15:CV39)</f>
        <v>0</v>
      </c>
      <c r="CW40" s="112">
        <f>SUM(CW15:CW39)</f>
        <v>21.15</v>
      </c>
      <c r="CX40" s="112"/>
      <c r="CY40" s="121">
        <f>SUM(CY15:CY39)</f>
        <v>380.7</v>
      </c>
      <c r="CZ40" s="113">
        <f t="shared" ref="CZ40:EN40" si="109">SUM(CZ3:CZ39)</f>
        <v>0</v>
      </c>
      <c r="DA40" s="114">
        <f t="shared" si="109"/>
        <v>0</v>
      </c>
      <c r="DB40" s="112"/>
      <c r="DC40" s="122">
        <f>SUM(DC3:DC39)</f>
        <v>0</v>
      </c>
      <c r="DD40" s="118">
        <f t="shared" ref="DD40:DE40" si="110">SUM(DD3:DD39)</f>
        <v>0</v>
      </c>
      <c r="DE40" s="114">
        <f t="shared" si="110"/>
        <v>0</v>
      </c>
      <c r="DF40" s="112"/>
      <c r="DG40" s="112">
        <f>SUM(DG3:DG39)</f>
        <v>0</v>
      </c>
      <c r="DH40" s="118">
        <f t="shared" ref="DH40:DI40" si="111">SUM(DH3:DH39)</f>
        <v>0</v>
      </c>
      <c r="DI40" s="114">
        <f t="shared" si="111"/>
        <v>0</v>
      </c>
      <c r="DJ40" s="112"/>
      <c r="DK40" s="112">
        <f>SUM(DK3:DK39)</f>
        <v>0</v>
      </c>
      <c r="DL40" s="118">
        <f t="shared" ref="DL40:DM40" si="112">SUM(DL3:DL39)</f>
        <v>0</v>
      </c>
      <c r="DM40" s="114">
        <f t="shared" si="112"/>
        <v>0</v>
      </c>
      <c r="DN40" s="112"/>
      <c r="DO40" s="112">
        <f>SUM(DO3:DO39)</f>
        <v>0</v>
      </c>
      <c r="DP40" s="112"/>
      <c r="DQ40" s="114">
        <f t="shared" ref="DQ40" si="113">SUM(DQ3:DQ39)</f>
        <v>0</v>
      </c>
      <c r="DR40" s="112"/>
      <c r="DS40" s="112">
        <f>SUM(DS3:DS39)</f>
        <v>0</v>
      </c>
      <c r="DT40" s="113"/>
      <c r="DU40" s="114">
        <f t="shared" ref="DU40" si="114">SUM(DU3:DU39)</f>
        <v>200.10000000000002</v>
      </c>
      <c r="DV40" s="112"/>
      <c r="DW40" s="112">
        <f>SUM(DW3:DW39)</f>
        <v>7376.85</v>
      </c>
      <c r="DX40" s="113"/>
      <c r="DY40" s="114">
        <f t="shared" ref="DY40" si="115">SUM(DY3:DY39)</f>
        <v>40.83</v>
      </c>
      <c r="DZ40" s="112"/>
      <c r="EA40" s="112">
        <f>SUM(EA3:EA39)</f>
        <v>1687.6399999999999</v>
      </c>
      <c r="EB40" s="113"/>
      <c r="EC40" s="114">
        <f t="shared" ref="EC40" si="116">SUM(EC3:EC39)</f>
        <v>98.6</v>
      </c>
      <c r="ED40" s="112"/>
      <c r="EE40" s="112">
        <f>SUM(EE3:EE39)</f>
        <v>3648.2</v>
      </c>
      <c r="EF40" s="118">
        <f t="shared" ref="EF40:EG40" si="117">SUM(EF3:EF39)</f>
        <v>0</v>
      </c>
      <c r="EG40" s="112">
        <f t="shared" si="117"/>
        <v>0</v>
      </c>
      <c r="EH40" s="112"/>
      <c r="EI40" s="112">
        <f>SUM(EI3:EI39)</f>
        <v>0</v>
      </c>
      <c r="EJ40" s="171">
        <f t="shared" ref="EJ40:EK40" si="118">SUM(EJ3:EJ39)</f>
        <v>0</v>
      </c>
      <c r="EK40" s="170">
        <f t="shared" si="118"/>
        <v>51</v>
      </c>
      <c r="EL40" s="112"/>
      <c r="EM40" s="112">
        <f>SUM(EM3:EM39)</f>
        <v>1020</v>
      </c>
      <c r="EN40" s="110">
        <f t="shared" si="109"/>
        <v>1</v>
      </c>
      <c r="EO40" s="111">
        <f>SUM(EO3:EO39)</f>
        <v>67.95</v>
      </c>
      <c r="EP40" s="110"/>
      <c r="EQ40" s="126">
        <f>SUM(EQ3:EQ39)</f>
        <v>2165.3000000000002</v>
      </c>
      <c r="ES40" s="240">
        <f t="shared" ref="ES40" si="119">SUM(ES3:ES39)</f>
        <v>1363862.3699999999</v>
      </c>
    </row>
    <row r="41" spans="1:150" ht="15.75" thickBot="1">
      <c r="B41" s="12"/>
      <c r="BE41" s="6"/>
      <c r="ES41" s="241"/>
    </row>
  </sheetData>
  <mergeCells count="3">
    <mergeCell ref="B1:AC1"/>
    <mergeCell ref="A40:C40"/>
    <mergeCell ref="ES40:ES4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D37"/>
  <sheetViews>
    <sheetView workbookViewId="0">
      <pane xSplit="3" ySplit="14" topLeftCell="ED15" activePane="bottomRight" state="frozen"/>
      <selection pane="topRight" activeCell="D1" sqref="D1"/>
      <selection pane="bottomLeft" activeCell="A15" sqref="A15"/>
      <selection pane="bottomRight" activeCell="B3" sqref="B3:EQ10"/>
    </sheetView>
  </sheetViews>
  <sheetFormatPr baseColWidth="10" defaultRowHeight="15"/>
  <cols>
    <col min="1" max="1" width="4.140625" style="4" customWidth="1"/>
    <col min="2" max="2" width="10" style="5" customWidth="1"/>
    <col min="3" max="3" width="7.5703125" style="5" customWidth="1"/>
    <col min="4" max="4" width="4.140625" customWidth="1"/>
    <col min="5" max="5" width="9.140625" style="6" customWidth="1"/>
    <col min="6" max="6" width="6.5703125" bestFit="1" customWidth="1"/>
    <col min="8" max="8" width="4.140625" style="7" customWidth="1"/>
    <col min="9" max="9" width="8.140625" bestFit="1" customWidth="1"/>
    <col min="10" max="10" width="6.5703125" bestFit="1" customWidth="1"/>
    <col min="12" max="12" width="4.140625" style="5" customWidth="1"/>
    <col min="13" max="13" width="8.5703125" customWidth="1"/>
    <col min="14" max="14" width="7" customWidth="1"/>
    <col min="16" max="16" width="4" customWidth="1"/>
    <col min="17" max="17" width="8.7109375" customWidth="1"/>
    <col min="18" max="18" width="6.7109375" customWidth="1"/>
    <col min="20" max="20" width="4.140625" customWidth="1"/>
    <col min="21" max="21" width="8.140625" customWidth="1"/>
    <col min="22" max="22" width="6.5703125" customWidth="1"/>
    <col min="24" max="24" width="4.28515625" style="7" customWidth="1"/>
    <col min="25" max="25" width="8.5703125" style="6" bestFit="1" customWidth="1"/>
    <col min="26" max="26" width="6.5703125" bestFit="1" customWidth="1"/>
    <col min="28" max="28" width="4.28515625" style="5" bestFit="1" customWidth="1"/>
    <col min="29" max="29" width="8.5703125" bestFit="1" customWidth="1"/>
    <col min="30" max="30" width="6.5703125" bestFit="1" customWidth="1"/>
    <col min="31" max="31" width="10.140625" bestFit="1" customWidth="1"/>
    <col min="32" max="32" width="4.28515625" style="5" bestFit="1" customWidth="1"/>
    <col min="33" max="33" width="8.5703125" bestFit="1" customWidth="1"/>
    <col min="34" max="34" width="6.5703125" bestFit="1" customWidth="1"/>
    <col min="35" max="35" width="10.140625" bestFit="1" customWidth="1"/>
    <col min="36" max="36" width="4.140625" style="7" customWidth="1"/>
    <col min="37" max="37" width="10.140625" style="6" customWidth="1"/>
    <col min="38" max="38" width="7.5703125" bestFit="1" customWidth="1"/>
    <col min="39" max="39" width="10.140625" customWidth="1"/>
    <col min="40" max="40" width="4.140625" style="7" customWidth="1"/>
    <col min="41" max="41" width="10.140625" style="6" customWidth="1"/>
    <col min="42" max="42" width="6.5703125" bestFit="1" customWidth="1"/>
    <col min="43" max="43" width="10.140625" customWidth="1"/>
    <col min="44" max="44" width="4.140625" style="5" customWidth="1"/>
    <col min="45" max="45" width="10.5703125" customWidth="1"/>
    <col min="46" max="46" width="6.5703125" bestFit="1" customWidth="1"/>
    <col min="48" max="48" width="4" style="5" hidden="1" customWidth="1"/>
    <col min="49" max="49" width="9" hidden="1" customWidth="1"/>
    <col min="50" max="50" width="6.5703125" hidden="1" customWidth="1"/>
    <col min="51" max="51" width="0" hidden="1" customWidth="1"/>
    <col min="52" max="52" width="4" style="7" customWidth="1"/>
    <col min="53" max="53" width="10" style="6" customWidth="1"/>
    <col min="54" max="54" width="6.5703125" bestFit="1" customWidth="1"/>
    <col min="56" max="56" width="4.28515625" style="7" hidden="1" customWidth="1"/>
    <col min="57" max="57" width="0" hidden="1" customWidth="1"/>
    <col min="58" max="58" width="6.5703125" hidden="1" customWidth="1"/>
    <col min="59" max="59" width="0" hidden="1" customWidth="1"/>
    <col min="60" max="60" width="4" style="7" customWidth="1"/>
    <col min="61" max="61" width="11.42578125" style="6"/>
    <col min="62" max="62" width="6.5703125" bestFit="1" customWidth="1"/>
    <col min="64" max="64" width="4.28515625" style="5" customWidth="1"/>
    <col min="65" max="65" width="8.140625" customWidth="1"/>
    <col min="66" max="66" width="6.5703125" bestFit="1" customWidth="1"/>
    <col min="68" max="68" width="4.28515625" style="5" customWidth="1"/>
    <col min="69" max="69" width="8.140625" customWidth="1"/>
    <col min="70" max="70" width="6.5703125" bestFit="1" customWidth="1"/>
    <col min="72" max="72" width="5.5703125" style="7" bestFit="1" customWidth="1"/>
    <col min="73" max="73" width="10.140625" style="6" bestFit="1" customWidth="1"/>
    <col min="74" max="74" width="6.85546875" customWidth="1"/>
    <col min="75" max="75" width="11.140625" bestFit="1" customWidth="1"/>
    <col min="76" max="76" width="4" style="7" customWidth="1"/>
    <col min="77" max="77" width="10.28515625" style="6" customWidth="1"/>
    <col min="78" max="78" width="8.28515625" customWidth="1"/>
    <col min="79" max="79" width="10.28515625" customWidth="1"/>
    <col min="80" max="80" width="4.140625" customWidth="1"/>
    <col min="81" max="81" width="10.28515625" style="6" customWidth="1"/>
    <col min="82" max="82" width="7.7109375" customWidth="1"/>
    <col min="83" max="83" width="10.28515625" customWidth="1"/>
    <col min="84" max="84" width="4" style="16" hidden="1" customWidth="1"/>
    <col min="85" max="85" width="7.85546875" style="6" hidden="1" customWidth="1"/>
    <col min="86" max="86" width="7.42578125" hidden="1" customWidth="1"/>
    <col min="87" max="87" width="9.28515625" hidden="1" customWidth="1"/>
    <col min="88" max="88" width="4.140625" style="7" customWidth="1"/>
    <col min="89" max="89" width="7.42578125" style="6" bestFit="1" customWidth="1"/>
    <col min="90" max="90" width="6.5703125" bestFit="1" customWidth="1"/>
    <col min="92" max="92" width="4" style="7" customWidth="1"/>
    <col min="93" max="93" width="8.28515625" style="6" customWidth="1"/>
    <col min="94" max="94" width="7.7109375" customWidth="1"/>
    <col min="96" max="96" width="4.28515625" style="7" customWidth="1"/>
    <col min="97" max="97" width="11.42578125" style="6"/>
    <col min="98" max="98" width="8" customWidth="1"/>
    <col min="100" max="100" width="4.140625" style="7" customWidth="1"/>
    <col min="101" max="101" width="9.28515625" customWidth="1"/>
    <col min="102" max="102" width="6.5703125" bestFit="1" customWidth="1"/>
    <col min="104" max="104" width="4.140625" style="7" customWidth="1"/>
    <col min="105" max="105" width="9" customWidth="1"/>
    <col min="106" max="106" width="6.28515625" customWidth="1"/>
    <col min="107" max="107" width="10.140625" customWidth="1"/>
    <col min="108" max="108" width="4.28515625" style="9" hidden="1" customWidth="1"/>
    <col min="109" max="109" width="10.140625" style="6" hidden="1" customWidth="1"/>
    <col min="110" max="110" width="7.140625" hidden="1" customWidth="1"/>
    <col min="111" max="111" width="10.140625" hidden="1" customWidth="1"/>
    <col min="112" max="112" width="4.28515625" style="9" hidden="1" customWidth="1"/>
    <col min="113" max="113" width="10.140625" style="6" hidden="1" customWidth="1"/>
    <col min="114" max="114" width="6.140625" hidden="1" customWidth="1"/>
    <col min="115" max="115" width="10.140625" hidden="1" customWidth="1"/>
    <col min="116" max="116" width="4.140625" style="9" customWidth="1"/>
    <col min="117" max="117" width="9" style="6" customWidth="1"/>
    <col min="118" max="118" width="6.5703125" bestFit="1" customWidth="1"/>
    <col min="119" max="119" width="12.28515625" customWidth="1"/>
    <col min="120" max="120" width="4.140625" hidden="1" customWidth="1"/>
    <col min="121" max="121" width="12.28515625" hidden="1" customWidth="1"/>
    <col min="122" max="122" width="6.5703125" hidden="1" customWidth="1"/>
    <col min="123" max="123" width="12.28515625" hidden="1" customWidth="1"/>
    <col min="124" max="124" width="4.28515625" style="9" customWidth="1"/>
    <col min="125" max="125" width="8" bestFit="1" customWidth="1"/>
    <col min="126" max="126" width="7.5703125" bestFit="1" customWidth="1"/>
    <col min="127" max="127" width="9.140625" bestFit="1" customWidth="1"/>
    <col min="128" max="128" width="4.28515625" style="9" customWidth="1"/>
    <col min="129" max="129" width="8" bestFit="1" customWidth="1"/>
    <col min="130" max="130" width="6.5703125" bestFit="1" customWidth="1"/>
    <col min="131" max="131" width="9.140625" bestFit="1" customWidth="1"/>
    <col min="132" max="132" width="4.28515625" style="9" customWidth="1"/>
    <col min="133" max="133" width="8" bestFit="1" customWidth="1"/>
    <col min="134" max="134" width="7.5703125" bestFit="1" customWidth="1"/>
    <col min="135" max="135" width="9.140625" bestFit="1" customWidth="1"/>
    <col min="136" max="136" width="4.7109375" style="9" bestFit="1" customWidth="1"/>
    <col min="137" max="137" width="7.5703125" style="6" customWidth="1"/>
    <col min="138" max="138" width="6.5703125" bestFit="1" customWidth="1"/>
    <col min="139" max="139" width="12.28515625" customWidth="1"/>
    <col min="140" max="140" width="4" style="9" customWidth="1"/>
    <col min="141" max="141" width="10" style="6" customWidth="1"/>
    <col min="142" max="142" width="7.5703125" bestFit="1" customWidth="1"/>
    <col min="143" max="143" width="12.28515625" customWidth="1"/>
    <col min="144" max="144" width="4.28515625" bestFit="1" customWidth="1"/>
    <col min="145" max="145" width="8.85546875" customWidth="1"/>
    <col min="146" max="146" width="7" customWidth="1"/>
    <col min="147" max="147" width="8.7109375" style="19" customWidth="1"/>
    <col min="148" max="148" width="2.85546875" customWidth="1"/>
    <col min="149" max="149" width="17.85546875" bestFit="1" customWidth="1"/>
  </cols>
  <sheetData>
    <row r="1" spans="1:160" ht="36.75" thickBot="1">
      <c r="A1" s="127"/>
      <c r="B1" s="239" t="s">
        <v>230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1"/>
      <c r="AE1" s="1"/>
      <c r="AF1" s="1"/>
      <c r="AG1" s="1" t="s">
        <v>254</v>
      </c>
      <c r="AH1" s="1"/>
      <c r="AI1" s="1"/>
      <c r="AJ1" s="3"/>
      <c r="AK1" s="17"/>
      <c r="AL1" s="1"/>
      <c r="AM1" s="1"/>
      <c r="AN1" s="3"/>
      <c r="AO1" s="17"/>
      <c r="AP1" s="1"/>
      <c r="AQ1" s="1"/>
      <c r="AR1" s="2"/>
      <c r="AS1" s="1"/>
      <c r="AT1" s="1"/>
      <c r="AU1" s="1"/>
      <c r="AV1" s="2"/>
      <c r="AW1" s="1"/>
      <c r="AX1" s="1"/>
      <c r="AY1" s="1"/>
      <c r="AZ1" s="3"/>
      <c r="BA1" s="17"/>
      <c r="BB1" s="1"/>
      <c r="BC1" s="1"/>
      <c r="BD1" s="3"/>
      <c r="BE1" s="1"/>
      <c r="BF1" s="1"/>
      <c r="BG1" s="1"/>
      <c r="BH1" s="3"/>
      <c r="BI1" s="17"/>
      <c r="BJ1" s="1"/>
      <c r="BK1" s="1"/>
      <c r="BL1" s="2"/>
      <c r="BM1" s="1"/>
      <c r="BN1" s="1"/>
      <c r="BO1" s="1"/>
      <c r="BP1" s="2"/>
      <c r="BQ1" s="1"/>
      <c r="BR1" s="1"/>
      <c r="BS1" s="1"/>
      <c r="BT1" s="3"/>
      <c r="BU1" s="17"/>
      <c r="BV1" s="1"/>
      <c r="BW1" s="1"/>
      <c r="BX1" s="3"/>
      <c r="BY1" s="17"/>
      <c r="BZ1" s="1"/>
      <c r="CA1" s="1"/>
      <c r="CB1" s="1"/>
      <c r="CC1" s="17"/>
      <c r="CD1" s="1"/>
      <c r="CE1" s="1"/>
      <c r="CF1" s="15"/>
      <c r="CG1" s="17"/>
      <c r="CH1" s="1"/>
      <c r="CI1" s="1"/>
      <c r="CJ1" s="3"/>
      <c r="CK1" s="17"/>
      <c r="CL1" s="1"/>
      <c r="CM1" s="1"/>
      <c r="CN1" s="3"/>
      <c r="CO1" s="17"/>
      <c r="CP1" s="1"/>
      <c r="CQ1" s="1"/>
      <c r="CR1" s="3"/>
      <c r="CS1" s="17"/>
      <c r="CT1" s="1"/>
      <c r="CU1" s="1"/>
      <c r="CV1" s="3"/>
      <c r="CW1" s="1"/>
      <c r="CX1" s="1"/>
      <c r="CY1" s="1"/>
      <c r="CZ1" s="3"/>
      <c r="DA1" s="1"/>
      <c r="DB1" s="1"/>
      <c r="DC1" s="1"/>
      <c r="DD1" s="13"/>
      <c r="DE1" s="17"/>
      <c r="DF1" s="1"/>
      <c r="DG1" s="1"/>
      <c r="DH1" s="13"/>
      <c r="DI1" s="17"/>
      <c r="DJ1" s="1"/>
      <c r="DK1" s="1"/>
      <c r="DL1" s="13"/>
      <c r="DM1" s="17"/>
      <c r="DN1" s="1"/>
      <c r="DO1" s="1"/>
      <c r="DP1" s="1"/>
      <c r="DQ1" s="1"/>
      <c r="DR1" s="1"/>
      <c r="DS1" s="1"/>
      <c r="DT1" s="13"/>
      <c r="DU1" s="1"/>
      <c r="DV1" s="1"/>
      <c r="DW1" s="1"/>
      <c r="DX1" s="13"/>
      <c r="DY1" s="1"/>
      <c r="DZ1" s="1"/>
      <c r="EA1" s="1"/>
      <c r="EB1" s="13"/>
      <c r="EC1" s="1"/>
      <c r="ED1" s="1"/>
      <c r="EE1" s="1"/>
      <c r="EF1" s="13"/>
      <c r="EG1" s="17"/>
      <c r="EH1" s="1"/>
      <c r="EI1" s="1"/>
      <c r="EJ1" s="13"/>
      <c r="EK1" s="17"/>
      <c r="EL1" s="1"/>
      <c r="EM1" s="1"/>
      <c r="EN1" s="1"/>
      <c r="EO1" s="1"/>
      <c r="EP1" s="1"/>
      <c r="EQ1" s="18"/>
      <c r="ER1" s="1"/>
      <c r="ES1" s="1"/>
    </row>
    <row r="2" spans="1:160" s="4" customFormat="1" ht="39" customHeight="1" thickBot="1">
      <c r="A2" s="34"/>
      <c r="B2" s="34" t="s">
        <v>0</v>
      </c>
      <c r="C2" s="24" t="s">
        <v>1</v>
      </c>
      <c r="D2" s="35" t="s">
        <v>2</v>
      </c>
      <c r="E2" s="143" t="s">
        <v>236</v>
      </c>
      <c r="F2" s="36" t="s">
        <v>3</v>
      </c>
      <c r="G2" s="21" t="s">
        <v>4</v>
      </c>
      <c r="H2" s="37" t="s">
        <v>2</v>
      </c>
      <c r="I2" s="36" t="s">
        <v>6</v>
      </c>
      <c r="J2" s="36" t="s">
        <v>3</v>
      </c>
      <c r="K2" s="22" t="s">
        <v>4</v>
      </c>
      <c r="L2" s="35" t="s">
        <v>2</v>
      </c>
      <c r="M2" s="136" t="s">
        <v>170</v>
      </c>
      <c r="N2" s="36" t="s">
        <v>3</v>
      </c>
      <c r="O2" s="24" t="s">
        <v>4</v>
      </c>
      <c r="P2" s="35" t="s">
        <v>2</v>
      </c>
      <c r="Q2" s="39" t="s">
        <v>5</v>
      </c>
      <c r="R2" s="36" t="s">
        <v>3</v>
      </c>
      <c r="S2" s="21" t="s">
        <v>4</v>
      </c>
      <c r="T2" s="35" t="s">
        <v>2</v>
      </c>
      <c r="U2" s="40" t="s">
        <v>13</v>
      </c>
      <c r="V2" s="36" t="s">
        <v>3</v>
      </c>
      <c r="W2" s="22" t="s">
        <v>4</v>
      </c>
      <c r="X2" s="37" t="s">
        <v>2</v>
      </c>
      <c r="Y2" s="131" t="s">
        <v>14</v>
      </c>
      <c r="Z2" s="36" t="s">
        <v>3</v>
      </c>
      <c r="AA2" s="24" t="s">
        <v>4</v>
      </c>
      <c r="AB2" s="35" t="s">
        <v>2</v>
      </c>
      <c r="AC2" s="41" t="s">
        <v>15</v>
      </c>
      <c r="AD2" s="36" t="s">
        <v>3</v>
      </c>
      <c r="AE2" s="21" t="s">
        <v>4</v>
      </c>
      <c r="AF2" s="35" t="s">
        <v>2</v>
      </c>
      <c r="AG2" s="238" t="s">
        <v>253</v>
      </c>
      <c r="AH2" s="36" t="s">
        <v>3</v>
      </c>
      <c r="AI2" s="21" t="s">
        <v>4</v>
      </c>
      <c r="AJ2" s="37" t="s">
        <v>2</v>
      </c>
      <c r="AK2" s="80" t="s">
        <v>59</v>
      </c>
      <c r="AL2" s="36" t="s">
        <v>3</v>
      </c>
      <c r="AM2" s="64" t="s">
        <v>4</v>
      </c>
      <c r="AN2" s="37" t="s">
        <v>2</v>
      </c>
      <c r="AO2" s="166" t="s">
        <v>233</v>
      </c>
      <c r="AP2" s="36" t="s">
        <v>3</v>
      </c>
      <c r="AQ2" s="64" t="s">
        <v>4</v>
      </c>
      <c r="AR2" s="35" t="s">
        <v>2</v>
      </c>
      <c r="AS2" s="42" t="s">
        <v>18</v>
      </c>
      <c r="AT2" s="36" t="s">
        <v>3</v>
      </c>
      <c r="AU2" s="24" t="s">
        <v>4</v>
      </c>
      <c r="AV2" s="35" t="s">
        <v>2</v>
      </c>
      <c r="AW2" s="35" t="s">
        <v>20</v>
      </c>
      <c r="AX2" s="36" t="s">
        <v>3</v>
      </c>
      <c r="AY2" s="21" t="s">
        <v>4</v>
      </c>
      <c r="AZ2" s="37" t="s">
        <v>2</v>
      </c>
      <c r="BA2" s="43" t="s">
        <v>21</v>
      </c>
      <c r="BB2" s="36" t="s">
        <v>3</v>
      </c>
      <c r="BC2" s="22" t="s">
        <v>4</v>
      </c>
      <c r="BD2" s="37" t="s">
        <v>2</v>
      </c>
      <c r="BE2" s="35" t="s">
        <v>150</v>
      </c>
      <c r="BF2" s="36" t="s">
        <v>3</v>
      </c>
      <c r="BG2" s="24" t="s">
        <v>4</v>
      </c>
      <c r="BH2" s="37" t="s">
        <v>2</v>
      </c>
      <c r="BI2" s="45" t="s">
        <v>22</v>
      </c>
      <c r="BJ2" s="36" t="s">
        <v>3</v>
      </c>
      <c r="BK2" s="21" t="s">
        <v>4</v>
      </c>
      <c r="BL2" s="35" t="s">
        <v>2</v>
      </c>
      <c r="BM2" s="36" t="s">
        <v>7</v>
      </c>
      <c r="BN2" s="36" t="s">
        <v>3</v>
      </c>
      <c r="BO2" s="22" t="s">
        <v>4</v>
      </c>
      <c r="BP2" s="35" t="s">
        <v>2</v>
      </c>
      <c r="BQ2" s="42" t="s">
        <v>35</v>
      </c>
      <c r="BR2" s="36" t="s">
        <v>3</v>
      </c>
      <c r="BS2" s="24" t="s">
        <v>4</v>
      </c>
      <c r="BT2" s="37" t="s">
        <v>2</v>
      </c>
      <c r="BU2" s="226" t="s">
        <v>50</v>
      </c>
      <c r="BV2" s="36" t="s">
        <v>3</v>
      </c>
      <c r="BW2" s="21" t="s">
        <v>4</v>
      </c>
      <c r="BX2" s="37" t="s">
        <v>2</v>
      </c>
      <c r="BY2" s="45" t="s">
        <v>51</v>
      </c>
      <c r="BZ2" s="36" t="s">
        <v>3</v>
      </c>
      <c r="CA2" s="22" t="s">
        <v>4</v>
      </c>
      <c r="CB2" s="37" t="s">
        <v>2</v>
      </c>
      <c r="CC2" s="45" t="s">
        <v>186</v>
      </c>
      <c r="CD2" s="36" t="s">
        <v>3</v>
      </c>
      <c r="CE2" s="24" t="s">
        <v>4</v>
      </c>
      <c r="CF2" s="37" t="s">
        <v>2</v>
      </c>
      <c r="CG2" s="43" t="s">
        <v>30</v>
      </c>
      <c r="CH2" s="35" t="s">
        <v>3</v>
      </c>
      <c r="CI2" s="22" t="s">
        <v>4</v>
      </c>
      <c r="CJ2" s="37" t="s">
        <v>2</v>
      </c>
      <c r="CK2" s="46" t="s">
        <v>23</v>
      </c>
      <c r="CL2" s="36" t="s">
        <v>3</v>
      </c>
      <c r="CM2" s="21" t="s">
        <v>4</v>
      </c>
      <c r="CN2" s="37" t="s">
        <v>2</v>
      </c>
      <c r="CO2" s="46" t="s">
        <v>36</v>
      </c>
      <c r="CP2" s="36" t="s">
        <v>3</v>
      </c>
      <c r="CQ2" s="22" t="s">
        <v>4</v>
      </c>
      <c r="CR2" s="37" t="s">
        <v>2</v>
      </c>
      <c r="CS2" s="46" t="s">
        <v>77</v>
      </c>
      <c r="CT2" s="36" t="s">
        <v>3</v>
      </c>
      <c r="CU2" s="24" t="s">
        <v>4</v>
      </c>
      <c r="CV2" s="37" t="s">
        <v>2</v>
      </c>
      <c r="CW2" s="38" t="s">
        <v>39</v>
      </c>
      <c r="CX2" s="36" t="s">
        <v>3</v>
      </c>
      <c r="CY2" s="21" t="s">
        <v>4</v>
      </c>
      <c r="CZ2" s="37" t="s">
        <v>2</v>
      </c>
      <c r="DA2" s="38" t="s">
        <v>29</v>
      </c>
      <c r="DB2" s="36" t="s">
        <v>3</v>
      </c>
      <c r="DC2" s="22" t="s">
        <v>4</v>
      </c>
      <c r="DD2" s="37" t="s">
        <v>2</v>
      </c>
      <c r="DE2" s="46" t="s">
        <v>62</v>
      </c>
      <c r="DF2" s="36" t="s">
        <v>3</v>
      </c>
      <c r="DG2" s="24" t="s">
        <v>4</v>
      </c>
      <c r="DH2" s="37" t="s">
        <v>2</v>
      </c>
      <c r="DI2" s="46" t="s">
        <v>65</v>
      </c>
      <c r="DJ2" s="36" t="s">
        <v>3</v>
      </c>
      <c r="DK2" s="21" t="s">
        <v>4</v>
      </c>
      <c r="DL2" s="37" t="s">
        <v>2</v>
      </c>
      <c r="DM2" s="46" t="s">
        <v>68</v>
      </c>
      <c r="DN2" s="36" t="s">
        <v>3</v>
      </c>
      <c r="DO2" s="22" t="s">
        <v>4</v>
      </c>
      <c r="DP2" s="37" t="s">
        <v>2</v>
      </c>
      <c r="DQ2" s="173" t="s">
        <v>195</v>
      </c>
      <c r="DR2" s="36" t="s">
        <v>3</v>
      </c>
      <c r="DS2" s="24" t="s">
        <v>4</v>
      </c>
      <c r="DT2" s="37" t="s">
        <v>2</v>
      </c>
      <c r="DU2" s="166" t="s">
        <v>74</v>
      </c>
      <c r="DV2" s="36" t="s">
        <v>3</v>
      </c>
      <c r="DW2" s="21" t="s">
        <v>4</v>
      </c>
      <c r="DX2" s="37" t="s">
        <v>2</v>
      </c>
      <c r="DY2" s="46" t="s">
        <v>240</v>
      </c>
      <c r="DZ2" s="36" t="s">
        <v>3</v>
      </c>
      <c r="EA2" s="21" t="s">
        <v>4</v>
      </c>
      <c r="EB2" s="37" t="s">
        <v>2</v>
      </c>
      <c r="EC2" s="166" t="s">
        <v>214</v>
      </c>
      <c r="ED2" s="36" t="s">
        <v>3</v>
      </c>
      <c r="EE2" s="21" t="s">
        <v>4</v>
      </c>
      <c r="EF2" s="37" t="s">
        <v>2</v>
      </c>
      <c r="EG2" s="46" t="s">
        <v>89</v>
      </c>
      <c r="EH2" s="36" t="s">
        <v>3</v>
      </c>
      <c r="EI2" s="22" t="s">
        <v>4</v>
      </c>
      <c r="EJ2" s="37" t="s">
        <v>2</v>
      </c>
      <c r="EK2" s="46" t="s">
        <v>114</v>
      </c>
      <c r="EL2" s="36" t="s">
        <v>3</v>
      </c>
      <c r="EM2" s="22" t="s">
        <v>4</v>
      </c>
      <c r="EN2" s="165" t="s">
        <v>2</v>
      </c>
      <c r="EO2" s="36" t="s">
        <v>28</v>
      </c>
      <c r="EP2" s="36" t="s">
        <v>3</v>
      </c>
      <c r="EQ2" s="71" t="s">
        <v>4</v>
      </c>
      <c r="ER2" s="47"/>
      <c r="ES2" s="48" t="s">
        <v>8</v>
      </c>
    </row>
    <row r="3" spans="1:160" s="4" customFormat="1" ht="17.25" customHeight="1" thickTop="1">
      <c r="A3" s="128">
        <v>1</v>
      </c>
      <c r="B3" s="223">
        <v>41085</v>
      </c>
      <c r="C3" s="224" t="s">
        <v>271</v>
      </c>
      <c r="D3" s="87"/>
      <c r="E3" s="88"/>
      <c r="F3" s="85"/>
      <c r="G3" s="99">
        <f t="shared" ref="G3:G35" si="0">F3*E3</f>
        <v>0</v>
      </c>
      <c r="H3" s="84">
        <v>35</v>
      </c>
      <c r="I3" s="85">
        <v>876.8</v>
      </c>
      <c r="J3" s="82">
        <v>63</v>
      </c>
      <c r="K3" s="101">
        <f t="shared" ref="K3:K35" si="1">J3*I3</f>
        <v>55238.399999999994</v>
      </c>
      <c r="L3" s="87"/>
      <c r="M3" s="88"/>
      <c r="N3" s="82"/>
      <c r="O3" s="102">
        <f t="shared" ref="O3:O34" si="2">N3*M3</f>
        <v>0</v>
      </c>
      <c r="P3" s="87">
        <v>5</v>
      </c>
      <c r="Q3" s="88">
        <v>136.1</v>
      </c>
      <c r="R3" s="82">
        <v>22</v>
      </c>
      <c r="S3" s="103">
        <f>R3*Q3</f>
        <v>2994.2</v>
      </c>
      <c r="T3" s="84">
        <v>1</v>
      </c>
      <c r="U3" s="88">
        <v>929.4</v>
      </c>
      <c r="V3" s="82">
        <v>30</v>
      </c>
      <c r="W3" s="101">
        <f>V3*U3</f>
        <v>27882</v>
      </c>
      <c r="X3" s="84"/>
      <c r="Y3" s="88"/>
      <c r="Z3" s="82"/>
      <c r="AA3" s="102">
        <f>Z3*Y3</f>
        <v>0</v>
      </c>
      <c r="AB3" s="84"/>
      <c r="AC3" s="88"/>
      <c r="AD3" s="82"/>
      <c r="AE3" s="99">
        <f>AD3*AC3</f>
        <v>0</v>
      </c>
      <c r="AF3" s="84"/>
      <c r="AG3" s="88"/>
      <c r="AH3" s="82"/>
      <c r="AI3" s="99">
        <f>AH3*AG3</f>
        <v>0</v>
      </c>
      <c r="AJ3" s="84"/>
      <c r="AK3" s="88"/>
      <c r="AL3" s="82"/>
      <c r="AM3" s="65">
        <f t="shared" ref="AM3:AM20" si="3">AL3*AK3</f>
        <v>0</v>
      </c>
      <c r="AN3" s="84"/>
      <c r="AO3" s="88"/>
      <c r="AP3" s="82"/>
      <c r="AQ3" s="65">
        <f t="shared" ref="AQ3:AQ20" si="4">AP3*AO3</f>
        <v>0</v>
      </c>
      <c r="AR3" s="84"/>
      <c r="AS3" s="88"/>
      <c r="AT3" s="82"/>
      <c r="AU3" s="102">
        <f>AT3*AS3</f>
        <v>0</v>
      </c>
      <c r="AV3" s="84"/>
      <c r="AW3" s="85"/>
      <c r="AX3" s="82"/>
      <c r="AY3" s="56">
        <f t="shared" ref="AY3:AY4" si="5">AX3*AW3</f>
        <v>0</v>
      </c>
      <c r="AZ3" s="84"/>
      <c r="BA3" s="88"/>
      <c r="BB3" s="82"/>
      <c r="BC3" s="28">
        <f t="shared" ref="BC3:BC4" si="6">BB3*BA3</f>
        <v>0</v>
      </c>
      <c r="BD3" s="97"/>
      <c r="BE3" s="82"/>
      <c r="BF3" s="82"/>
      <c r="BG3" s="62">
        <f t="shared" ref="BG3:BG16" si="7">BF3*BE3</f>
        <v>0</v>
      </c>
      <c r="BH3" s="84"/>
      <c r="BI3" s="88"/>
      <c r="BJ3" s="82"/>
      <c r="BK3" s="56">
        <f t="shared" ref="BK3:BK4" si="8">BJ3*BI3</f>
        <v>0</v>
      </c>
      <c r="BL3" s="84"/>
      <c r="BM3" s="88"/>
      <c r="BN3" s="82"/>
      <c r="BO3" s="60">
        <f t="shared" ref="BO3:BO9" si="9">BN3*BM3</f>
        <v>0</v>
      </c>
      <c r="BP3" s="84"/>
      <c r="BQ3" s="88"/>
      <c r="BR3" s="82"/>
      <c r="BS3" s="62">
        <f t="shared" ref="BS3:BS4" si="10">BR3*BQ3</f>
        <v>0</v>
      </c>
      <c r="BT3" s="84"/>
      <c r="BU3" s="88"/>
      <c r="BV3" s="82"/>
      <c r="BW3" s="56">
        <f t="shared" ref="BW3:BW35" si="11">BV3*BU3</f>
        <v>0</v>
      </c>
      <c r="BX3" s="84"/>
      <c r="BY3" s="88"/>
      <c r="BZ3" s="82"/>
      <c r="CA3" s="60">
        <f t="shared" ref="CA3:CA35" si="12">BZ3*BY3</f>
        <v>0</v>
      </c>
      <c r="CB3" s="133"/>
      <c r="CC3" s="140"/>
      <c r="CD3" s="133"/>
      <c r="CE3" s="175">
        <f t="shared" ref="CE3:CE22" si="13">CD3*CC3</f>
        <v>0</v>
      </c>
      <c r="CF3" s="90"/>
      <c r="CG3" s="88"/>
      <c r="CH3" s="82"/>
      <c r="CI3" s="60">
        <f t="shared" ref="CI3:CI8" si="14">CH3*CG3</f>
        <v>0</v>
      </c>
      <c r="CJ3" s="84"/>
      <c r="CK3" s="88"/>
      <c r="CL3" s="82"/>
      <c r="CM3" s="83">
        <f t="shared" ref="CM3:CM5" si="15">CL3*CK3</f>
        <v>0</v>
      </c>
      <c r="CN3" s="84"/>
      <c r="CO3" s="88"/>
      <c r="CP3" s="82"/>
      <c r="CQ3" s="60">
        <f t="shared" ref="CQ3:CQ12" si="16">CP3*CN3</f>
        <v>0</v>
      </c>
      <c r="CR3" s="84"/>
      <c r="CS3" s="88"/>
      <c r="CT3" s="82"/>
      <c r="CU3" s="62">
        <f t="shared" ref="CU3:CU20" si="17">CT3*CS3</f>
        <v>0</v>
      </c>
      <c r="CV3" s="84"/>
      <c r="CW3" s="82"/>
      <c r="CX3" s="82"/>
      <c r="CY3" s="56">
        <f t="shared" ref="CY3:CY14" si="18">CX3*CW3</f>
        <v>0</v>
      </c>
      <c r="CZ3" s="84"/>
      <c r="DA3" s="82"/>
      <c r="DB3" s="82"/>
      <c r="DC3" s="86">
        <f t="shared" ref="DC3:DC5" si="19">DB3*DA3</f>
        <v>0</v>
      </c>
      <c r="DD3" s="137"/>
      <c r="DE3" s="140"/>
      <c r="DF3" s="133"/>
      <c r="DG3" s="144">
        <f>DF3*DE3</f>
        <v>0</v>
      </c>
      <c r="DH3" s="137"/>
      <c r="DI3" s="140"/>
      <c r="DJ3" s="133"/>
      <c r="DK3" s="147">
        <f t="shared" ref="DK3:DK7" si="20">DJ3*DI3</f>
        <v>0</v>
      </c>
      <c r="DL3" s="137"/>
      <c r="DM3" s="140"/>
      <c r="DN3" s="133"/>
      <c r="DO3" s="149">
        <f t="shared" ref="DO3:DO8" si="21">DN3*DM3</f>
        <v>0</v>
      </c>
      <c r="DP3" s="133"/>
      <c r="DQ3" s="133"/>
      <c r="DR3" s="133"/>
      <c r="DS3" s="145">
        <f t="shared" ref="DS3:DS17" si="22">DR3*DQ3</f>
        <v>0</v>
      </c>
      <c r="DT3" s="137"/>
      <c r="DU3" s="133"/>
      <c r="DV3" s="133"/>
      <c r="DW3" s="147">
        <f t="shared" ref="DW3:DW13" si="23">DV3*DU3</f>
        <v>0</v>
      </c>
      <c r="DX3" s="137"/>
      <c r="DY3" s="133"/>
      <c r="DZ3" s="133"/>
      <c r="EA3" s="147">
        <f t="shared" ref="EA3:EA13" si="24">DZ3*DY3</f>
        <v>0</v>
      </c>
      <c r="EB3" s="137"/>
      <c r="EC3" s="133"/>
      <c r="ED3" s="133"/>
      <c r="EE3" s="147">
        <f t="shared" ref="EE3:EE13" si="25">ED3*EC3</f>
        <v>0</v>
      </c>
      <c r="EF3" s="137"/>
      <c r="EG3" s="140"/>
      <c r="EH3" s="133"/>
      <c r="EI3" s="149">
        <f t="shared" ref="EI3:EI21" si="26">EH3*EG3</f>
        <v>0</v>
      </c>
      <c r="EJ3" s="137"/>
      <c r="EK3" s="140"/>
      <c r="EL3" s="133"/>
      <c r="EM3" s="133">
        <f t="shared" ref="EM3:EM23" si="27">EL3*EK3</f>
        <v>0</v>
      </c>
      <c r="EN3" s="167"/>
      <c r="EO3" s="155"/>
      <c r="EP3" s="82"/>
      <c r="EQ3" s="72">
        <f t="shared" ref="EQ3:EQ8" si="28">EP3*EO3</f>
        <v>0</v>
      </c>
      <c r="ER3" s="107"/>
      <c r="ES3" s="98">
        <f t="shared" ref="ES3:ES8" si="29">EQ3+DC3+CY3+CU3+CQ3+CM3+CI3+CA3+BW3+BS3+BO3+BK3+BG3+BC3+AY3+AU3+AM3+AE3+AA3+W3+S3+O3+K3+G3+DG3+DK3+DO3+DW3+EI3+EM3+DS3+EA3+AQ3+AI3+CE3+EE3</f>
        <v>86114.599999999991</v>
      </c>
      <c r="ET3" t="s">
        <v>60</v>
      </c>
      <c r="EU3"/>
      <c r="EV3" s="9"/>
      <c r="EW3" s="6"/>
      <c r="EX3"/>
      <c r="EY3"/>
      <c r="EZ3"/>
      <c r="FA3"/>
      <c r="FB3"/>
      <c r="FC3"/>
      <c r="FD3"/>
    </row>
    <row r="4" spans="1:160" ht="17.25" customHeight="1">
      <c r="A4" s="129">
        <v>2</v>
      </c>
      <c r="B4" s="225">
        <v>41085</v>
      </c>
      <c r="C4" s="174" t="s">
        <v>272</v>
      </c>
      <c r="D4" s="69"/>
      <c r="E4" s="31"/>
      <c r="F4" s="30"/>
      <c r="G4" s="100">
        <f t="shared" si="0"/>
        <v>0</v>
      </c>
      <c r="H4" s="54"/>
      <c r="I4" s="30"/>
      <c r="J4" s="28"/>
      <c r="K4" s="60">
        <f t="shared" si="1"/>
        <v>0</v>
      </c>
      <c r="L4" s="58"/>
      <c r="M4" s="31"/>
      <c r="N4" s="28"/>
      <c r="O4" s="62">
        <f t="shared" si="2"/>
        <v>0</v>
      </c>
      <c r="P4" s="58"/>
      <c r="Q4" s="31"/>
      <c r="R4" s="28"/>
      <c r="S4" s="56">
        <f t="shared" ref="S4:S35" si="30">R4*Q4</f>
        <v>0</v>
      </c>
      <c r="T4" s="54"/>
      <c r="U4" s="31"/>
      <c r="V4" s="28"/>
      <c r="W4" s="60">
        <f t="shared" ref="W4:W35" si="31">V4*U4</f>
        <v>0</v>
      </c>
      <c r="X4" s="54"/>
      <c r="Y4" s="31"/>
      <c r="Z4" s="28"/>
      <c r="AA4" s="62">
        <f t="shared" ref="AA4:AA35" si="32">Z4*Y4</f>
        <v>0</v>
      </c>
      <c r="AB4" s="54"/>
      <c r="AC4" s="31"/>
      <c r="AD4" s="28"/>
      <c r="AE4" s="100">
        <f t="shared" ref="AE4:AE35" si="33">AD4*AC4</f>
        <v>0</v>
      </c>
      <c r="AF4" s="54"/>
      <c r="AG4" s="31"/>
      <c r="AH4" s="28"/>
      <c r="AI4" s="100">
        <f t="shared" ref="AI4:AI35" si="34">AH4*AG4</f>
        <v>0</v>
      </c>
      <c r="AJ4" s="54"/>
      <c r="AK4" s="31">
        <v>304.8</v>
      </c>
      <c r="AL4" s="28">
        <v>15.5</v>
      </c>
      <c r="AM4" s="65">
        <f t="shared" si="3"/>
        <v>4724.4000000000005</v>
      </c>
      <c r="AN4" s="54"/>
      <c r="AO4" s="31"/>
      <c r="AP4" s="28"/>
      <c r="AQ4" s="65">
        <f t="shared" si="4"/>
        <v>0</v>
      </c>
      <c r="AR4" s="54"/>
      <c r="AS4" s="31"/>
      <c r="AT4" s="28"/>
      <c r="AU4" s="62">
        <f t="shared" ref="AU4:AU35" si="35">AT4*AS4</f>
        <v>0</v>
      </c>
      <c r="AV4" s="54"/>
      <c r="AW4" s="30"/>
      <c r="AX4" s="28"/>
      <c r="AY4" s="56">
        <f t="shared" si="5"/>
        <v>0</v>
      </c>
      <c r="AZ4" s="54"/>
      <c r="BA4" s="31"/>
      <c r="BB4" s="28"/>
      <c r="BC4" s="28">
        <f t="shared" si="6"/>
        <v>0</v>
      </c>
      <c r="BD4" s="29"/>
      <c r="BE4" s="28"/>
      <c r="BF4" s="28"/>
      <c r="BG4" s="62">
        <f t="shared" si="7"/>
        <v>0</v>
      </c>
      <c r="BH4" s="54"/>
      <c r="BI4" s="31"/>
      <c r="BJ4" s="28"/>
      <c r="BK4" s="56">
        <f t="shared" si="8"/>
        <v>0</v>
      </c>
      <c r="BL4" s="54"/>
      <c r="BM4" s="31"/>
      <c r="BN4" s="28"/>
      <c r="BO4" s="60">
        <f t="shared" si="9"/>
        <v>0</v>
      </c>
      <c r="BP4" s="54"/>
      <c r="BQ4" s="31"/>
      <c r="BR4" s="28"/>
      <c r="BS4" s="62">
        <f t="shared" si="10"/>
        <v>0</v>
      </c>
      <c r="BT4" s="54"/>
      <c r="BU4" s="31"/>
      <c r="BV4" s="28"/>
      <c r="BW4" s="56">
        <f t="shared" si="11"/>
        <v>0</v>
      </c>
      <c r="BX4" s="54"/>
      <c r="BY4" s="31"/>
      <c r="BZ4" s="28"/>
      <c r="CA4" s="60">
        <f t="shared" si="12"/>
        <v>0</v>
      </c>
      <c r="CB4" s="134"/>
      <c r="CC4" s="141"/>
      <c r="CD4" s="134"/>
      <c r="CE4" s="175">
        <f t="shared" si="13"/>
        <v>0</v>
      </c>
      <c r="CF4" s="67"/>
      <c r="CG4" s="31"/>
      <c r="CH4" s="28"/>
      <c r="CI4" s="60">
        <f t="shared" si="14"/>
        <v>0</v>
      </c>
      <c r="CJ4" s="54"/>
      <c r="CK4" s="31"/>
      <c r="CL4" s="28"/>
      <c r="CM4" s="83">
        <f t="shared" si="15"/>
        <v>0</v>
      </c>
      <c r="CN4" s="54"/>
      <c r="CO4" s="31"/>
      <c r="CP4" s="28"/>
      <c r="CQ4" s="60">
        <f t="shared" si="16"/>
        <v>0</v>
      </c>
      <c r="CR4" s="54"/>
      <c r="CS4" s="31"/>
      <c r="CT4" s="28"/>
      <c r="CU4" s="62">
        <f t="shared" si="17"/>
        <v>0</v>
      </c>
      <c r="CV4" s="54"/>
      <c r="CW4" s="28"/>
      <c r="CX4" s="28"/>
      <c r="CY4" s="56">
        <f t="shared" si="18"/>
        <v>0</v>
      </c>
      <c r="CZ4" s="54"/>
      <c r="DA4" s="28"/>
      <c r="DB4" s="28"/>
      <c r="DC4" s="86">
        <f t="shared" si="19"/>
        <v>0</v>
      </c>
      <c r="DD4" s="137"/>
      <c r="DE4" s="140"/>
      <c r="DF4" s="133"/>
      <c r="DG4" s="145">
        <f t="shared" ref="DG4:DG35" si="36">DF4*DE4</f>
        <v>0</v>
      </c>
      <c r="DH4" s="137"/>
      <c r="DI4" s="140"/>
      <c r="DJ4" s="133"/>
      <c r="DK4" s="147">
        <f t="shared" si="20"/>
        <v>0</v>
      </c>
      <c r="DL4" s="137"/>
      <c r="DM4" s="140"/>
      <c r="DN4" s="133"/>
      <c r="DO4" s="149">
        <f t="shared" si="21"/>
        <v>0</v>
      </c>
      <c r="DP4" s="133"/>
      <c r="DQ4" s="133"/>
      <c r="DR4" s="133"/>
      <c r="DS4" s="145">
        <f t="shared" si="22"/>
        <v>0</v>
      </c>
      <c r="DT4" s="137"/>
      <c r="DU4" s="133"/>
      <c r="DV4" s="133"/>
      <c r="DW4" s="147">
        <f t="shared" si="23"/>
        <v>0</v>
      </c>
      <c r="DX4" s="137"/>
      <c r="DY4" s="133"/>
      <c r="DZ4" s="133"/>
      <c r="EA4" s="147">
        <f t="shared" si="24"/>
        <v>0</v>
      </c>
      <c r="EB4" s="137"/>
      <c r="EC4" s="133"/>
      <c r="ED4" s="133"/>
      <c r="EE4" s="147">
        <f t="shared" si="25"/>
        <v>0</v>
      </c>
      <c r="EF4" s="137"/>
      <c r="EG4" s="140"/>
      <c r="EH4" s="133"/>
      <c r="EI4" s="149">
        <f t="shared" si="26"/>
        <v>0</v>
      </c>
      <c r="EJ4" s="137"/>
      <c r="EK4" s="140"/>
      <c r="EL4" s="133"/>
      <c r="EM4" s="133">
        <f t="shared" si="27"/>
        <v>0</v>
      </c>
      <c r="EN4" s="168"/>
      <c r="EO4" s="156"/>
      <c r="EP4" s="28"/>
      <c r="EQ4" s="72">
        <f t="shared" si="28"/>
        <v>0</v>
      </c>
      <c r="ER4" s="69"/>
      <c r="ES4" s="98">
        <f t="shared" si="29"/>
        <v>4724.4000000000005</v>
      </c>
      <c r="ET4" t="s">
        <v>60</v>
      </c>
    </row>
    <row r="5" spans="1:160" ht="17.25" customHeight="1">
      <c r="A5" s="129">
        <v>3</v>
      </c>
      <c r="B5" s="225">
        <v>41086</v>
      </c>
      <c r="C5" s="174" t="s">
        <v>273</v>
      </c>
      <c r="D5" s="69"/>
      <c r="E5" s="31"/>
      <c r="F5" s="28"/>
      <c r="G5" s="100">
        <f t="shared" si="0"/>
        <v>0</v>
      </c>
      <c r="H5" s="54"/>
      <c r="I5" s="30"/>
      <c r="J5" s="28"/>
      <c r="K5" s="60">
        <f t="shared" si="1"/>
        <v>0</v>
      </c>
      <c r="L5" s="58"/>
      <c r="M5" s="31"/>
      <c r="N5" s="28"/>
      <c r="O5" s="62">
        <f t="shared" si="2"/>
        <v>0</v>
      </c>
      <c r="P5" s="58"/>
      <c r="Q5" s="31"/>
      <c r="R5" s="28"/>
      <c r="S5" s="56">
        <f t="shared" si="30"/>
        <v>0</v>
      </c>
      <c r="T5" s="54"/>
      <c r="U5" s="31"/>
      <c r="V5" s="28"/>
      <c r="W5" s="60">
        <f t="shared" si="31"/>
        <v>0</v>
      </c>
      <c r="X5" s="54"/>
      <c r="Y5" s="31"/>
      <c r="Z5" s="28"/>
      <c r="AA5" s="62">
        <f t="shared" si="32"/>
        <v>0</v>
      </c>
      <c r="AB5" s="54"/>
      <c r="AC5" s="31"/>
      <c r="AD5" s="28"/>
      <c r="AE5" s="100">
        <f t="shared" si="33"/>
        <v>0</v>
      </c>
      <c r="AF5" s="54"/>
      <c r="AG5" s="31"/>
      <c r="AH5" s="28"/>
      <c r="AI5" s="100">
        <f t="shared" si="34"/>
        <v>0</v>
      </c>
      <c r="AJ5" s="54"/>
      <c r="AK5" s="31"/>
      <c r="AL5" s="28"/>
      <c r="AM5" s="65">
        <f t="shared" si="3"/>
        <v>0</v>
      </c>
      <c r="AN5" s="54"/>
      <c r="AO5" s="31"/>
      <c r="AP5" s="28"/>
      <c r="AQ5" s="65">
        <f t="shared" si="4"/>
        <v>0</v>
      </c>
      <c r="AR5" s="54"/>
      <c r="AS5" s="31">
        <v>122.8</v>
      </c>
      <c r="AT5" s="28">
        <v>42</v>
      </c>
      <c r="AU5" s="62">
        <f t="shared" si="35"/>
        <v>5157.5999999999995</v>
      </c>
      <c r="AV5" s="54"/>
      <c r="AW5" s="30"/>
      <c r="AX5" s="28"/>
      <c r="AY5" s="56">
        <f>AX5*AW5</f>
        <v>0</v>
      </c>
      <c r="AZ5" s="54"/>
      <c r="BA5" s="31"/>
      <c r="BB5" s="28"/>
      <c r="BC5" s="28">
        <f>BB5*BA5</f>
        <v>0</v>
      </c>
      <c r="BD5" s="29"/>
      <c r="BE5" s="28"/>
      <c r="BF5" s="28"/>
      <c r="BG5" s="62">
        <f t="shared" si="7"/>
        <v>0</v>
      </c>
      <c r="BH5" s="54"/>
      <c r="BI5" s="31"/>
      <c r="BJ5" s="28"/>
      <c r="BK5" s="56">
        <f>BJ5*BI5</f>
        <v>0</v>
      </c>
      <c r="BL5" s="54"/>
      <c r="BM5" s="31"/>
      <c r="BN5" s="28"/>
      <c r="BO5" s="60">
        <f t="shared" si="9"/>
        <v>0</v>
      </c>
      <c r="BP5" s="54"/>
      <c r="BQ5" s="31"/>
      <c r="BR5" s="28"/>
      <c r="BS5" s="62">
        <f>BR5*BQ5</f>
        <v>0</v>
      </c>
      <c r="BT5" s="54"/>
      <c r="BU5" s="31"/>
      <c r="BV5" s="28"/>
      <c r="BW5" s="56">
        <f t="shared" si="11"/>
        <v>0</v>
      </c>
      <c r="BX5" s="54"/>
      <c r="BY5" s="31"/>
      <c r="BZ5" s="28"/>
      <c r="CA5" s="60">
        <f t="shared" si="12"/>
        <v>0</v>
      </c>
      <c r="CB5" s="134"/>
      <c r="CC5" s="141"/>
      <c r="CD5" s="134"/>
      <c r="CE5" s="175">
        <f t="shared" si="13"/>
        <v>0</v>
      </c>
      <c r="CF5" s="67"/>
      <c r="CG5" s="31"/>
      <c r="CH5" s="28"/>
      <c r="CI5" s="60">
        <f t="shared" si="14"/>
        <v>0</v>
      </c>
      <c r="CJ5" s="54"/>
      <c r="CK5" s="31"/>
      <c r="CL5" s="28"/>
      <c r="CM5" s="83">
        <f t="shared" si="15"/>
        <v>0</v>
      </c>
      <c r="CN5" s="54"/>
      <c r="CO5" s="31"/>
      <c r="CP5" s="28"/>
      <c r="CQ5" s="60">
        <f t="shared" si="16"/>
        <v>0</v>
      </c>
      <c r="CR5" s="54"/>
      <c r="CS5" s="31"/>
      <c r="CT5" s="28"/>
      <c r="CU5" s="62">
        <f t="shared" si="17"/>
        <v>0</v>
      </c>
      <c r="CV5" s="54"/>
      <c r="CW5" s="28"/>
      <c r="CX5" s="28"/>
      <c r="CY5" s="56">
        <f t="shared" si="18"/>
        <v>0</v>
      </c>
      <c r="CZ5" s="54"/>
      <c r="DA5" s="28"/>
      <c r="DB5" s="28"/>
      <c r="DC5" s="86">
        <f t="shared" si="19"/>
        <v>0</v>
      </c>
      <c r="DD5" s="137"/>
      <c r="DE5" s="140"/>
      <c r="DF5" s="133"/>
      <c r="DG5" s="145">
        <f t="shared" si="36"/>
        <v>0</v>
      </c>
      <c r="DH5" s="137"/>
      <c r="DI5" s="140"/>
      <c r="DJ5" s="133"/>
      <c r="DK5" s="147">
        <f t="shared" si="20"/>
        <v>0</v>
      </c>
      <c r="DL5" s="137"/>
      <c r="DM5" s="140"/>
      <c r="DN5" s="133"/>
      <c r="DO5" s="149">
        <f t="shared" si="21"/>
        <v>0</v>
      </c>
      <c r="DP5" s="133"/>
      <c r="DQ5" s="133"/>
      <c r="DR5" s="133"/>
      <c r="DS5" s="145">
        <f t="shared" si="22"/>
        <v>0</v>
      </c>
      <c r="DT5" s="137"/>
      <c r="DU5" s="133"/>
      <c r="DV5" s="133"/>
      <c r="DW5" s="147">
        <f t="shared" si="23"/>
        <v>0</v>
      </c>
      <c r="DX5" s="137"/>
      <c r="DY5" s="133"/>
      <c r="DZ5" s="133"/>
      <c r="EA5" s="147">
        <f t="shared" si="24"/>
        <v>0</v>
      </c>
      <c r="EB5" s="137"/>
      <c r="EC5" s="133"/>
      <c r="ED5" s="133"/>
      <c r="EE5" s="147">
        <f t="shared" si="25"/>
        <v>0</v>
      </c>
      <c r="EF5" s="137"/>
      <c r="EG5" s="140"/>
      <c r="EH5" s="133"/>
      <c r="EI5" s="149">
        <f t="shared" si="26"/>
        <v>0</v>
      </c>
      <c r="EJ5" s="137"/>
      <c r="EK5" s="140"/>
      <c r="EL5" s="133"/>
      <c r="EM5" s="133">
        <f t="shared" si="27"/>
        <v>0</v>
      </c>
      <c r="EN5" s="168"/>
      <c r="EO5" s="156"/>
      <c r="EP5" s="28"/>
      <c r="EQ5" s="72">
        <f t="shared" si="28"/>
        <v>0</v>
      </c>
      <c r="ER5" s="69"/>
      <c r="ES5" s="98">
        <f t="shared" si="29"/>
        <v>5157.5999999999995</v>
      </c>
      <c r="ET5" t="s">
        <v>60</v>
      </c>
    </row>
    <row r="6" spans="1:160" ht="17.25" customHeight="1">
      <c r="A6" s="129">
        <v>4</v>
      </c>
      <c r="B6" s="225">
        <v>41086</v>
      </c>
      <c r="C6" s="174" t="s">
        <v>274</v>
      </c>
      <c r="D6" s="107"/>
      <c r="E6" s="88"/>
      <c r="F6" s="82"/>
      <c r="G6" s="83">
        <f t="shared" si="0"/>
        <v>0</v>
      </c>
      <c r="H6" s="84"/>
      <c r="I6" s="85"/>
      <c r="J6" s="82"/>
      <c r="K6" s="86">
        <f t="shared" si="1"/>
        <v>0</v>
      </c>
      <c r="L6" s="87"/>
      <c r="M6" s="88"/>
      <c r="N6" s="82"/>
      <c r="O6" s="89">
        <f t="shared" si="2"/>
        <v>0</v>
      </c>
      <c r="P6" s="87"/>
      <c r="Q6" s="88"/>
      <c r="R6" s="82"/>
      <c r="S6" s="83">
        <f t="shared" si="30"/>
        <v>0</v>
      </c>
      <c r="T6" s="84"/>
      <c r="U6" s="88"/>
      <c r="V6" s="82"/>
      <c r="W6" s="86">
        <f t="shared" si="31"/>
        <v>0</v>
      </c>
      <c r="X6" s="84"/>
      <c r="Y6" s="88"/>
      <c r="Z6" s="82"/>
      <c r="AA6" s="89">
        <f t="shared" si="32"/>
        <v>0</v>
      </c>
      <c r="AB6" s="84"/>
      <c r="AC6" s="88"/>
      <c r="AD6" s="82"/>
      <c r="AE6" s="83">
        <f t="shared" si="33"/>
        <v>0</v>
      </c>
      <c r="AF6" s="84"/>
      <c r="AG6" s="88"/>
      <c r="AH6" s="82"/>
      <c r="AI6" s="83">
        <f t="shared" si="34"/>
        <v>0</v>
      </c>
      <c r="AJ6" s="84"/>
      <c r="AK6" s="88"/>
      <c r="AL6" s="82"/>
      <c r="AM6" s="65">
        <f t="shared" si="3"/>
        <v>0</v>
      </c>
      <c r="AN6" s="84"/>
      <c r="AO6" s="88"/>
      <c r="AP6" s="82"/>
      <c r="AQ6" s="65">
        <f t="shared" si="4"/>
        <v>0</v>
      </c>
      <c r="AR6" s="84"/>
      <c r="AS6" s="88"/>
      <c r="AT6" s="82"/>
      <c r="AU6" s="89">
        <f t="shared" si="35"/>
        <v>0</v>
      </c>
      <c r="AV6" s="84"/>
      <c r="AW6" s="85"/>
      <c r="AX6" s="82"/>
      <c r="AY6" s="83">
        <f t="shared" ref="AY6:AY35" si="37">AX6*AW6</f>
        <v>0</v>
      </c>
      <c r="AZ6" s="84"/>
      <c r="BA6" s="88"/>
      <c r="BB6" s="82"/>
      <c r="BC6" s="86">
        <f t="shared" ref="BC6:BC35" si="38">BB6*BA6</f>
        <v>0</v>
      </c>
      <c r="BD6" s="84"/>
      <c r="BE6" s="82"/>
      <c r="BF6" s="82"/>
      <c r="BG6" s="62">
        <f t="shared" si="7"/>
        <v>0</v>
      </c>
      <c r="BH6" s="84"/>
      <c r="BI6" s="88"/>
      <c r="BJ6" s="82"/>
      <c r="BK6" s="83">
        <f t="shared" ref="BK6:BK35" si="39">BJ6*BI6</f>
        <v>0</v>
      </c>
      <c r="BL6" s="84"/>
      <c r="BM6" s="88"/>
      <c r="BN6" s="82"/>
      <c r="BO6" s="60">
        <f t="shared" si="9"/>
        <v>0</v>
      </c>
      <c r="BP6" s="84"/>
      <c r="BQ6" s="88"/>
      <c r="BR6" s="82"/>
      <c r="BS6" s="89">
        <f t="shared" ref="BS6:BS35" si="40">BR6*BQ6</f>
        <v>0</v>
      </c>
      <c r="BT6" s="84">
        <v>10</v>
      </c>
      <c r="BU6" s="88">
        <v>842.5</v>
      </c>
      <c r="BV6" s="82">
        <v>27.5</v>
      </c>
      <c r="BW6" s="56">
        <f t="shared" si="11"/>
        <v>23168.75</v>
      </c>
      <c r="BX6" s="84"/>
      <c r="BY6" s="88"/>
      <c r="BZ6" s="82"/>
      <c r="CA6" s="60">
        <f t="shared" si="12"/>
        <v>0</v>
      </c>
      <c r="CB6" s="133"/>
      <c r="CC6" s="140"/>
      <c r="CD6" s="133"/>
      <c r="CE6" s="175">
        <f t="shared" si="13"/>
        <v>0</v>
      </c>
      <c r="CF6" s="90"/>
      <c r="CG6" s="88"/>
      <c r="CH6" s="82"/>
      <c r="CI6" s="60">
        <f t="shared" si="14"/>
        <v>0</v>
      </c>
      <c r="CJ6" s="84"/>
      <c r="CK6" s="88"/>
      <c r="CL6" s="82"/>
      <c r="CM6" s="83">
        <f>CL6*CK6</f>
        <v>0</v>
      </c>
      <c r="CN6" s="84"/>
      <c r="CO6" s="88"/>
      <c r="CP6" s="82"/>
      <c r="CQ6" s="60">
        <f t="shared" si="16"/>
        <v>0</v>
      </c>
      <c r="CR6" s="84"/>
      <c r="CS6" s="88"/>
      <c r="CT6" s="82"/>
      <c r="CU6" s="62">
        <f t="shared" si="17"/>
        <v>0</v>
      </c>
      <c r="CV6" s="84"/>
      <c r="CW6" s="82"/>
      <c r="CX6" s="82"/>
      <c r="CY6" s="56">
        <f t="shared" si="18"/>
        <v>0</v>
      </c>
      <c r="CZ6" s="84"/>
      <c r="DA6" s="82"/>
      <c r="DB6" s="82"/>
      <c r="DC6" s="86">
        <f>DB6*DA6</f>
        <v>0</v>
      </c>
      <c r="DD6" s="137"/>
      <c r="DE6" s="140"/>
      <c r="DF6" s="133"/>
      <c r="DG6" s="145">
        <f t="shared" si="36"/>
        <v>0</v>
      </c>
      <c r="DH6" s="137"/>
      <c r="DI6" s="140"/>
      <c r="DJ6" s="133"/>
      <c r="DK6" s="147">
        <f t="shared" si="20"/>
        <v>0</v>
      </c>
      <c r="DL6" s="137"/>
      <c r="DM6" s="140"/>
      <c r="DN6" s="133"/>
      <c r="DO6" s="149">
        <f t="shared" si="21"/>
        <v>0</v>
      </c>
      <c r="DP6" s="133"/>
      <c r="DQ6" s="133"/>
      <c r="DR6" s="133"/>
      <c r="DS6" s="145">
        <f t="shared" si="22"/>
        <v>0</v>
      </c>
      <c r="DT6" s="137"/>
      <c r="DU6" s="133"/>
      <c r="DV6" s="133"/>
      <c r="DW6" s="147">
        <f t="shared" si="23"/>
        <v>0</v>
      </c>
      <c r="DX6" s="137"/>
      <c r="DY6" s="133"/>
      <c r="DZ6" s="133"/>
      <c r="EA6" s="147">
        <f t="shared" si="24"/>
        <v>0</v>
      </c>
      <c r="EB6" s="137"/>
      <c r="EC6" s="133"/>
      <c r="ED6" s="133"/>
      <c r="EE6" s="147">
        <f t="shared" si="25"/>
        <v>0</v>
      </c>
      <c r="EF6" s="137"/>
      <c r="EG6" s="140"/>
      <c r="EH6" s="133"/>
      <c r="EI6" s="149">
        <f t="shared" si="26"/>
        <v>0</v>
      </c>
      <c r="EJ6" s="137"/>
      <c r="EK6" s="140">
        <v>9</v>
      </c>
      <c r="EL6" s="133">
        <v>20</v>
      </c>
      <c r="EM6" s="133">
        <f t="shared" si="27"/>
        <v>180</v>
      </c>
      <c r="EN6" s="169"/>
      <c r="EO6" s="155"/>
      <c r="EP6" s="82"/>
      <c r="EQ6" s="72">
        <f t="shared" si="28"/>
        <v>0</v>
      </c>
      <c r="ER6" s="92"/>
      <c r="ES6" s="98">
        <f t="shared" si="29"/>
        <v>23348.75</v>
      </c>
      <c r="ET6" t="s">
        <v>60</v>
      </c>
    </row>
    <row r="7" spans="1:160" ht="17.25" customHeight="1">
      <c r="A7" s="129">
        <v>5</v>
      </c>
      <c r="B7" s="225">
        <v>41087</v>
      </c>
      <c r="C7" s="174" t="s">
        <v>275</v>
      </c>
      <c r="D7" s="69">
        <v>6</v>
      </c>
      <c r="E7" s="31">
        <v>100.1</v>
      </c>
      <c r="F7" s="28">
        <v>35.5</v>
      </c>
      <c r="G7" s="56">
        <f t="shared" si="0"/>
        <v>3553.5499999999997</v>
      </c>
      <c r="H7" s="54"/>
      <c r="I7" s="30"/>
      <c r="J7" s="28"/>
      <c r="K7" s="60">
        <f t="shared" si="1"/>
        <v>0</v>
      </c>
      <c r="L7" s="58"/>
      <c r="M7" s="31"/>
      <c r="N7" s="28"/>
      <c r="O7" s="62">
        <f t="shared" si="2"/>
        <v>0</v>
      </c>
      <c r="P7" s="58">
        <v>3</v>
      </c>
      <c r="Q7" s="31">
        <v>81.66</v>
      </c>
      <c r="R7" s="28">
        <v>22</v>
      </c>
      <c r="S7" s="56">
        <f t="shared" si="30"/>
        <v>1796.52</v>
      </c>
      <c r="T7" s="54"/>
      <c r="U7" s="31"/>
      <c r="V7" s="28"/>
      <c r="W7" s="60">
        <f t="shared" si="31"/>
        <v>0</v>
      </c>
      <c r="X7" s="54"/>
      <c r="Y7" s="31"/>
      <c r="Z7" s="28"/>
      <c r="AA7" s="62">
        <f t="shared" si="32"/>
        <v>0</v>
      </c>
      <c r="AB7" s="54">
        <v>3</v>
      </c>
      <c r="AC7" s="31">
        <f>790.48+839.46+678.46</f>
        <v>2308.4</v>
      </c>
      <c r="AD7" s="28">
        <v>30.5</v>
      </c>
      <c r="AE7" s="56">
        <f t="shared" si="33"/>
        <v>70406.2</v>
      </c>
      <c r="AF7" s="54"/>
      <c r="AG7" s="31"/>
      <c r="AH7" s="28"/>
      <c r="AI7" s="56">
        <f t="shared" si="34"/>
        <v>0</v>
      </c>
      <c r="AJ7" s="54"/>
      <c r="AK7" s="31"/>
      <c r="AL7" s="28"/>
      <c r="AM7" s="65">
        <f t="shared" si="3"/>
        <v>0</v>
      </c>
      <c r="AN7" s="54"/>
      <c r="AO7" s="31"/>
      <c r="AP7" s="28"/>
      <c r="AQ7" s="65">
        <f t="shared" si="4"/>
        <v>0</v>
      </c>
      <c r="AR7" s="54"/>
      <c r="AS7" s="31"/>
      <c r="AT7" s="28"/>
      <c r="AU7" s="62">
        <f t="shared" si="35"/>
        <v>0</v>
      </c>
      <c r="AV7" s="54"/>
      <c r="AW7" s="30"/>
      <c r="AX7" s="28"/>
      <c r="AY7" s="56">
        <f t="shared" si="37"/>
        <v>0</v>
      </c>
      <c r="AZ7" s="54"/>
      <c r="BA7" s="31"/>
      <c r="BB7" s="28"/>
      <c r="BC7" s="60">
        <f t="shared" si="38"/>
        <v>0</v>
      </c>
      <c r="BD7" s="54"/>
      <c r="BE7" s="28"/>
      <c r="BF7" s="28"/>
      <c r="BG7" s="62">
        <f t="shared" si="7"/>
        <v>0</v>
      </c>
      <c r="BH7" s="54"/>
      <c r="BI7" s="31"/>
      <c r="BJ7" s="28"/>
      <c r="BK7" s="56">
        <f t="shared" si="39"/>
        <v>0</v>
      </c>
      <c r="BL7" s="54">
        <v>8</v>
      </c>
      <c r="BM7" s="31">
        <v>217.76</v>
      </c>
      <c r="BN7" s="28">
        <v>25.5</v>
      </c>
      <c r="BO7" s="60">
        <f t="shared" si="9"/>
        <v>5552.88</v>
      </c>
      <c r="BP7" s="54"/>
      <c r="BQ7" s="31"/>
      <c r="BR7" s="28"/>
      <c r="BS7" s="62">
        <f t="shared" si="40"/>
        <v>0</v>
      </c>
      <c r="BT7" s="54"/>
      <c r="BU7" s="31"/>
      <c r="BV7" s="28"/>
      <c r="BW7" s="56">
        <f t="shared" si="11"/>
        <v>0</v>
      </c>
      <c r="BX7" s="54"/>
      <c r="BY7" s="31"/>
      <c r="BZ7" s="28"/>
      <c r="CA7" s="60">
        <f t="shared" si="12"/>
        <v>0</v>
      </c>
      <c r="CB7" s="134"/>
      <c r="CC7" s="141"/>
      <c r="CD7" s="134"/>
      <c r="CE7" s="175">
        <f t="shared" si="13"/>
        <v>0</v>
      </c>
      <c r="CF7" s="67"/>
      <c r="CG7" s="31"/>
      <c r="CH7" s="28"/>
      <c r="CI7" s="60">
        <f t="shared" si="14"/>
        <v>0</v>
      </c>
      <c r="CJ7" s="54"/>
      <c r="CK7" s="31"/>
      <c r="CL7" s="28"/>
      <c r="CM7" s="56">
        <f t="shared" ref="CM7:CM35" si="41">CL7*CK7</f>
        <v>0</v>
      </c>
      <c r="CN7" s="54"/>
      <c r="CO7" s="31"/>
      <c r="CP7" s="28"/>
      <c r="CQ7" s="60">
        <f t="shared" si="16"/>
        <v>0</v>
      </c>
      <c r="CR7" s="54"/>
      <c r="CS7" s="31"/>
      <c r="CT7" s="28"/>
      <c r="CU7" s="62">
        <f t="shared" si="17"/>
        <v>0</v>
      </c>
      <c r="CV7" s="54"/>
      <c r="CW7" s="28"/>
      <c r="CX7" s="28"/>
      <c r="CY7" s="56">
        <f t="shared" si="18"/>
        <v>0</v>
      </c>
      <c r="CZ7" s="54"/>
      <c r="DA7" s="28"/>
      <c r="DB7" s="28"/>
      <c r="DC7" s="60">
        <f t="shared" ref="DC7:DC35" si="42">DB7*DA7</f>
        <v>0</v>
      </c>
      <c r="DD7" s="138"/>
      <c r="DE7" s="141"/>
      <c r="DF7" s="134"/>
      <c r="DG7" s="145">
        <f t="shared" si="36"/>
        <v>0</v>
      </c>
      <c r="DH7" s="137"/>
      <c r="DI7" s="140"/>
      <c r="DJ7" s="133"/>
      <c r="DK7" s="147">
        <f t="shared" si="20"/>
        <v>0</v>
      </c>
      <c r="DL7" s="137"/>
      <c r="DM7" s="140"/>
      <c r="DN7" s="133"/>
      <c r="DO7" s="149">
        <f t="shared" si="21"/>
        <v>0</v>
      </c>
      <c r="DP7" s="133"/>
      <c r="DQ7" s="133"/>
      <c r="DR7" s="133"/>
      <c r="DS7" s="145">
        <f t="shared" si="22"/>
        <v>0</v>
      </c>
      <c r="DT7" s="137"/>
      <c r="DU7" s="133"/>
      <c r="DV7" s="133"/>
      <c r="DW7" s="147">
        <f t="shared" si="23"/>
        <v>0</v>
      </c>
      <c r="DX7" s="137"/>
      <c r="DY7" s="133"/>
      <c r="DZ7" s="133"/>
      <c r="EA7" s="147">
        <f t="shared" si="24"/>
        <v>0</v>
      </c>
      <c r="EB7" s="137"/>
      <c r="EC7" s="133"/>
      <c r="ED7" s="133"/>
      <c r="EE7" s="147">
        <f t="shared" si="25"/>
        <v>0</v>
      </c>
      <c r="EF7" s="137"/>
      <c r="EG7" s="140"/>
      <c r="EH7" s="133"/>
      <c r="EI7" s="149">
        <f t="shared" si="26"/>
        <v>0</v>
      </c>
      <c r="EJ7" s="137"/>
      <c r="EK7" s="140"/>
      <c r="EL7" s="133"/>
      <c r="EM7" s="133">
        <f t="shared" si="27"/>
        <v>0</v>
      </c>
      <c r="EN7" s="168"/>
      <c r="EO7" s="156"/>
      <c r="EP7" s="28"/>
      <c r="EQ7" s="72">
        <f t="shared" si="28"/>
        <v>0</v>
      </c>
      <c r="ER7" s="74"/>
      <c r="ES7" s="98">
        <f t="shared" si="29"/>
        <v>81309.150000000009</v>
      </c>
      <c r="ET7" t="s">
        <v>60</v>
      </c>
    </row>
    <row r="8" spans="1:160" ht="17.25" customHeight="1">
      <c r="A8" s="129">
        <v>6</v>
      </c>
      <c r="B8" s="225">
        <v>41087</v>
      </c>
      <c r="C8" s="174" t="s">
        <v>276</v>
      </c>
      <c r="D8" s="151"/>
      <c r="E8" s="31"/>
      <c r="F8" s="28"/>
      <c r="G8" s="56">
        <f t="shared" si="0"/>
        <v>0</v>
      </c>
      <c r="H8" s="54"/>
      <c r="I8" s="30"/>
      <c r="J8" s="28"/>
      <c r="K8" s="60">
        <f t="shared" si="1"/>
        <v>0</v>
      </c>
      <c r="L8" s="58"/>
      <c r="M8" s="31"/>
      <c r="N8" s="28"/>
      <c r="O8" s="62">
        <f t="shared" si="2"/>
        <v>0</v>
      </c>
      <c r="P8" s="58"/>
      <c r="Q8" s="31"/>
      <c r="R8" s="28"/>
      <c r="S8" s="56">
        <f t="shared" si="30"/>
        <v>0</v>
      </c>
      <c r="T8" s="54"/>
      <c r="U8" s="31"/>
      <c r="V8" s="28"/>
      <c r="W8" s="60">
        <f t="shared" si="31"/>
        <v>0</v>
      </c>
      <c r="X8" s="54"/>
      <c r="Y8" s="31"/>
      <c r="Z8" s="28"/>
      <c r="AA8" s="62">
        <f t="shared" si="32"/>
        <v>0</v>
      </c>
      <c r="AB8" s="54"/>
      <c r="AC8" s="31"/>
      <c r="AD8" s="28"/>
      <c r="AE8" s="56">
        <f t="shared" si="33"/>
        <v>0</v>
      </c>
      <c r="AF8" s="54"/>
      <c r="AG8" s="31"/>
      <c r="AH8" s="28"/>
      <c r="AI8" s="56">
        <f t="shared" si="34"/>
        <v>0</v>
      </c>
      <c r="AJ8" s="54"/>
      <c r="AK8" s="31"/>
      <c r="AL8" s="28"/>
      <c r="AM8" s="65">
        <f t="shared" si="3"/>
        <v>0</v>
      </c>
      <c r="AN8" s="54"/>
      <c r="AO8" s="31"/>
      <c r="AP8" s="28"/>
      <c r="AQ8" s="65">
        <f t="shared" si="4"/>
        <v>0</v>
      </c>
      <c r="AR8" s="54"/>
      <c r="AS8" s="31"/>
      <c r="AT8" s="28"/>
      <c r="AU8" s="62">
        <f t="shared" si="35"/>
        <v>0</v>
      </c>
      <c r="AV8" s="54"/>
      <c r="AW8" s="30"/>
      <c r="AX8" s="28"/>
      <c r="AY8" s="56">
        <f t="shared" si="37"/>
        <v>0</v>
      </c>
      <c r="AZ8" s="54"/>
      <c r="BA8" s="31"/>
      <c r="BB8" s="28"/>
      <c r="BC8" s="60">
        <f t="shared" si="38"/>
        <v>0</v>
      </c>
      <c r="BD8" s="54"/>
      <c r="BE8" s="28"/>
      <c r="BF8" s="28"/>
      <c r="BG8" s="62">
        <f t="shared" si="7"/>
        <v>0</v>
      </c>
      <c r="BH8" s="54"/>
      <c r="BI8" s="31"/>
      <c r="BJ8" s="28"/>
      <c r="BK8" s="56">
        <f t="shared" si="39"/>
        <v>0</v>
      </c>
      <c r="BL8" s="54"/>
      <c r="BM8" s="31"/>
      <c r="BN8" s="28"/>
      <c r="BO8" s="60">
        <f t="shared" si="9"/>
        <v>0</v>
      </c>
      <c r="BP8" s="54"/>
      <c r="BQ8" s="31"/>
      <c r="BR8" s="28"/>
      <c r="BS8" s="62">
        <f t="shared" si="40"/>
        <v>0</v>
      </c>
      <c r="BT8" s="54"/>
      <c r="BU8" s="31"/>
      <c r="BV8" s="28"/>
      <c r="BW8" s="56">
        <f t="shared" si="11"/>
        <v>0</v>
      </c>
      <c r="BX8" s="54"/>
      <c r="BY8" s="31"/>
      <c r="BZ8" s="28"/>
      <c r="CA8" s="60">
        <f t="shared" si="12"/>
        <v>0</v>
      </c>
      <c r="CB8" s="134"/>
      <c r="CC8" s="141"/>
      <c r="CD8" s="134"/>
      <c r="CE8" s="175">
        <f t="shared" si="13"/>
        <v>0</v>
      </c>
      <c r="CF8" s="67"/>
      <c r="CG8" s="31"/>
      <c r="CH8" s="28"/>
      <c r="CI8" s="60">
        <f t="shared" si="14"/>
        <v>0</v>
      </c>
      <c r="CJ8" s="54"/>
      <c r="CK8" s="31"/>
      <c r="CL8" s="28"/>
      <c r="CM8" s="56">
        <f t="shared" si="41"/>
        <v>0</v>
      </c>
      <c r="CN8" s="54"/>
      <c r="CO8" s="31"/>
      <c r="CP8" s="28"/>
      <c r="CQ8" s="60">
        <f t="shared" si="16"/>
        <v>0</v>
      </c>
      <c r="CR8" s="54">
        <v>2</v>
      </c>
      <c r="CS8" s="31">
        <v>50.68</v>
      </c>
      <c r="CT8" s="28">
        <v>63</v>
      </c>
      <c r="CU8" s="62">
        <f t="shared" si="17"/>
        <v>3192.84</v>
      </c>
      <c r="CV8" s="54"/>
      <c r="CW8" s="28"/>
      <c r="CX8" s="28"/>
      <c r="CY8" s="56">
        <f t="shared" si="18"/>
        <v>0</v>
      </c>
      <c r="CZ8" s="54"/>
      <c r="DA8" s="28"/>
      <c r="DB8" s="28"/>
      <c r="DC8" s="60">
        <f t="shared" si="42"/>
        <v>0</v>
      </c>
      <c r="DD8" s="138"/>
      <c r="DE8" s="141"/>
      <c r="DF8" s="134"/>
      <c r="DG8" s="145">
        <f t="shared" si="36"/>
        <v>0</v>
      </c>
      <c r="DH8" s="137"/>
      <c r="DI8" s="140"/>
      <c r="DJ8" s="133"/>
      <c r="DK8" s="147">
        <f>DJ8*DI8</f>
        <v>0</v>
      </c>
      <c r="DL8" s="137"/>
      <c r="DM8" s="140"/>
      <c r="DN8" s="133"/>
      <c r="DO8" s="149">
        <f t="shared" si="21"/>
        <v>0</v>
      </c>
      <c r="DP8" s="133"/>
      <c r="DQ8" s="133"/>
      <c r="DR8" s="133"/>
      <c r="DS8" s="145">
        <f t="shared" si="22"/>
        <v>0</v>
      </c>
      <c r="DT8" s="137"/>
      <c r="DU8" s="133"/>
      <c r="DV8" s="133"/>
      <c r="DW8" s="147">
        <f t="shared" si="23"/>
        <v>0</v>
      </c>
      <c r="DX8" s="137"/>
      <c r="DY8" s="133"/>
      <c r="DZ8" s="133"/>
      <c r="EA8" s="147">
        <f t="shared" si="24"/>
        <v>0</v>
      </c>
      <c r="EB8" s="137"/>
      <c r="EC8" s="133"/>
      <c r="ED8" s="133"/>
      <c r="EE8" s="147">
        <f t="shared" si="25"/>
        <v>0</v>
      </c>
      <c r="EF8" s="137"/>
      <c r="EG8" s="140"/>
      <c r="EH8" s="133"/>
      <c r="EI8" s="149">
        <f t="shared" si="26"/>
        <v>0</v>
      </c>
      <c r="EJ8" s="137"/>
      <c r="EK8" s="140"/>
      <c r="EL8" s="133"/>
      <c r="EM8" s="133">
        <f t="shared" si="27"/>
        <v>0</v>
      </c>
      <c r="EN8" s="163"/>
      <c r="EO8" s="157"/>
      <c r="EP8" s="28"/>
      <c r="EQ8" s="72">
        <f t="shared" si="28"/>
        <v>0</v>
      </c>
      <c r="ER8" s="74"/>
      <c r="ES8" s="98">
        <f t="shared" si="29"/>
        <v>3192.84</v>
      </c>
      <c r="ET8" t="s">
        <v>60</v>
      </c>
    </row>
    <row r="9" spans="1:160" ht="17.25" customHeight="1">
      <c r="A9" s="129">
        <v>7</v>
      </c>
      <c r="B9" s="225">
        <v>41088</v>
      </c>
      <c r="C9" s="174" t="s">
        <v>277</v>
      </c>
      <c r="D9" s="69"/>
      <c r="E9" s="31"/>
      <c r="F9" s="28"/>
      <c r="G9" s="56">
        <f t="shared" si="0"/>
        <v>0</v>
      </c>
      <c r="H9" s="54"/>
      <c r="I9" s="30"/>
      <c r="J9" s="28"/>
      <c r="K9" s="60">
        <f t="shared" si="1"/>
        <v>0</v>
      </c>
      <c r="L9" s="58"/>
      <c r="M9" s="31"/>
      <c r="N9" s="28"/>
      <c r="O9" s="62">
        <f t="shared" si="2"/>
        <v>0</v>
      </c>
      <c r="P9" s="58"/>
      <c r="Q9" s="31"/>
      <c r="R9" s="28"/>
      <c r="S9" s="56">
        <f t="shared" si="30"/>
        <v>0</v>
      </c>
      <c r="T9" s="54"/>
      <c r="U9" s="31"/>
      <c r="V9" s="28"/>
      <c r="W9" s="60">
        <f t="shared" si="31"/>
        <v>0</v>
      </c>
      <c r="X9" s="54"/>
      <c r="Y9" s="31"/>
      <c r="Z9" s="28"/>
      <c r="AA9" s="62">
        <f t="shared" si="32"/>
        <v>0</v>
      </c>
      <c r="AB9" s="54"/>
      <c r="AC9" s="31"/>
      <c r="AD9" s="28"/>
      <c r="AE9" s="56">
        <f t="shared" si="33"/>
        <v>0</v>
      </c>
      <c r="AF9" s="54"/>
      <c r="AG9" s="31"/>
      <c r="AH9" s="28"/>
      <c r="AI9" s="56">
        <f t="shared" si="34"/>
        <v>0</v>
      </c>
      <c r="AJ9" s="54"/>
      <c r="AK9" s="31"/>
      <c r="AL9" s="28"/>
      <c r="AM9" s="65">
        <f t="shared" si="3"/>
        <v>0</v>
      </c>
      <c r="AN9" s="54"/>
      <c r="AO9" s="31"/>
      <c r="AP9" s="28"/>
      <c r="AQ9" s="65">
        <f t="shared" si="4"/>
        <v>0</v>
      </c>
      <c r="AR9" s="54"/>
      <c r="AS9" s="31"/>
      <c r="AT9" s="28"/>
      <c r="AU9" s="62">
        <f t="shared" si="35"/>
        <v>0</v>
      </c>
      <c r="AV9" s="54"/>
      <c r="AW9" s="30"/>
      <c r="AX9" s="28"/>
      <c r="AY9" s="56">
        <f t="shared" si="37"/>
        <v>0</v>
      </c>
      <c r="AZ9" s="54"/>
      <c r="BA9" s="31"/>
      <c r="BB9" s="28"/>
      <c r="BC9" s="60">
        <f t="shared" si="38"/>
        <v>0</v>
      </c>
      <c r="BD9" s="54"/>
      <c r="BE9" s="28"/>
      <c r="BF9" s="28"/>
      <c r="BG9" s="62">
        <f t="shared" si="7"/>
        <v>0</v>
      </c>
      <c r="BH9" s="54"/>
      <c r="BI9" s="31"/>
      <c r="BJ9" s="28"/>
      <c r="BK9" s="56">
        <f t="shared" si="39"/>
        <v>0</v>
      </c>
      <c r="BL9" s="54"/>
      <c r="BM9" s="31"/>
      <c r="BN9" s="28"/>
      <c r="BO9" s="60">
        <f t="shared" si="9"/>
        <v>0</v>
      </c>
      <c r="BP9" s="54"/>
      <c r="BQ9" s="31"/>
      <c r="BR9" s="28"/>
      <c r="BS9" s="62">
        <f t="shared" si="40"/>
        <v>0</v>
      </c>
      <c r="BT9" s="54">
        <v>6</v>
      </c>
      <c r="BU9" s="31">
        <v>491.6</v>
      </c>
      <c r="BV9" s="28">
        <v>28</v>
      </c>
      <c r="BW9" s="56">
        <f t="shared" si="11"/>
        <v>13764.800000000001</v>
      </c>
      <c r="BX9" s="54"/>
      <c r="BY9" s="31"/>
      <c r="BZ9" s="28"/>
      <c r="CA9" s="60">
        <f t="shared" si="12"/>
        <v>0</v>
      </c>
      <c r="CB9" s="134"/>
      <c r="CC9" s="141"/>
      <c r="CD9" s="134"/>
      <c r="CE9" s="175">
        <f t="shared" si="13"/>
        <v>0</v>
      </c>
      <c r="CF9" s="67"/>
      <c r="CG9" s="31"/>
      <c r="CH9" s="28"/>
      <c r="CI9" s="60">
        <f>CH9*CG9</f>
        <v>0</v>
      </c>
      <c r="CJ9" s="54"/>
      <c r="CK9" s="31">
        <v>99.1</v>
      </c>
      <c r="CL9" s="28">
        <v>36</v>
      </c>
      <c r="CM9" s="56">
        <f t="shared" si="41"/>
        <v>3567.6</v>
      </c>
      <c r="CN9" s="54"/>
      <c r="CO9" s="31"/>
      <c r="CP9" s="28"/>
      <c r="CQ9" s="60">
        <f t="shared" si="16"/>
        <v>0</v>
      </c>
      <c r="CR9" s="54"/>
      <c r="CS9" s="31"/>
      <c r="CT9" s="28"/>
      <c r="CU9" s="62">
        <f t="shared" si="17"/>
        <v>0</v>
      </c>
      <c r="CV9" s="54"/>
      <c r="CW9" s="28"/>
      <c r="CX9" s="28"/>
      <c r="CY9" s="56">
        <f t="shared" si="18"/>
        <v>0</v>
      </c>
      <c r="CZ9" s="54"/>
      <c r="DA9" s="28"/>
      <c r="DB9" s="28"/>
      <c r="DC9" s="60">
        <f t="shared" si="42"/>
        <v>0</v>
      </c>
      <c r="DD9" s="138"/>
      <c r="DE9" s="141"/>
      <c r="DF9" s="134"/>
      <c r="DG9" s="145">
        <f t="shared" si="36"/>
        <v>0</v>
      </c>
      <c r="DH9" s="137"/>
      <c r="DI9" s="140"/>
      <c r="DJ9" s="133"/>
      <c r="DK9" s="147">
        <f t="shared" ref="DK9:DK35" si="43">DJ9*DI9</f>
        <v>0</v>
      </c>
      <c r="DL9" s="137"/>
      <c r="DM9" s="140"/>
      <c r="DN9" s="133"/>
      <c r="DO9" s="149">
        <f>DN9*DM9</f>
        <v>0</v>
      </c>
      <c r="DP9" s="133"/>
      <c r="DQ9" s="133"/>
      <c r="DR9" s="133"/>
      <c r="DS9" s="145">
        <f t="shared" si="22"/>
        <v>0</v>
      </c>
      <c r="DT9" s="137"/>
      <c r="DU9" s="133"/>
      <c r="DV9" s="133"/>
      <c r="DW9" s="147">
        <f t="shared" si="23"/>
        <v>0</v>
      </c>
      <c r="DX9" s="137"/>
      <c r="DY9" s="133"/>
      <c r="DZ9" s="133"/>
      <c r="EA9" s="147">
        <f t="shared" si="24"/>
        <v>0</v>
      </c>
      <c r="EB9" s="137"/>
      <c r="EC9" s="133"/>
      <c r="ED9" s="133"/>
      <c r="EE9" s="147">
        <f t="shared" si="25"/>
        <v>0</v>
      </c>
      <c r="EF9" s="137"/>
      <c r="EG9" s="140"/>
      <c r="EH9" s="133"/>
      <c r="EI9" s="149">
        <f t="shared" si="26"/>
        <v>0</v>
      </c>
      <c r="EJ9" s="137"/>
      <c r="EK9" s="140">
        <v>5</v>
      </c>
      <c r="EL9" s="133">
        <v>20</v>
      </c>
      <c r="EM9" s="133">
        <f t="shared" si="27"/>
        <v>100</v>
      </c>
      <c r="EN9" s="163"/>
      <c r="EO9" s="156"/>
      <c r="EP9" s="28"/>
      <c r="EQ9" s="72">
        <f>EP9*EO9</f>
        <v>0</v>
      </c>
      <c r="ER9" s="74"/>
      <c r="ES9" s="98">
        <f>EQ9+DC9+CY9+CU9+CQ9+CM9+CI9+CA9+BW9+BS9+BO9+BK9+BG9+BC9+AY9+AU9+AM9+AE9+AA9+W9+S9+O9+K9+G9+DG9+DK9+DO9+DW9+EI9+EM9+DS9+EA9+AQ9+AI9+CE9+EE9</f>
        <v>17432.400000000001</v>
      </c>
      <c r="ET9" t="s">
        <v>60</v>
      </c>
    </row>
    <row r="10" spans="1:160" ht="17.25" customHeight="1">
      <c r="A10" s="129">
        <v>8</v>
      </c>
      <c r="B10" s="225">
        <v>41090</v>
      </c>
      <c r="C10" s="174" t="s">
        <v>278</v>
      </c>
      <c r="D10" s="69"/>
      <c r="E10" s="31"/>
      <c r="F10" s="28"/>
      <c r="G10" s="56">
        <f t="shared" si="0"/>
        <v>0</v>
      </c>
      <c r="H10" s="54"/>
      <c r="I10" s="30"/>
      <c r="J10" s="28"/>
      <c r="K10" s="60">
        <f t="shared" si="1"/>
        <v>0</v>
      </c>
      <c r="L10" s="58"/>
      <c r="M10" s="31"/>
      <c r="N10" s="28"/>
      <c r="O10" s="62">
        <f t="shared" si="2"/>
        <v>0</v>
      </c>
      <c r="P10" s="58">
        <v>4</v>
      </c>
      <c r="Q10" s="31">
        <v>108.88</v>
      </c>
      <c r="R10" s="28">
        <v>22</v>
      </c>
      <c r="S10" s="56">
        <f t="shared" si="30"/>
        <v>2395.3599999999997</v>
      </c>
      <c r="T10" s="54"/>
      <c r="U10" s="31"/>
      <c r="V10" s="28"/>
      <c r="W10" s="60">
        <f t="shared" si="31"/>
        <v>0</v>
      </c>
      <c r="X10" s="54"/>
      <c r="Y10" s="33"/>
      <c r="Z10" s="28"/>
      <c r="AA10" s="62">
        <f t="shared" si="32"/>
        <v>0</v>
      </c>
      <c r="AB10" s="54"/>
      <c r="AC10" s="31"/>
      <c r="AD10" s="28"/>
      <c r="AE10" s="56">
        <f t="shared" si="33"/>
        <v>0</v>
      </c>
      <c r="AF10" s="54"/>
      <c r="AG10" s="31"/>
      <c r="AH10" s="28"/>
      <c r="AI10" s="56">
        <f t="shared" si="34"/>
        <v>0</v>
      </c>
      <c r="AJ10" s="54"/>
      <c r="AK10" s="31">
        <v>558</v>
      </c>
      <c r="AL10" s="28">
        <v>16</v>
      </c>
      <c r="AM10" s="65">
        <f t="shared" si="3"/>
        <v>8928</v>
      </c>
      <c r="AN10" s="54"/>
      <c r="AO10" s="31"/>
      <c r="AP10" s="28"/>
      <c r="AQ10" s="65">
        <f t="shared" si="4"/>
        <v>0</v>
      </c>
      <c r="AR10" s="54"/>
      <c r="AS10" s="31"/>
      <c r="AT10" s="28"/>
      <c r="AU10" s="62">
        <f t="shared" si="35"/>
        <v>0</v>
      </c>
      <c r="AV10" s="54"/>
      <c r="AW10" s="30"/>
      <c r="AX10" s="28"/>
      <c r="AY10" s="56">
        <f t="shared" si="37"/>
        <v>0</v>
      </c>
      <c r="AZ10" s="54"/>
      <c r="BA10" s="31"/>
      <c r="BB10" s="28"/>
      <c r="BC10" s="60">
        <f t="shared" si="38"/>
        <v>0</v>
      </c>
      <c r="BD10" s="54"/>
      <c r="BE10" s="28"/>
      <c r="BF10" s="28"/>
      <c r="BG10" s="62">
        <f t="shared" si="7"/>
        <v>0</v>
      </c>
      <c r="BH10" s="54"/>
      <c r="BI10" s="31"/>
      <c r="BJ10" s="28"/>
      <c r="BK10" s="56">
        <f t="shared" si="39"/>
        <v>0</v>
      </c>
      <c r="BL10" s="54">
        <v>10</v>
      </c>
      <c r="BM10" s="31">
        <v>272.2</v>
      </c>
      <c r="BN10" s="28">
        <v>27</v>
      </c>
      <c r="BO10" s="60">
        <f>BN10*BM10</f>
        <v>7349.4</v>
      </c>
      <c r="BP10" s="54"/>
      <c r="BQ10" s="31"/>
      <c r="BR10" s="28"/>
      <c r="BS10" s="62">
        <f t="shared" si="40"/>
        <v>0</v>
      </c>
      <c r="BT10" s="54"/>
      <c r="BU10" s="31"/>
      <c r="BV10" s="28"/>
      <c r="BW10" s="56">
        <f t="shared" si="11"/>
        <v>0</v>
      </c>
      <c r="BX10" s="54"/>
      <c r="BY10" s="31"/>
      <c r="BZ10" s="28"/>
      <c r="CA10" s="60">
        <f t="shared" si="12"/>
        <v>0</v>
      </c>
      <c r="CB10" s="134"/>
      <c r="CC10" s="141"/>
      <c r="CD10" s="134"/>
      <c r="CE10" s="175">
        <f t="shared" si="13"/>
        <v>0</v>
      </c>
      <c r="CF10" s="67"/>
      <c r="CG10" s="31"/>
      <c r="CH10" s="28"/>
      <c r="CI10" s="60">
        <f t="shared" ref="CI10:CI34" si="44">CH10*CG10</f>
        <v>0</v>
      </c>
      <c r="CJ10" s="54"/>
      <c r="CK10" s="31"/>
      <c r="CL10" s="28"/>
      <c r="CM10" s="56">
        <f t="shared" si="41"/>
        <v>0</v>
      </c>
      <c r="CN10" s="54"/>
      <c r="CO10" s="31"/>
      <c r="CP10" s="28"/>
      <c r="CQ10" s="60">
        <f t="shared" si="16"/>
        <v>0</v>
      </c>
      <c r="CR10" s="54"/>
      <c r="CS10" s="31"/>
      <c r="CT10" s="28"/>
      <c r="CU10" s="62">
        <f t="shared" si="17"/>
        <v>0</v>
      </c>
      <c r="CV10" s="54"/>
      <c r="CW10" s="28"/>
      <c r="CX10" s="28"/>
      <c r="CY10" s="56">
        <f t="shared" si="18"/>
        <v>0</v>
      </c>
      <c r="CZ10" s="54"/>
      <c r="DA10" s="28"/>
      <c r="DB10" s="28"/>
      <c r="DC10" s="60">
        <f t="shared" si="42"/>
        <v>0</v>
      </c>
      <c r="DD10" s="138"/>
      <c r="DE10" s="141"/>
      <c r="DF10" s="134"/>
      <c r="DG10" s="145">
        <f t="shared" si="36"/>
        <v>0</v>
      </c>
      <c r="DH10" s="137"/>
      <c r="DI10" s="140"/>
      <c r="DJ10" s="133"/>
      <c r="DK10" s="147">
        <f t="shared" si="43"/>
        <v>0</v>
      </c>
      <c r="DL10" s="137"/>
      <c r="DM10" s="140"/>
      <c r="DN10" s="133"/>
      <c r="DO10" s="149">
        <f t="shared" ref="DO10:DO35" si="45">DN10*DM10</f>
        <v>0</v>
      </c>
      <c r="DP10" s="133"/>
      <c r="DQ10" s="133"/>
      <c r="DR10" s="133"/>
      <c r="DS10" s="145">
        <f t="shared" si="22"/>
        <v>0</v>
      </c>
      <c r="DT10" s="137"/>
      <c r="DU10" s="133"/>
      <c r="DV10" s="133"/>
      <c r="DW10" s="147">
        <f t="shared" si="23"/>
        <v>0</v>
      </c>
      <c r="DX10" s="137"/>
      <c r="DY10" s="133"/>
      <c r="DZ10" s="133"/>
      <c r="EA10" s="147">
        <f t="shared" si="24"/>
        <v>0</v>
      </c>
      <c r="EB10" s="137"/>
      <c r="EC10" s="133"/>
      <c r="ED10" s="133"/>
      <c r="EE10" s="147">
        <f t="shared" si="25"/>
        <v>0</v>
      </c>
      <c r="EF10" s="137"/>
      <c r="EG10" s="140"/>
      <c r="EH10" s="133"/>
      <c r="EI10" s="149">
        <f t="shared" si="26"/>
        <v>0</v>
      </c>
      <c r="EJ10" s="137"/>
      <c r="EK10" s="140"/>
      <c r="EL10" s="133"/>
      <c r="EM10" s="133">
        <f t="shared" si="27"/>
        <v>0</v>
      </c>
      <c r="EN10" s="163"/>
      <c r="EO10" s="156"/>
      <c r="EP10" s="28"/>
      <c r="EQ10" s="72">
        <f t="shared" ref="EQ10:EQ35" si="46">EP10*EO10</f>
        <v>0</v>
      </c>
      <c r="ER10" s="74"/>
      <c r="ES10" s="98">
        <f t="shared" ref="ES10:ES13" si="47">EQ10+DC10+CY10+CU10+CQ10+CM10+CI10+CA10+BW10+BS10+BO10+BK10+BG10+BC10+AY10+AU10+AM10+AE10+AA10+W10+S10+O10+K10+G10+DG10+DK10+DO10+DW10+EI10+EM10+DS10+EA10+AQ10+AI10+CE10</f>
        <v>18672.759999999998</v>
      </c>
      <c r="ET10" t="s">
        <v>60</v>
      </c>
    </row>
    <row r="11" spans="1:160" ht="17.25" customHeight="1">
      <c r="A11" s="129">
        <v>9</v>
      </c>
      <c r="B11" s="225"/>
      <c r="C11" s="174"/>
      <c r="D11" s="151"/>
      <c r="E11" s="31"/>
      <c r="F11" s="28"/>
      <c r="G11" s="56">
        <f t="shared" si="0"/>
        <v>0</v>
      </c>
      <c r="H11" s="54"/>
      <c r="I11" s="30"/>
      <c r="J11" s="28"/>
      <c r="K11" s="60">
        <f t="shared" si="1"/>
        <v>0</v>
      </c>
      <c r="L11" s="58"/>
      <c r="M11" s="31"/>
      <c r="N11" s="28"/>
      <c r="O11" s="62">
        <f t="shared" si="2"/>
        <v>0</v>
      </c>
      <c r="P11" s="58"/>
      <c r="Q11" s="31"/>
      <c r="R11" s="28"/>
      <c r="S11" s="56">
        <f t="shared" si="30"/>
        <v>0</v>
      </c>
      <c r="T11" s="54"/>
      <c r="U11" s="31"/>
      <c r="V11" s="28"/>
      <c r="W11" s="60">
        <f t="shared" si="31"/>
        <v>0</v>
      </c>
      <c r="X11" s="54"/>
      <c r="Y11" s="31"/>
      <c r="Z11" s="28"/>
      <c r="AA11" s="62">
        <f t="shared" si="32"/>
        <v>0</v>
      </c>
      <c r="AB11" s="54"/>
      <c r="AC11" s="31"/>
      <c r="AD11" s="28"/>
      <c r="AE11" s="56">
        <f t="shared" si="33"/>
        <v>0</v>
      </c>
      <c r="AF11" s="54"/>
      <c r="AG11" s="31"/>
      <c r="AH11" s="28"/>
      <c r="AI11" s="56">
        <f t="shared" si="34"/>
        <v>0</v>
      </c>
      <c r="AJ11" s="54"/>
      <c r="AK11" s="31"/>
      <c r="AL11" s="28"/>
      <c r="AM11" s="65">
        <f t="shared" si="3"/>
        <v>0</v>
      </c>
      <c r="AN11" s="54"/>
      <c r="AO11" s="31"/>
      <c r="AP11" s="28"/>
      <c r="AQ11" s="65">
        <f t="shared" si="4"/>
        <v>0</v>
      </c>
      <c r="AR11" s="54"/>
      <c r="AS11" s="31"/>
      <c r="AT11" s="28"/>
      <c r="AU11" s="62">
        <f t="shared" si="35"/>
        <v>0</v>
      </c>
      <c r="AV11" s="54"/>
      <c r="AW11" s="30"/>
      <c r="AX11" s="28"/>
      <c r="AY11" s="56">
        <f t="shared" si="37"/>
        <v>0</v>
      </c>
      <c r="AZ11" s="54"/>
      <c r="BA11" s="31"/>
      <c r="BB11" s="28"/>
      <c r="BC11" s="60">
        <f t="shared" si="38"/>
        <v>0</v>
      </c>
      <c r="BD11" s="54"/>
      <c r="BE11" s="28"/>
      <c r="BF11" s="28"/>
      <c r="BG11" s="62">
        <f t="shared" si="7"/>
        <v>0</v>
      </c>
      <c r="BH11" s="54"/>
      <c r="BI11" s="31"/>
      <c r="BJ11" s="28"/>
      <c r="BK11" s="56">
        <f t="shared" si="39"/>
        <v>0</v>
      </c>
      <c r="BL11" s="54"/>
      <c r="BM11" s="31"/>
      <c r="BN11" s="28"/>
      <c r="BO11" s="60">
        <f t="shared" ref="BO11:BO35" si="48">BN11*BM11</f>
        <v>0</v>
      </c>
      <c r="BP11" s="54"/>
      <c r="BQ11" s="31"/>
      <c r="BR11" s="28"/>
      <c r="BS11" s="62">
        <f t="shared" si="40"/>
        <v>0</v>
      </c>
      <c r="BT11" s="54"/>
      <c r="BU11" s="31"/>
      <c r="BV11" s="28"/>
      <c r="BW11" s="56">
        <f t="shared" si="11"/>
        <v>0</v>
      </c>
      <c r="BX11" s="54"/>
      <c r="BY11" s="31"/>
      <c r="BZ11" s="28"/>
      <c r="CA11" s="60">
        <f t="shared" si="12"/>
        <v>0</v>
      </c>
      <c r="CB11" s="134"/>
      <c r="CC11" s="141"/>
      <c r="CD11" s="134"/>
      <c r="CE11" s="175">
        <f t="shared" si="13"/>
        <v>0</v>
      </c>
      <c r="CF11" s="67"/>
      <c r="CG11" s="31"/>
      <c r="CH11" s="28"/>
      <c r="CI11" s="60">
        <f t="shared" si="44"/>
        <v>0</v>
      </c>
      <c r="CJ11" s="54"/>
      <c r="CK11" s="31"/>
      <c r="CL11" s="28"/>
      <c r="CM11" s="56">
        <f t="shared" si="41"/>
        <v>0</v>
      </c>
      <c r="CN11" s="54"/>
      <c r="CO11" s="31"/>
      <c r="CP11" s="28"/>
      <c r="CQ11" s="60">
        <f t="shared" si="16"/>
        <v>0</v>
      </c>
      <c r="CR11" s="54"/>
      <c r="CS11" s="31"/>
      <c r="CT11" s="28"/>
      <c r="CU11" s="62">
        <f t="shared" si="17"/>
        <v>0</v>
      </c>
      <c r="CV11" s="54"/>
      <c r="CW11" s="28"/>
      <c r="CX11" s="28"/>
      <c r="CY11" s="56">
        <f t="shared" si="18"/>
        <v>0</v>
      </c>
      <c r="CZ11" s="54"/>
      <c r="DA11" s="28"/>
      <c r="DB11" s="28"/>
      <c r="DC11" s="60">
        <f t="shared" si="42"/>
        <v>0</v>
      </c>
      <c r="DD11" s="138"/>
      <c r="DE11" s="141"/>
      <c r="DF11" s="134"/>
      <c r="DG11" s="145">
        <f t="shared" si="36"/>
        <v>0</v>
      </c>
      <c r="DH11" s="137"/>
      <c r="DI11" s="140"/>
      <c r="DJ11" s="133"/>
      <c r="DK11" s="147">
        <f t="shared" si="43"/>
        <v>0</v>
      </c>
      <c r="DL11" s="137"/>
      <c r="DM11" s="140"/>
      <c r="DN11" s="133"/>
      <c r="DO11" s="149">
        <f t="shared" si="45"/>
        <v>0</v>
      </c>
      <c r="DP11" s="133"/>
      <c r="DQ11" s="133"/>
      <c r="DR11" s="133"/>
      <c r="DS11" s="145">
        <f t="shared" si="22"/>
        <v>0</v>
      </c>
      <c r="DT11" s="137"/>
      <c r="DU11" s="133"/>
      <c r="DV11" s="133"/>
      <c r="DW11" s="147">
        <f t="shared" si="23"/>
        <v>0</v>
      </c>
      <c r="DX11" s="137"/>
      <c r="DY11" s="133"/>
      <c r="DZ11" s="133"/>
      <c r="EA11" s="147">
        <f t="shared" si="24"/>
        <v>0</v>
      </c>
      <c r="EB11" s="137"/>
      <c r="EC11" s="133"/>
      <c r="ED11" s="133"/>
      <c r="EE11" s="147">
        <f t="shared" si="25"/>
        <v>0</v>
      </c>
      <c r="EF11" s="137"/>
      <c r="EG11" s="140"/>
      <c r="EH11" s="133"/>
      <c r="EI11" s="149">
        <f t="shared" si="26"/>
        <v>0</v>
      </c>
      <c r="EJ11" s="137"/>
      <c r="EK11" s="140"/>
      <c r="EL11" s="133"/>
      <c r="EM11" s="133">
        <f t="shared" si="27"/>
        <v>0</v>
      </c>
      <c r="EN11" s="163"/>
      <c r="EO11" s="156"/>
      <c r="EP11" s="28"/>
      <c r="EQ11" s="72">
        <f t="shared" si="46"/>
        <v>0</v>
      </c>
      <c r="ER11" s="74"/>
      <c r="ES11" s="98">
        <f t="shared" si="47"/>
        <v>0</v>
      </c>
    </row>
    <row r="12" spans="1:160" ht="17.25" customHeight="1">
      <c r="A12" s="129">
        <v>10</v>
      </c>
      <c r="B12" s="225"/>
      <c r="C12" s="174"/>
      <c r="D12" s="69"/>
      <c r="E12" s="31"/>
      <c r="F12" s="28"/>
      <c r="G12" s="56">
        <f t="shared" si="0"/>
        <v>0</v>
      </c>
      <c r="H12" s="54"/>
      <c r="I12" s="30"/>
      <c r="J12" s="28"/>
      <c r="K12" s="60">
        <f t="shared" si="1"/>
        <v>0</v>
      </c>
      <c r="L12" s="58"/>
      <c r="M12" s="31"/>
      <c r="N12" s="28"/>
      <c r="O12" s="62">
        <f t="shared" si="2"/>
        <v>0</v>
      </c>
      <c r="P12" s="58"/>
      <c r="Q12" s="31"/>
      <c r="R12" s="28"/>
      <c r="S12" s="56">
        <f t="shared" si="30"/>
        <v>0</v>
      </c>
      <c r="T12" s="54"/>
      <c r="U12" s="31"/>
      <c r="V12" s="28"/>
      <c r="W12" s="60">
        <f t="shared" si="31"/>
        <v>0</v>
      </c>
      <c r="X12" s="54"/>
      <c r="Y12" s="31"/>
      <c r="Z12" s="28"/>
      <c r="AA12" s="62">
        <f t="shared" si="32"/>
        <v>0</v>
      </c>
      <c r="AB12" s="54"/>
      <c r="AC12" s="31"/>
      <c r="AD12" s="28"/>
      <c r="AE12" s="56">
        <f t="shared" si="33"/>
        <v>0</v>
      </c>
      <c r="AF12" s="54"/>
      <c r="AG12" s="31"/>
      <c r="AH12" s="28"/>
      <c r="AI12" s="56">
        <f t="shared" si="34"/>
        <v>0</v>
      </c>
      <c r="AJ12" s="54"/>
      <c r="AK12" s="31"/>
      <c r="AL12" s="28"/>
      <c r="AM12" s="65">
        <f t="shared" si="3"/>
        <v>0</v>
      </c>
      <c r="AN12" s="54"/>
      <c r="AO12" s="31"/>
      <c r="AP12" s="28"/>
      <c r="AQ12" s="65">
        <f t="shared" si="4"/>
        <v>0</v>
      </c>
      <c r="AR12" s="54"/>
      <c r="AS12" s="31"/>
      <c r="AT12" s="28"/>
      <c r="AU12" s="62">
        <f t="shared" si="35"/>
        <v>0</v>
      </c>
      <c r="AV12" s="54"/>
      <c r="AW12" s="30"/>
      <c r="AX12" s="28"/>
      <c r="AY12" s="56">
        <f t="shared" si="37"/>
        <v>0</v>
      </c>
      <c r="AZ12" s="54"/>
      <c r="BA12" s="31"/>
      <c r="BB12" s="28"/>
      <c r="BC12" s="60">
        <f t="shared" si="38"/>
        <v>0</v>
      </c>
      <c r="BD12" s="54"/>
      <c r="BE12" s="28"/>
      <c r="BF12" s="28"/>
      <c r="BG12" s="62">
        <f t="shared" si="7"/>
        <v>0</v>
      </c>
      <c r="BH12" s="54"/>
      <c r="BI12" s="31"/>
      <c r="BJ12" s="28"/>
      <c r="BK12" s="56">
        <f t="shared" si="39"/>
        <v>0</v>
      </c>
      <c r="BL12" s="54"/>
      <c r="BM12" s="31"/>
      <c r="BN12" s="28"/>
      <c r="BO12" s="60">
        <f t="shared" si="48"/>
        <v>0</v>
      </c>
      <c r="BP12" s="54"/>
      <c r="BQ12" s="31"/>
      <c r="BR12" s="28"/>
      <c r="BS12" s="62">
        <f t="shared" si="40"/>
        <v>0</v>
      </c>
      <c r="BT12" s="54"/>
      <c r="BU12" s="31"/>
      <c r="BV12" s="28"/>
      <c r="BW12" s="56">
        <f t="shared" si="11"/>
        <v>0</v>
      </c>
      <c r="BX12" s="54"/>
      <c r="BY12" s="31"/>
      <c r="BZ12" s="28"/>
      <c r="CA12" s="60">
        <f t="shared" si="12"/>
        <v>0</v>
      </c>
      <c r="CB12" s="134"/>
      <c r="CC12" s="141"/>
      <c r="CD12" s="134"/>
      <c r="CE12" s="175">
        <f t="shared" si="13"/>
        <v>0</v>
      </c>
      <c r="CF12" s="67"/>
      <c r="CG12" s="31"/>
      <c r="CH12" s="28"/>
      <c r="CI12" s="60">
        <f t="shared" si="44"/>
        <v>0</v>
      </c>
      <c r="CJ12" s="54"/>
      <c r="CK12" s="31"/>
      <c r="CL12" s="28"/>
      <c r="CM12" s="56">
        <f t="shared" si="41"/>
        <v>0</v>
      </c>
      <c r="CN12" s="54"/>
      <c r="CO12" s="31"/>
      <c r="CP12" s="28"/>
      <c r="CQ12" s="60">
        <f t="shared" si="16"/>
        <v>0</v>
      </c>
      <c r="CR12" s="54"/>
      <c r="CS12" s="31"/>
      <c r="CT12" s="28"/>
      <c r="CU12" s="62">
        <f t="shared" si="17"/>
        <v>0</v>
      </c>
      <c r="CV12" s="54"/>
      <c r="CW12" s="28"/>
      <c r="CX12" s="28"/>
      <c r="CY12" s="56">
        <f t="shared" si="18"/>
        <v>0</v>
      </c>
      <c r="CZ12" s="54"/>
      <c r="DA12" s="28"/>
      <c r="DB12" s="28"/>
      <c r="DC12" s="60">
        <f t="shared" si="42"/>
        <v>0</v>
      </c>
      <c r="DD12" s="138"/>
      <c r="DE12" s="141"/>
      <c r="DF12" s="134"/>
      <c r="DG12" s="145">
        <f t="shared" si="36"/>
        <v>0</v>
      </c>
      <c r="DH12" s="137"/>
      <c r="DI12" s="140"/>
      <c r="DJ12" s="133"/>
      <c r="DK12" s="147">
        <f t="shared" si="43"/>
        <v>0</v>
      </c>
      <c r="DL12" s="137"/>
      <c r="DM12" s="140"/>
      <c r="DN12" s="133"/>
      <c r="DO12" s="149">
        <f t="shared" si="45"/>
        <v>0</v>
      </c>
      <c r="DP12" s="133"/>
      <c r="DQ12" s="133"/>
      <c r="DR12" s="133"/>
      <c r="DS12" s="145">
        <f t="shared" si="22"/>
        <v>0</v>
      </c>
      <c r="DT12" s="137"/>
      <c r="DU12" s="133"/>
      <c r="DV12" s="133"/>
      <c r="DW12" s="147">
        <f t="shared" si="23"/>
        <v>0</v>
      </c>
      <c r="DX12" s="137"/>
      <c r="DY12" s="133"/>
      <c r="DZ12" s="133"/>
      <c r="EA12" s="147">
        <f t="shared" si="24"/>
        <v>0</v>
      </c>
      <c r="EB12" s="137"/>
      <c r="EC12" s="133"/>
      <c r="ED12" s="133"/>
      <c r="EE12" s="147">
        <f t="shared" si="25"/>
        <v>0</v>
      </c>
      <c r="EF12" s="137"/>
      <c r="EG12" s="140"/>
      <c r="EH12" s="133"/>
      <c r="EI12" s="149">
        <f t="shared" si="26"/>
        <v>0</v>
      </c>
      <c r="EJ12" s="137"/>
      <c r="EK12" s="140"/>
      <c r="EL12" s="133"/>
      <c r="EM12" s="133">
        <f t="shared" si="27"/>
        <v>0</v>
      </c>
      <c r="EN12" s="163"/>
      <c r="EO12" s="156"/>
      <c r="EP12" s="28"/>
      <c r="EQ12" s="72">
        <f t="shared" si="46"/>
        <v>0</v>
      </c>
      <c r="ER12" s="74"/>
      <c r="ES12" s="98">
        <f t="shared" si="47"/>
        <v>0</v>
      </c>
    </row>
    <row r="13" spans="1:160" ht="17.25" customHeight="1">
      <c r="A13" s="129">
        <v>11</v>
      </c>
      <c r="B13" s="225"/>
      <c r="C13" s="174"/>
      <c r="D13" s="69"/>
      <c r="E13" s="31"/>
      <c r="F13" s="28"/>
      <c r="G13" s="56">
        <f t="shared" si="0"/>
        <v>0</v>
      </c>
      <c r="H13" s="54"/>
      <c r="I13" s="30"/>
      <c r="J13" s="28"/>
      <c r="K13" s="60">
        <f t="shared" si="1"/>
        <v>0</v>
      </c>
      <c r="L13" s="58"/>
      <c r="M13" s="31"/>
      <c r="N13" s="28"/>
      <c r="O13" s="62">
        <f t="shared" si="2"/>
        <v>0</v>
      </c>
      <c r="P13" s="58"/>
      <c r="Q13" s="31"/>
      <c r="R13" s="28"/>
      <c r="S13" s="56">
        <f t="shared" si="30"/>
        <v>0</v>
      </c>
      <c r="T13" s="54"/>
      <c r="U13" s="31"/>
      <c r="V13" s="28"/>
      <c r="W13" s="60">
        <f t="shared" si="31"/>
        <v>0</v>
      </c>
      <c r="X13" s="54"/>
      <c r="Y13" s="31"/>
      <c r="Z13" s="28"/>
      <c r="AA13" s="62">
        <f t="shared" si="32"/>
        <v>0</v>
      </c>
      <c r="AB13" s="54"/>
      <c r="AC13" s="31"/>
      <c r="AD13" s="28"/>
      <c r="AE13" s="56">
        <f t="shared" si="33"/>
        <v>0</v>
      </c>
      <c r="AF13" s="54"/>
      <c r="AG13" s="31"/>
      <c r="AH13" s="28"/>
      <c r="AI13" s="56">
        <f t="shared" si="34"/>
        <v>0</v>
      </c>
      <c r="AJ13" s="54"/>
      <c r="AK13" s="31"/>
      <c r="AL13" s="28"/>
      <c r="AM13" s="65">
        <f t="shared" si="3"/>
        <v>0</v>
      </c>
      <c r="AN13" s="54"/>
      <c r="AO13" s="31"/>
      <c r="AP13" s="28"/>
      <c r="AQ13" s="65">
        <f t="shared" si="4"/>
        <v>0</v>
      </c>
      <c r="AR13" s="54"/>
      <c r="AS13" s="31"/>
      <c r="AT13" s="28"/>
      <c r="AU13" s="62">
        <f t="shared" si="35"/>
        <v>0</v>
      </c>
      <c r="AV13" s="54"/>
      <c r="AW13" s="30"/>
      <c r="AX13" s="28"/>
      <c r="AY13" s="56">
        <f t="shared" si="37"/>
        <v>0</v>
      </c>
      <c r="AZ13" s="54"/>
      <c r="BA13" s="31"/>
      <c r="BB13" s="28"/>
      <c r="BC13" s="60">
        <f t="shared" si="38"/>
        <v>0</v>
      </c>
      <c r="BD13" s="54"/>
      <c r="BE13" s="28"/>
      <c r="BF13" s="28"/>
      <c r="BG13" s="62">
        <f t="shared" si="7"/>
        <v>0</v>
      </c>
      <c r="BH13" s="54"/>
      <c r="BI13" s="31"/>
      <c r="BJ13" s="28"/>
      <c r="BK13" s="56">
        <f t="shared" si="39"/>
        <v>0</v>
      </c>
      <c r="BL13" s="54"/>
      <c r="BM13" s="31"/>
      <c r="BN13" s="28"/>
      <c r="BO13" s="60">
        <f t="shared" si="48"/>
        <v>0</v>
      </c>
      <c r="BP13" s="54"/>
      <c r="BQ13" s="31"/>
      <c r="BR13" s="28"/>
      <c r="BS13" s="62">
        <f t="shared" si="40"/>
        <v>0</v>
      </c>
      <c r="BT13" s="54"/>
      <c r="BU13" s="31"/>
      <c r="BV13" s="28"/>
      <c r="BW13" s="56">
        <f t="shared" si="11"/>
        <v>0</v>
      </c>
      <c r="BX13" s="54"/>
      <c r="BY13" s="31"/>
      <c r="BZ13" s="28"/>
      <c r="CA13" s="60">
        <f t="shared" si="12"/>
        <v>0</v>
      </c>
      <c r="CB13" s="134"/>
      <c r="CC13" s="141"/>
      <c r="CD13" s="134"/>
      <c r="CE13" s="175">
        <f t="shared" si="13"/>
        <v>0</v>
      </c>
      <c r="CF13" s="67"/>
      <c r="CG13" s="31"/>
      <c r="CH13" s="28"/>
      <c r="CI13" s="60">
        <f t="shared" si="44"/>
        <v>0</v>
      </c>
      <c r="CJ13" s="54"/>
      <c r="CK13" s="31"/>
      <c r="CL13" s="28"/>
      <c r="CM13" s="56">
        <f t="shared" si="41"/>
        <v>0</v>
      </c>
      <c r="CN13" s="54"/>
      <c r="CO13" s="31"/>
      <c r="CP13" s="28"/>
      <c r="CQ13" s="60">
        <f>CP13*CN13</f>
        <v>0</v>
      </c>
      <c r="CR13" s="54"/>
      <c r="CS13" s="31"/>
      <c r="CT13" s="28"/>
      <c r="CU13" s="62">
        <f t="shared" si="17"/>
        <v>0</v>
      </c>
      <c r="CV13" s="54"/>
      <c r="CW13" s="28"/>
      <c r="CX13" s="28"/>
      <c r="CY13" s="56">
        <f t="shared" si="18"/>
        <v>0</v>
      </c>
      <c r="CZ13" s="54"/>
      <c r="DA13" s="28"/>
      <c r="DB13" s="28"/>
      <c r="DC13" s="60">
        <f t="shared" si="42"/>
        <v>0</v>
      </c>
      <c r="DD13" s="138"/>
      <c r="DE13" s="141"/>
      <c r="DF13" s="134"/>
      <c r="DG13" s="145">
        <f t="shared" si="36"/>
        <v>0</v>
      </c>
      <c r="DH13" s="137"/>
      <c r="DI13" s="140"/>
      <c r="DJ13" s="133"/>
      <c r="DK13" s="147">
        <f t="shared" si="43"/>
        <v>0</v>
      </c>
      <c r="DL13" s="137"/>
      <c r="DM13" s="140"/>
      <c r="DN13" s="133"/>
      <c r="DO13" s="149">
        <f t="shared" si="45"/>
        <v>0</v>
      </c>
      <c r="DP13" s="133"/>
      <c r="DQ13" s="133"/>
      <c r="DR13" s="133"/>
      <c r="DS13" s="145">
        <f t="shared" si="22"/>
        <v>0</v>
      </c>
      <c r="DT13" s="137"/>
      <c r="DU13" s="133"/>
      <c r="DV13" s="133"/>
      <c r="DW13" s="147">
        <f t="shared" si="23"/>
        <v>0</v>
      </c>
      <c r="DX13" s="137"/>
      <c r="DY13" s="133"/>
      <c r="DZ13" s="133"/>
      <c r="EA13" s="147">
        <f t="shared" si="24"/>
        <v>0</v>
      </c>
      <c r="EB13" s="137"/>
      <c r="EC13" s="133"/>
      <c r="ED13" s="133"/>
      <c r="EE13" s="147">
        <f t="shared" si="25"/>
        <v>0</v>
      </c>
      <c r="EF13" s="137"/>
      <c r="EG13" s="140"/>
      <c r="EH13" s="133"/>
      <c r="EI13" s="149">
        <f t="shared" si="26"/>
        <v>0</v>
      </c>
      <c r="EJ13" s="137"/>
      <c r="EK13" s="140"/>
      <c r="EL13" s="133"/>
      <c r="EM13" s="133">
        <f t="shared" si="27"/>
        <v>0</v>
      </c>
      <c r="EN13" s="163"/>
      <c r="EO13" s="156"/>
      <c r="EP13" s="28"/>
      <c r="EQ13" s="72">
        <f t="shared" si="46"/>
        <v>0</v>
      </c>
      <c r="ER13" s="74"/>
      <c r="ES13" s="98">
        <f t="shared" si="47"/>
        <v>0</v>
      </c>
    </row>
    <row r="14" spans="1:160" ht="17.25" customHeight="1">
      <c r="A14" s="129">
        <v>12</v>
      </c>
      <c r="B14" s="225"/>
      <c r="C14" s="174"/>
      <c r="D14" s="69"/>
      <c r="E14" s="31"/>
      <c r="F14" s="28"/>
      <c r="G14" s="56">
        <f t="shared" si="0"/>
        <v>0</v>
      </c>
      <c r="H14" s="54"/>
      <c r="I14" s="30"/>
      <c r="J14" s="28"/>
      <c r="K14" s="60">
        <f t="shared" si="1"/>
        <v>0</v>
      </c>
      <c r="L14" s="58"/>
      <c r="M14" s="31"/>
      <c r="N14" s="28"/>
      <c r="O14" s="62">
        <f t="shared" si="2"/>
        <v>0</v>
      </c>
      <c r="P14" s="58"/>
      <c r="Q14" s="31"/>
      <c r="R14" s="28"/>
      <c r="S14" s="56">
        <f t="shared" si="30"/>
        <v>0</v>
      </c>
      <c r="T14" s="54"/>
      <c r="U14" s="31"/>
      <c r="V14" s="28"/>
      <c r="W14" s="60">
        <f t="shared" si="31"/>
        <v>0</v>
      </c>
      <c r="X14" s="54"/>
      <c r="Y14" s="31"/>
      <c r="Z14" s="28"/>
      <c r="AA14" s="62">
        <f t="shared" si="32"/>
        <v>0</v>
      </c>
      <c r="AB14" s="54"/>
      <c r="AC14" s="31"/>
      <c r="AD14" s="28"/>
      <c r="AE14" s="56">
        <f t="shared" si="33"/>
        <v>0</v>
      </c>
      <c r="AF14" s="54"/>
      <c r="AG14" s="31"/>
      <c r="AH14" s="28"/>
      <c r="AI14" s="56">
        <f t="shared" si="34"/>
        <v>0</v>
      </c>
      <c r="AJ14" s="54"/>
      <c r="AK14" s="31"/>
      <c r="AL14" s="28"/>
      <c r="AM14" s="65">
        <f t="shared" si="3"/>
        <v>0</v>
      </c>
      <c r="AN14" s="54"/>
      <c r="AO14" s="31"/>
      <c r="AP14" s="28"/>
      <c r="AQ14" s="65">
        <f t="shared" si="4"/>
        <v>0</v>
      </c>
      <c r="AR14" s="54"/>
      <c r="AS14" s="31"/>
      <c r="AT14" s="28"/>
      <c r="AU14" s="62">
        <f t="shared" si="35"/>
        <v>0</v>
      </c>
      <c r="AV14" s="54"/>
      <c r="AW14" s="30"/>
      <c r="AX14" s="28"/>
      <c r="AY14" s="56">
        <f t="shared" si="37"/>
        <v>0</v>
      </c>
      <c r="AZ14" s="54"/>
      <c r="BA14" s="31"/>
      <c r="BB14" s="28"/>
      <c r="BC14" s="60">
        <f t="shared" si="38"/>
        <v>0</v>
      </c>
      <c r="BD14" s="54"/>
      <c r="BE14" s="28"/>
      <c r="BF14" s="28"/>
      <c r="BG14" s="62">
        <f t="shared" si="7"/>
        <v>0</v>
      </c>
      <c r="BH14" s="54"/>
      <c r="BI14" s="31"/>
      <c r="BJ14" s="28"/>
      <c r="BK14" s="56">
        <f t="shared" si="39"/>
        <v>0</v>
      </c>
      <c r="BL14" s="54"/>
      <c r="BM14" s="31"/>
      <c r="BN14" s="28"/>
      <c r="BO14" s="60">
        <f t="shared" si="48"/>
        <v>0</v>
      </c>
      <c r="BP14" s="54"/>
      <c r="BQ14" s="31"/>
      <c r="BR14" s="28"/>
      <c r="BS14" s="62">
        <f t="shared" si="40"/>
        <v>0</v>
      </c>
      <c r="BT14" s="54"/>
      <c r="BU14" s="31"/>
      <c r="BV14" s="28"/>
      <c r="BW14" s="56">
        <f t="shared" si="11"/>
        <v>0</v>
      </c>
      <c r="BX14" s="54"/>
      <c r="BY14" s="31"/>
      <c r="BZ14" s="28"/>
      <c r="CA14" s="60">
        <f t="shared" si="12"/>
        <v>0</v>
      </c>
      <c r="CB14" s="134"/>
      <c r="CC14" s="141"/>
      <c r="CD14" s="134"/>
      <c r="CE14" s="175">
        <f t="shared" si="13"/>
        <v>0</v>
      </c>
      <c r="CF14" s="67"/>
      <c r="CG14" s="31"/>
      <c r="CH14" s="28"/>
      <c r="CI14" s="60">
        <f t="shared" si="44"/>
        <v>0</v>
      </c>
      <c r="CJ14" s="54"/>
      <c r="CK14" s="31"/>
      <c r="CL14" s="28"/>
      <c r="CM14" s="56">
        <f t="shared" si="41"/>
        <v>0</v>
      </c>
      <c r="CN14" s="54"/>
      <c r="CO14" s="31"/>
      <c r="CP14" s="28"/>
      <c r="CQ14" s="60">
        <f t="shared" ref="CQ14:CQ35" si="49">CP14*CN14</f>
        <v>0</v>
      </c>
      <c r="CR14" s="54"/>
      <c r="CS14" s="31"/>
      <c r="CT14" s="28"/>
      <c r="CU14" s="62">
        <f t="shared" si="17"/>
        <v>0</v>
      </c>
      <c r="CV14" s="54"/>
      <c r="CW14" s="28"/>
      <c r="CX14" s="28"/>
      <c r="CY14" s="56">
        <f t="shared" si="18"/>
        <v>0</v>
      </c>
      <c r="CZ14" s="54"/>
      <c r="DA14" s="28"/>
      <c r="DB14" s="28"/>
      <c r="DC14" s="60">
        <f t="shared" si="42"/>
        <v>0</v>
      </c>
      <c r="DD14" s="138"/>
      <c r="DE14" s="141"/>
      <c r="DF14" s="134"/>
      <c r="DG14" s="145">
        <f t="shared" si="36"/>
        <v>0</v>
      </c>
      <c r="DH14" s="137"/>
      <c r="DI14" s="140"/>
      <c r="DJ14" s="133"/>
      <c r="DK14" s="147">
        <f t="shared" si="43"/>
        <v>0</v>
      </c>
      <c r="DL14" s="137"/>
      <c r="DM14" s="140"/>
      <c r="DN14" s="133"/>
      <c r="DO14" s="149">
        <f t="shared" si="45"/>
        <v>0</v>
      </c>
      <c r="DP14" s="133"/>
      <c r="DQ14" s="133"/>
      <c r="DR14" s="133"/>
      <c r="DS14" s="145">
        <f t="shared" si="22"/>
        <v>0</v>
      </c>
      <c r="DT14" s="137"/>
      <c r="DU14" s="133"/>
      <c r="DV14" s="133"/>
      <c r="DW14" s="147">
        <f>DV14*DU14</f>
        <v>0</v>
      </c>
      <c r="DX14" s="137"/>
      <c r="DY14" s="133"/>
      <c r="DZ14" s="133"/>
      <c r="EA14" s="147">
        <f>DZ14*DY14</f>
        <v>0</v>
      </c>
      <c r="EB14" s="137"/>
      <c r="EC14" s="133"/>
      <c r="ED14" s="133"/>
      <c r="EE14" s="147">
        <f>ED14*EC14</f>
        <v>0</v>
      </c>
      <c r="EF14" s="137"/>
      <c r="EG14" s="140"/>
      <c r="EH14" s="133"/>
      <c r="EI14" s="149">
        <f t="shared" si="26"/>
        <v>0</v>
      </c>
      <c r="EJ14" s="137"/>
      <c r="EK14" s="140"/>
      <c r="EL14" s="133"/>
      <c r="EM14" s="133">
        <f t="shared" si="27"/>
        <v>0</v>
      </c>
      <c r="EN14" s="163"/>
      <c r="EO14" s="156"/>
      <c r="EP14" s="28"/>
      <c r="EQ14" s="72">
        <f t="shared" si="46"/>
        <v>0</v>
      </c>
      <c r="ER14" s="74"/>
      <c r="ES14" s="98">
        <f>EQ14+DC14+CY14+CU14+CQ14+CM14+CI14+CA14+BW14+BS14+BO14+BK14+BG14+BC14+AY14+AU14+AM14+AE14+AA14+W14+S14+O14+K14+G14+DG14+DK14+DO14+DW14+EI14+EM14+DS14+EA14+AQ14+AI14+CE14</f>
        <v>0</v>
      </c>
    </row>
    <row r="15" spans="1:160" ht="17.25" customHeight="1">
      <c r="A15" s="129">
        <v>13</v>
      </c>
      <c r="B15" s="225"/>
      <c r="C15" s="174"/>
      <c r="D15" s="69"/>
      <c r="E15" s="31"/>
      <c r="F15" s="28"/>
      <c r="G15" s="56">
        <f t="shared" si="0"/>
        <v>0</v>
      </c>
      <c r="H15" s="54"/>
      <c r="I15" s="30"/>
      <c r="J15" s="28"/>
      <c r="K15" s="60">
        <f t="shared" si="1"/>
        <v>0</v>
      </c>
      <c r="L15" s="58"/>
      <c r="M15" s="31"/>
      <c r="N15" s="28"/>
      <c r="O15" s="62">
        <f t="shared" si="2"/>
        <v>0</v>
      </c>
      <c r="P15" s="58"/>
      <c r="Q15" s="31"/>
      <c r="R15" s="28"/>
      <c r="S15" s="56">
        <f t="shared" si="30"/>
        <v>0</v>
      </c>
      <c r="T15" s="54"/>
      <c r="U15" s="31"/>
      <c r="V15" s="28"/>
      <c r="W15" s="60">
        <f t="shared" si="31"/>
        <v>0</v>
      </c>
      <c r="X15" s="54"/>
      <c r="Y15" s="31"/>
      <c r="Z15" s="28"/>
      <c r="AA15" s="62">
        <f t="shared" si="32"/>
        <v>0</v>
      </c>
      <c r="AB15" s="54"/>
      <c r="AC15" s="31"/>
      <c r="AD15" s="28"/>
      <c r="AE15" s="56">
        <f t="shared" si="33"/>
        <v>0</v>
      </c>
      <c r="AF15" s="54"/>
      <c r="AG15" s="31"/>
      <c r="AH15" s="28"/>
      <c r="AI15" s="56">
        <f t="shared" si="34"/>
        <v>0</v>
      </c>
      <c r="AJ15" s="54"/>
      <c r="AK15" s="31"/>
      <c r="AL15" s="28"/>
      <c r="AM15" s="65">
        <f t="shared" si="3"/>
        <v>0</v>
      </c>
      <c r="AN15" s="54"/>
      <c r="AO15" s="31"/>
      <c r="AP15" s="28"/>
      <c r="AQ15" s="65">
        <f t="shared" si="4"/>
        <v>0</v>
      </c>
      <c r="AR15" s="54"/>
      <c r="AS15" s="31"/>
      <c r="AT15" s="28"/>
      <c r="AU15" s="62">
        <f t="shared" si="35"/>
        <v>0</v>
      </c>
      <c r="AV15" s="54"/>
      <c r="AW15" s="30"/>
      <c r="AX15" s="28"/>
      <c r="AY15" s="56">
        <f t="shared" si="37"/>
        <v>0</v>
      </c>
      <c r="AZ15" s="54"/>
      <c r="BA15" s="31"/>
      <c r="BB15" s="28"/>
      <c r="BC15" s="60">
        <f t="shared" si="38"/>
        <v>0</v>
      </c>
      <c r="BD15" s="54"/>
      <c r="BE15" s="28"/>
      <c r="BF15" s="28"/>
      <c r="BG15" s="62">
        <f t="shared" si="7"/>
        <v>0</v>
      </c>
      <c r="BH15" s="54"/>
      <c r="BI15" s="31"/>
      <c r="BJ15" s="28"/>
      <c r="BK15" s="56">
        <f t="shared" si="39"/>
        <v>0</v>
      </c>
      <c r="BL15" s="54"/>
      <c r="BM15" s="31"/>
      <c r="BN15" s="28"/>
      <c r="BO15" s="60">
        <f t="shared" si="48"/>
        <v>0</v>
      </c>
      <c r="BP15" s="54"/>
      <c r="BQ15" s="31"/>
      <c r="BR15" s="28"/>
      <c r="BS15" s="62">
        <f t="shared" si="40"/>
        <v>0</v>
      </c>
      <c r="BT15" s="54"/>
      <c r="BU15" s="31"/>
      <c r="BV15" s="28"/>
      <c r="BW15" s="56">
        <f t="shared" si="11"/>
        <v>0</v>
      </c>
      <c r="BX15" s="54"/>
      <c r="BY15" s="31"/>
      <c r="BZ15" s="28"/>
      <c r="CA15" s="60">
        <f t="shared" si="12"/>
        <v>0</v>
      </c>
      <c r="CB15" s="134"/>
      <c r="CC15" s="141"/>
      <c r="CD15" s="134"/>
      <c r="CE15" s="175">
        <f t="shared" si="13"/>
        <v>0</v>
      </c>
      <c r="CF15" s="67"/>
      <c r="CG15" s="31"/>
      <c r="CH15" s="28"/>
      <c r="CI15" s="60">
        <f t="shared" si="44"/>
        <v>0</v>
      </c>
      <c r="CJ15" s="54"/>
      <c r="CK15" s="31"/>
      <c r="CL15" s="28"/>
      <c r="CM15" s="56">
        <f t="shared" si="41"/>
        <v>0</v>
      </c>
      <c r="CN15" s="54"/>
      <c r="CO15" s="31"/>
      <c r="CP15" s="28"/>
      <c r="CQ15" s="60">
        <f t="shared" si="49"/>
        <v>0</v>
      </c>
      <c r="CR15" s="54"/>
      <c r="CS15" s="31"/>
      <c r="CT15" s="28"/>
      <c r="CU15" s="62">
        <f t="shared" si="17"/>
        <v>0</v>
      </c>
      <c r="CV15" s="54"/>
      <c r="CW15" s="28"/>
      <c r="CX15" s="28"/>
      <c r="CY15" s="56">
        <f>CX15*CW15</f>
        <v>0</v>
      </c>
      <c r="CZ15" s="54"/>
      <c r="DA15" s="28"/>
      <c r="DB15" s="28"/>
      <c r="DC15" s="60">
        <f t="shared" si="42"/>
        <v>0</v>
      </c>
      <c r="DD15" s="138"/>
      <c r="DE15" s="141"/>
      <c r="DF15" s="134"/>
      <c r="DG15" s="145">
        <f t="shared" si="36"/>
        <v>0</v>
      </c>
      <c r="DH15" s="137"/>
      <c r="DI15" s="140"/>
      <c r="DJ15" s="133"/>
      <c r="DK15" s="147">
        <f t="shared" si="43"/>
        <v>0</v>
      </c>
      <c r="DL15" s="137"/>
      <c r="DM15" s="140"/>
      <c r="DN15" s="133"/>
      <c r="DO15" s="149">
        <f t="shared" si="45"/>
        <v>0</v>
      </c>
      <c r="DP15" s="133"/>
      <c r="DQ15" s="133"/>
      <c r="DR15" s="133"/>
      <c r="DS15" s="145">
        <f t="shared" si="22"/>
        <v>0</v>
      </c>
      <c r="DT15" s="137"/>
      <c r="DU15" s="133"/>
      <c r="DV15" s="133"/>
      <c r="DW15" s="147">
        <f t="shared" ref="DW15:DW35" si="50">DV15*DU15</f>
        <v>0</v>
      </c>
      <c r="DX15" s="137"/>
      <c r="DY15" s="133"/>
      <c r="DZ15" s="133"/>
      <c r="EA15" s="147">
        <f t="shared" ref="EA15:EA35" si="51">DZ15*DY15</f>
        <v>0</v>
      </c>
      <c r="EB15" s="137"/>
      <c r="EC15" s="133"/>
      <c r="ED15" s="133"/>
      <c r="EE15" s="147">
        <f t="shared" ref="EE15:EE35" si="52">ED15*EC15</f>
        <v>0</v>
      </c>
      <c r="EF15" s="137"/>
      <c r="EG15" s="140"/>
      <c r="EH15" s="133"/>
      <c r="EI15" s="149">
        <f t="shared" si="26"/>
        <v>0</v>
      </c>
      <c r="EJ15" s="137"/>
      <c r="EK15" s="140"/>
      <c r="EL15" s="133"/>
      <c r="EM15" s="133">
        <f t="shared" si="27"/>
        <v>0</v>
      </c>
      <c r="EN15" s="163"/>
      <c r="EO15" s="156"/>
      <c r="EP15" s="28"/>
      <c r="EQ15" s="72">
        <f t="shared" si="46"/>
        <v>0</v>
      </c>
      <c r="ER15" s="74"/>
      <c r="ES15" s="98">
        <f t="shared" ref="ES15:ES35" si="53">EQ15+DC15+CY15+CU15+CQ15+CM15+CI15+CA15+BW15+BS15+BO15+BK15+BG15+BC15+AY15+AU15+AM15+AE15+AA15+W15+S15+O15+K15+G15+DG15+DK15+DO15+DW15+EI15+EM15+DS15+EA15+AQ15+AI15</f>
        <v>0</v>
      </c>
    </row>
    <row r="16" spans="1:160" ht="17.25" customHeight="1">
      <c r="A16" s="129">
        <v>14</v>
      </c>
      <c r="B16" s="225"/>
      <c r="C16" s="174"/>
      <c r="D16" s="69"/>
      <c r="E16" s="31"/>
      <c r="F16" s="28"/>
      <c r="G16" s="56">
        <f t="shared" si="0"/>
        <v>0</v>
      </c>
      <c r="H16" s="54"/>
      <c r="I16" s="30"/>
      <c r="J16" s="28"/>
      <c r="K16" s="60">
        <f t="shared" si="1"/>
        <v>0</v>
      </c>
      <c r="L16" s="58"/>
      <c r="M16" s="31"/>
      <c r="N16" s="28"/>
      <c r="O16" s="62">
        <f t="shared" si="2"/>
        <v>0</v>
      </c>
      <c r="P16" s="58"/>
      <c r="Q16" s="31"/>
      <c r="R16" s="28"/>
      <c r="S16" s="56">
        <f t="shared" si="30"/>
        <v>0</v>
      </c>
      <c r="T16" s="54"/>
      <c r="U16" s="31"/>
      <c r="V16" s="28"/>
      <c r="W16" s="60">
        <f t="shared" si="31"/>
        <v>0</v>
      </c>
      <c r="X16" s="54"/>
      <c r="Y16" s="31"/>
      <c r="Z16" s="28"/>
      <c r="AA16" s="62">
        <f t="shared" si="32"/>
        <v>0</v>
      </c>
      <c r="AB16" s="54"/>
      <c r="AC16" s="31"/>
      <c r="AD16" s="28"/>
      <c r="AE16" s="56">
        <f t="shared" si="33"/>
        <v>0</v>
      </c>
      <c r="AF16" s="54"/>
      <c r="AG16" s="31"/>
      <c r="AH16" s="28"/>
      <c r="AI16" s="56">
        <f t="shared" si="34"/>
        <v>0</v>
      </c>
      <c r="AJ16" s="54"/>
      <c r="AK16" s="31"/>
      <c r="AL16" s="28"/>
      <c r="AM16" s="65">
        <f t="shared" si="3"/>
        <v>0</v>
      </c>
      <c r="AN16" s="54"/>
      <c r="AO16" s="31"/>
      <c r="AP16" s="28"/>
      <c r="AQ16" s="65">
        <f t="shared" si="4"/>
        <v>0</v>
      </c>
      <c r="AR16" s="54"/>
      <c r="AS16" s="31"/>
      <c r="AT16" s="28"/>
      <c r="AU16" s="62">
        <f t="shared" si="35"/>
        <v>0</v>
      </c>
      <c r="AV16" s="54"/>
      <c r="AW16" s="30"/>
      <c r="AX16" s="28"/>
      <c r="AY16" s="56">
        <f t="shared" si="37"/>
        <v>0</v>
      </c>
      <c r="AZ16" s="54"/>
      <c r="BA16" s="31"/>
      <c r="BB16" s="28"/>
      <c r="BC16" s="60">
        <f t="shared" si="38"/>
        <v>0</v>
      </c>
      <c r="BD16" s="54"/>
      <c r="BE16" s="28"/>
      <c r="BF16" s="28"/>
      <c r="BG16" s="62">
        <f t="shared" si="7"/>
        <v>0</v>
      </c>
      <c r="BH16" s="54"/>
      <c r="BI16" s="31"/>
      <c r="BJ16" s="28"/>
      <c r="BK16" s="56">
        <f t="shared" si="39"/>
        <v>0</v>
      </c>
      <c r="BL16" s="54"/>
      <c r="BM16" s="31"/>
      <c r="BN16" s="28"/>
      <c r="BO16" s="60">
        <f t="shared" si="48"/>
        <v>0</v>
      </c>
      <c r="BP16" s="54"/>
      <c r="BQ16" s="31"/>
      <c r="BR16" s="28"/>
      <c r="BS16" s="62">
        <f t="shared" si="40"/>
        <v>0</v>
      </c>
      <c r="BT16" s="54"/>
      <c r="BU16" s="31"/>
      <c r="BV16" s="28"/>
      <c r="BW16" s="56">
        <f t="shared" si="11"/>
        <v>0</v>
      </c>
      <c r="BX16" s="54"/>
      <c r="BY16" s="31"/>
      <c r="BZ16" s="28"/>
      <c r="CA16" s="60">
        <f t="shared" si="12"/>
        <v>0</v>
      </c>
      <c r="CB16" s="134"/>
      <c r="CC16" s="141"/>
      <c r="CD16" s="134"/>
      <c r="CE16" s="175">
        <f t="shared" si="13"/>
        <v>0</v>
      </c>
      <c r="CF16" s="67"/>
      <c r="CG16" s="31"/>
      <c r="CH16" s="28"/>
      <c r="CI16" s="60">
        <f t="shared" si="44"/>
        <v>0</v>
      </c>
      <c r="CJ16" s="54"/>
      <c r="CK16" s="31"/>
      <c r="CL16" s="28"/>
      <c r="CM16" s="56">
        <f t="shared" si="41"/>
        <v>0</v>
      </c>
      <c r="CN16" s="54"/>
      <c r="CO16" s="31"/>
      <c r="CP16" s="28"/>
      <c r="CQ16" s="60">
        <f t="shared" si="49"/>
        <v>0</v>
      </c>
      <c r="CR16" s="54"/>
      <c r="CS16" s="31"/>
      <c r="CT16" s="28"/>
      <c r="CU16" s="62">
        <f t="shared" si="17"/>
        <v>0</v>
      </c>
      <c r="CV16" s="54"/>
      <c r="CW16" s="28"/>
      <c r="CX16" s="28"/>
      <c r="CY16" s="56">
        <f t="shared" ref="CY16:CY35" si="54">CX16*CW16</f>
        <v>0</v>
      </c>
      <c r="CZ16" s="54"/>
      <c r="DA16" s="28"/>
      <c r="DB16" s="28"/>
      <c r="DC16" s="60">
        <f t="shared" si="42"/>
        <v>0</v>
      </c>
      <c r="DD16" s="138"/>
      <c r="DE16" s="141"/>
      <c r="DF16" s="134"/>
      <c r="DG16" s="145">
        <f t="shared" si="36"/>
        <v>0</v>
      </c>
      <c r="DH16" s="137"/>
      <c r="DI16" s="140"/>
      <c r="DJ16" s="133"/>
      <c r="DK16" s="147">
        <f t="shared" si="43"/>
        <v>0</v>
      </c>
      <c r="DL16" s="137"/>
      <c r="DM16" s="140"/>
      <c r="DN16" s="133"/>
      <c r="DO16" s="149">
        <f t="shared" si="45"/>
        <v>0</v>
      </c>
      <c r="DP16" s="133"/>
      <c r="DQ16" s="133"/>
      <c r="DR16" s="133"/>
      <c r="DS16" s="145">
        <f t="shared" si="22"/>
        <v>0</v>
      </c>
      <c r="DT16" s="137"/>
      <c r="DU16" s="133"/>
      <c r="DV16" s="133"/>
      <c r="DW16" s="147">
        <f t="shared" si="50"/>
        <v>0</v>
      </c>
      <c r="DX16" s="137"/>
      <c r="DY16" s="133"/>
      <c r="DZ16" s="133"/>
      <c r="EA16" s="147">
        <f t="shared" si="51"/>
        <v>0</v>
      </c>
      <c r="EB16" s="137"/>
      <c r="EC16" s="133"/>
      <c r="ED16" s="133"/>
      <c r="EE16" s="147">
        <f t="shared" si="52"/>
        <v>0</v>
      </c>
      <c r="EF16" s="137"/>
      <c r="EG16" s="140"/>
      <c r="EH16" s="133"/>
      <c r="EI16" s="149">
        <f t="shared" si="26"/>
        <v>0</v>
      </c>
      <c r="EJ16" s="137"/>
      <c r="EK16" s="140"/>
      <c r="EL16" s="133"/>
      <c r="EM16" s="133">
        <f t="shared" si="27"/>
        <v>0</v>
      </c>
      <c r="EN16" s="163"/>
      <c r="EO16" s="156"/>
      <c r="EP16" s="28"/>
      <c r="EQ16" s="72">
        <f t="shared" si="46"/>
        <v>0</v>
      </c>
      <c r="ER16" s="74"/>
      <c r="ES16" s="98">
        <f t="shared" si="53"/>
        <v>0</v>
      </c>
    </row>
    <row r="17" spans="1:150" ht="15.75">
      <c r="A17" s="129">
        <v>15</v>
      </c>
      <c r="B17" s="225"/>
      <c r="C17" s="174"/>
      <c r="D17" s="69"/>
      <c r="E17" s="31"/>
      <c r="F17" s="28"/>
      <c r="G17" s="56">
        <f t="shared" si="0"/>
        <v>0</v>
      </c>
      <c r="H17" s="54"/>
      <c r="I17" s="30"/>
      <c r="J17" s="28"/>
      <c r="K17" s="60">
        <f t="shared" si="1"/>
        <v>0</v>
      </c>
      <c r="L17" s="58"/>
      <c r="M17" s="31"/>
      <c r="N17" s="28"/>
      <c r="O17" s="62">
        <f t="shared" si="2"/>
        <v>0</v>
      </c>
      <c r="P17" s="58"/>
      <c r="Q17" s="31"/>
      <c r="R17" s="28"/>
      <c r="S17" s="56">
        <f t="shared" si="30"/>
        <v>0</v>
      </c>
      <c r="T17" s="54"/>
      <c r="U17" s="31"/>
      <c r="V17" s="28"/>
      <c r="W17" s="60">
        <f t="shared" si="31"/>
        <v>0</v>
      </c>
      <c r="X17" s="54"/>
      <c r="Y17" s="31"/>
      <c r="Z17" s="28"/>
      <c r="AA17" s="62">
        <f t="shared" si="32"/>
        <v>0</v>
      </c>
      <c r="AB17" s="54"/>
      <c r="AC17" s="31"/>
      <c r="AD17" s="28"/>
      <c r="AE17" s="56">
        <f t="shared" si="33"/>
        <v>0</v>
      </c>
      <c r="AF17" s="54"/>
      <c r="AG17" s="31"/>
      <c r="AH17" s="28"/>
      <c r="AI17" s="56">
        <f t="shared" si="34"/>
        <v>0</v>
      </c>
      <c r="AJ17" s="54"/>
      <c r="AK17" s="31"/>
      <c r="AL17" s="28"/>
      <c r="AM17" s="65">
        <f t="shared" si="3"/>
        <v>0</v>
      </c>
      <c r="AN17" s="54"/>
      <c r="AO17" s="31"/>
      <c r="AP17" s="28"/>
      <c r="AQ17" s="65">
        <f t="shared" si="4"/>
        <v>0</v>
      </c>
      <c r="AR17" s="54"/>
      <c r="AS17" s="31"/>
      <c r="AT17" s="28"/>
      <c r="AU17" s="62">
        <f t="shared" si="35"/>
        <v>0</v>
      </c>
      <c r="AV17" s="54"/>
      <c r="AW17" s="30"/>
      <c r="AX17" s="28"/>
      <c r="AY17" s="56">
        <f t="shared" si="37"/>
        <v>0</v>
      </c>
      <c r="AZ17" s="54"/>
      <c r="BA17" s="31"/>
      <c r="BB17" s="28"/>
      <c r="BC17" s="60">
        <f t="shared" si="38"/>
        <v>0</v>
      </c>
      <c r="BD17" s="54"/>
      <c r="BE17" s="31"/>
      <c r="BF17" s="28"/>
      <c r="BG17" s="62">
        <f>BF17*BE17</f>
        <v>0</v>
      </c>
      <c r="BH17" s="54"/>
      <c r="BI17" s="31"/>
      <c r="BJ17" s="28"/>
      <c r="BK17" s="56">
        <f t="shared" si="39"/>
        <v>0</v>
      </c>
      <c r="BL17" s="54"/>
      <c r="BM17" s="31"/>
      <c r="BN17" s="28"/>
      <c r="BO17" s="60">
        <f t="shared" si="48"/>
        <v>0</v>
      </c>
      <c r="BP17" s="54"/>
      <c r="BQ17" s="31"/>
      <c r="BR17" s="28"/>
      <c r="BS17" s="62">
        <f t="shared" si="40"/>
        <v>0</v>
      </c>
      <c r="BT17" s="54"/>
      <c r="BU17" s="31"/>
      <c r="BV17" s="28"/>
      <c r="BW17" s="56">
        <f t="shared" si="11"/>
        <v>0</v>
      </c>
      <c r="BX17" s="54"/>
      <c r="BY17" s="31"/>
      <c r="BZ17" s="28"/>
      <c r="CA17" s="60">
        <f t="shared" si="12"/>
        <v>0</v>
      </c>
      <c r="CB17" s="134"/>
      <c r="CC17" s="141"/>
      <c r="CD17" s="134"/>
      <c r="CE17" s="175">
        <f t="shared" si="13"/>
        <v>0</v>
      </c>
      <c r="CF17" s="67"/>
      <c r="CG17" s="31"/>
      <c r="CH17" s="28"/>
      <c r="CI17" s="60">
        <f t="shared" si="44"/>
        <v>0</v>
      </c>
      <c r="CJ17" s="54"/>
      <c r="CK17" s="31"/>
      <c r="CL17" s="28"/>
      <c r="CM17" s="56">
        <f t="shared" si="41"/>
        <v>0</v>
      </c>
      <c r="CN17" s="54"/>
      <c r="CO17" s="31"/>
      <c r="CP17" s="28"/>
      <c r="CQ17" s="60">
        <f t="shared" si="49"/>
        <v>0</v>
      </c>
      <c r="CR17" s="54"/>
      <c r="CS17" s="31"/>
      <c r="CT17" s="28"/>
      <c r="CU17" s="62">
        <f t="shared" si="17"/>
        <v>0</v>
      </c>
      <c r="CV17" s="54"/>
      <c r="CW17" s="28"/>
      <c r="CX17" s="28"/>
      <c r="CY17" s="56">
        <f t="shared" si="54"/>
        <v>0</v>
      </c>
      <c r="CZ17" s="54"/>
      <c r="DA17" s="28"/>
      <c r="DB17" s="28"/>
      <c r="DC17" s="60">
        <f t="shared" si="42"/>
        <v>0</v>
      </c>
      <c r="DD17" s="138"/>
      <c r="DE17" s="141"/>
      <c r="DF17" s="134"/>
      <c r="DG17" s="145">
        <f t="shared" si="36"/>
        <v>0</v>
      </c>
      <c r="DH17" s="137"/>
      <c r="DI17" s="140"/>
      <c r="DJ17" s="133"/>
      <c r="DK17" s="147">
        <f t="shared" si="43"/>
        <v>0</v>
      </c>
      <c r="DL17" s="137"/>
      <c r="DM17" s="140"/>
      <c r="DN17" s="133"/>
      <c r="DO17" s="149">
        <f t="shared" si="45"/>
        <v>0</v>
      </c>
      <c r="DP17" s="133"/>
      <c r="DQ17" s="133"/>
      <c r="DR17" s="133"/>
      <c r="DS17" s="145">
        <f t="shared" si="22"/>
        <v>0</v>
      </c>
      <c r="DT17" s="137"/>
      <c r="DU17" s="133"/>
      <c r="DV17" s="133"/>
      <c r="DW17" s="147">
        <f t="shared" si="50"/>
        <v>0</v>
      </c>
      <c r="DX17" s="137"/>
      <c r="DY17" s="133"/>
      <c r="DZ17" s="133"/>
      <c r="EA17" s="147">
        <f t="shared" si="51"/>
        <v>0</v>
      </c>
      <c r="EB17" s="137"/>
      <c r="EC17" s="133"/>
      <c r="ED17" s="133"/>
      <c r="EE17" s="147">
        <f t="shared" si="52"/>
        <v>0</v>
      </c>
      <c r="EF17" s="137"/>
      <c r="EG17" s="140"/>
      <c r="EH17" s="133"/>
      <c r="EI17" s="149">
        <f t="shared" si="26"/>
        <v>0</v>
      </c>
      <c r="EJ17" s="137"/>
      <c r="EK17" s="140"/>
      <c r="EL17" s="133"/>
      <c r="EM17" s="133">
        <f t="shared" si="27"/>
        <v>0</v>
      </c>
      <c r="EN17" s="163"/>
      <c r="EO17" s="156"/>
      <c r="EP17" s="28"/>
      <c r="EQ17" s="72">
        <f t="shared" si="46"/>
        <v>0</v>
      </c>
      <c r="ER17" s="74"/>
      <c r="ES17" s="98">
        <f t="shared" si="53"/>
        <v>0</v>
      </c>
    </row>
    <row r="18" spans="1:150" ht="15.75">
      <c r="A18" s="129">
        <v>16</v>
      </c>
      <c r="B18" s="225"/>
      <c r="C18" s="174"/>
      <c r="D18" s="69"/>
      <c r="E18" s="31"/>
      <c r="F18" s="28"/>
      <c r="G18" s="56">
        <f t="shared" si="0"/>
        <v>0</v>
      </c>
      <c r="H18" s="54"/>
      <c r="I18" s="30"/>
      <c r="J18" s="28"/>
      <c r="K18" s="60">
        <f t="shared" si="1"/>
        <v>0</v>
      </c>
      <c r="L18" s="58"/>
      <c r="M18" s="31"/>
      <c r="N18" s="28"/>
      <c r="O18" s="62">
        <f t="shared" si="2"/>
        <v>0</v>
      </c>
      <c r="P18" s="58"/>
      <c r="Q18" s="31"/>
      <c r="R18" s="28"/>
      <c r="S18" s="56">
        <f t="shared" si="30"/>
        <v>0</v>
      </c>
      <c r="T18" s="54"/>
      <c r="U18" s="31"/>
      <c r="V18" s="28"/>
      <c r="W18" s="60">
        <f t="shared" si="31"/>
        <v>0</v>
      </c>
      <c r="X18" s="54"/>
      <c r="Y18" s="31"/>
      <c r="Z18" s="28"/>
      <c r="AA18" s="62">
        <f t="shared" si="32"/>
        <v>0</v>
      </c>
      <c r="AB18" s="54"/>
      <c r="AC18" s="31"/>
      <c r="AD18" s="28"/>
      <c r="AE18" s="56">
        <f t="shared" si="33"/>
        <v>0</v>
      </c>
      <c r="AF18" s="54"/>
      <c r="AG18" s="31"/>
      <c r="AH18" s="28"/>
      <c r="AI18" s="56">
        <f t="shared" si="34"/>
        <v>0</v>
      </c>
      <c r="AJ18" s="54"/>
      <c r="AK18" s="31"/>
      <c r="AL18" s="28"/>
      <c r="AM18" s="65">
        <f t="shared" si="3"/>
        <v>0</v>
      </c>
      <c r="AN18" s="54"/>
      <c r="AO18" s="31"/>
      <c r="AP18" s="28"/>
      <c r="AQ18" s="65">
        <f t="shared" si="4"/>
        <v>0</v>
      </c>
      <c r="AR18" s="54"/>
      <c r="AS18" s="31"/>
      <c r="AT18" s="28"/>
      <c r="AU18" s="62">
        <f t="shared" si="35"/>
        <v>0</v>
      </c>
      <c r="AV18" s="54"/>
      <c r="AW18" s="30"/>
      <c r="AX18" s="28"/>
      <c r="AY18" s="56">
        <f t="shared" si="37"/>
        <v>0</v>
      </c>
      <c r="AZ18" s="54"/>
      <c r="BA18" s="31"/>
      <c r="BB18" s="28"/>
      <c r="BC18" s="60">
        <f t="shared" si="38"/>
        <v>0</v>
      </c>
      <c r="BD18" s="54"/>
      <c r="BE18" s="31"/>
      <c r="BF18" s="28"/>
      <c r="BG18" s="62">
        <f t="shared" ref="BG18:BG35" si="55">BF18*BE18</f>
        <v>0</v>
      </c>
      <c r="BH18" s="54"/>
      <c r="BI18" s="31"/>
      <c r="BJ18" s="28"/>
      <c r="BK18" s="56">
        <f t="shared" si="39"/>
        <v>0</v>
      </c>
      <c r="BL18" s="54"/>
      <c r="BM18" s="31"/>
      <c r="BN18" s="28"/>
      <c r="BO18" s="60">
        <f t="shared" si="48"/>
        <v>0</v>
      </c>
      <c r="BP18" s="54"/>
      <c r="BQ18" s="31"/>
      <c r="BR18" s="28"/>
      <c r="BS18" s="62">
        <f t="shared" si="40"/>
        <v>0</v>
      </c>
      <c r="BT18" s="54"/>
      <c r="BU18" s="31"/>
      <c r="BV18" s="28"/>
      <c r="BW18" s="56">
        <f t="shared" si="11"/>
        <v>0</v>
      </c>
      <c r="BX18" s="54"/>
      <c r="BY18" s="31"/>
      <c r="BZ18" s="28"/>
      <c r="CA18" s="60">
        <f t="shared" si="12"/>
        <v>0</v>
      </c>
      <c r="CB18" s="134"/>
      <c r="CC18" s="141"/>
      <c r="CD18" s="134"/>
      <c r="CE18" s="175">
        <f t="shared" si="13"/>
        <v>0</v>
      </c>
      <c r="CF18" s="67"/>
      <c r="CG18" s="31"/>
      <c r="CH18" s="28"/>
      <c r="CI18" s="60">
        <f t="shared" si="44"/>
        <v>0</v>
      </c>
      <c r="CJ18" s="54"/>
      <c r="CK18" s="31"/>
      <c r="CL18" s="28"/>
      <c r="CM18" s="56">
        <f t="shared" si="41"/>
        <v>0</v>
      </c>
      <c r="CN18" s="54"/>
      <c r="CO18" s="31"/>
      <c r="CP18" s="28"/>
      <c r="CQ18" s="60">
        <f t="shared" si="49"/>
        <v>0</v>
      </c>
      <c r="CR18" s="54"/>
      <c r="CS18" s="31"/>
      <c r="CT18" s="28"/>
      <c r="CU18" s="62">
        <f t="shared" si="17"/>
        <v>0</v>
      </c>
      <c r="CV18" s="54"/>
      <c r="CW18" s="28"/>
      <c r="CX18" s="28"/>
      <c r="CY18" s="56">
        <f t="shared" si="54"/>
        <v>0</v>
      </c>
      <c r="CZ18" s="54"/>
      <c r="DA18" s="28"/>
      <c r="DB18" s="28"/>
      <c r="DC18" s="60">
        <f t="shared" si="42"/>
        <v>0</v>
      </c>
      <c r="DD18" s="138"/>
      <c r="DE18" s="141"/>
      <c r="DF18" s="134"/>
      <c r="DG18" s="145">
        <f t="shared" si="36"/>
        <v>0</v>
      </c>
      <c r="DH18" s="137"/>
      <c r="DI18" s="140"/>
      <c r="DJ18" s="133"/>
      <c r="DK18" s="147">
        <f t="shared" si="43"/>
        <v>0</v>
      </c>
      <c r="DL18" s="137"/>
      <c r="DM18" s="140"/>
      <c r="DN18" s="133"/>
      <c r="DO18" s="149">
        <f t="shared" si="45"/>
        <v>0</v>
      </c>
      <c r="DP18" s="133"/>
      <c r="DQ18" s="133"/>
      <c r="DR18" s="133"/>
      <c r="DS18" s="145">
        <f>DR18*DQ18</f>
        <v>0</v>
      </c>
      <c r="DT18" s="137"/>
      <c r="DU18" s="133"/>
      <c r="DV18" s="133"/>
      <c r="DW18" s="147">
        <f t="shared" si="50"/>
        <v>0</v>
      </c>
      <c r="DX18" s="137"/>
      <c r="DY18" s="133"/>
      <c r="DZ18" s="133"/>
      <c r="EA18" s="147">
        <f t="shared" si="51"/>
        <v>0</v>
      </c>
      <c r="EB18" s="137"/>
      <c r="EC18" s="133"/>
      <c r="ED18" s="133"/>
      <c r="EE18" s="147">
        <f t="shared" si="52"/>
        <v>0</v>
      </c>
      <c r="EF18" s="137"/>
      <c r="EG18" s="140"/>
      <c r="EH18" s="133"/>
      <c r="EI18" s="149">
        <f t="shared" si="26"/>
        <v>0</v>
      </c>
      <c r="EJ18" s="137"/>
      <c r="EK18" s="140"/>
      <c r="EL18" s="133"/>
      <c r="EM18" s="133">
        <f t="shared" si="27"/>
        <v>0</v>
      </c>
      <c r="EN18" s="163"/>
      <c r="EO18" s="156"/>
      <c r="EP18" s="28"/>
      <c r="EQ18" s="72">
        <f t="shared" si="46"/>
        <v>0</v>
      </c>
      <c r="ER18" s="74"/>
      <c r="ES18" s="98">
        <f t="shared" si="53"/>
        <v>0</v>
      </c>
    </row>
    <row r="19" spans="1:150" ht="15.75">
      <c r="A19" s="129">
        <v>17</v>
      </c>
      <c r="B19" s="225"/>
      <c r="C19" s="174"/>
      <c r="D19" s="69"/>
      <c r="E19" s="31"/>
      <c r="F19" s="28"/>
      <c r="G19" s="56">
        <f t="shared" si="0"/>
        <v>0</v>
      </c>
      <c r="H19" s="54"/>
      <c r="I19" s="30"/>
      <c r="J19" s="28"/>
      <c r="K19" s="60">
        <f t="shared" si="1"/>
        <v>0</v>
      </c>
      <c r="L19" s="58"/>
      <c r="M19" s="31"/>
      <c r="N19" s="28"/>
      <c r="O19" s="62">
        <f t="shared" si="2"/>
        <v>0</v>
      </c>
      <c r="P19" s="58"/>
      <c r="Q19" s="31"/>
      <c r="R19" s="28"/>
      <c r="S19" s="56">
        <f t="shared" si="30"/>
        <v>0</v>
      </c>
      <c r="T19" s="54"/>
      <c r="U19" s="31"/>
      <c r="V19" s="28"/>
      <c r="W19" s="60">
        <f t="shared" si="31"/>
        <v>0</v>
      </c>
      <c r="X19" s="54"/>
      <c r="Y19" s="31"/>
      <c r="Z19" s="28"/>
      <c r="AA19" s="62">
        <f t="shared" si="32"/>
        <v>0</v>
      </c>
      <c r="AB19" s="54"/>
      <c r="AC19" s="31"/>
      <c r="AD19" s="28"/>
      <c r="AE19" s="56">
        <f t="shared" si="33"/>
        <v>0</v>
      </c>
      <c r="AF19" s="54"/>
      <c r="AG19" s="31"/>
      <c r="AH19" s="28"/>
      <c r="AI19" s="56">
        <f t="shared" si="34"/>
        <v>0</v>
      </c>
      <c r="AJ19" s="54"/>
      <c r="AK19" s="31"/>
      <c r="AL19" s="28"/>
      <c r="AM19" s="65">
        <f t="shared" si="3"/>
        <v>0</v>
      </c>
      <c r="AN19" s="54"/>
      <c r="AO19" s="31"/>
      <c r="AP19" s="28"/>
      <c r="AQ19" s="65">
        <f t="shared" si="4"/>
        <v>0</v>
      </c>
      <c r="AR19" s="54"/>
      <c r="AS19" s="31"/>
      <c r="AT19" s="28"/>
      <c r="AU19" s="62">
        <f t="shared" si="35"/>
        <v>0</v>
      </c>
      <c r="AV19" s="54"/>
      <c r="AW19" s="30"/>
      <c r="AX19" s="28"/>
      <c r="AY19" s="56">
        <f t="shared" si="37"/>
        <v>0</v>
      </c>
      <c r="AZ19" s="54"/>
      <c r="BA19" s="31"/>
      <c r="BB19" s="28"/>
      <c r="BC19" s="60">
        <f t="shared" si="38"/>
        <v>0</v>
      </c>
      <c r="BD19" s="54"/>
      <c r="BE19" s="31"/>
      <c r="BF19" s="28"/>
      <c r="BG19" s="62">
        <f t="shared" si="55"/>
        <v>0</v>
      </c>
      <c r="BH19" s="54"/>
      <c r="BI19" s="31"/>
      <c r="BJ19" s="28"/>
      <c r="BK19" s="56">
        <f t="shared" si="39"/>
        <v>0</v>
      </c>
      <c r="BL19" s="54"/>
      <c r="BM19" s="31"/>
      <c r="BN19" s="28"/>
      <c r="BO19" s="60">
        <f t="shared" si="48"/>
        <v>0</v>
      </c>
      <c r="BP19" s="54"/>
      <c r="BQ19" s="31"/>
      <c r="BR19" s="28"/>
      <c r="BS19" s="62">
        <f t="shared" si="40"/>
        <v>0</v>
      </c>
      <c r="BT19" s="54"/>
      <c r="BU19" s="31"/>
      <c r="BV19" s="28"/>
      <c r="BW19" s="56">
        <f t="shared" si="11"/>
        <v>0</v>
      </c>
      <c r="BX19" s="54"/>
      <c r="BY19" s="31"/>
      <c r="BZ19" s="28"/>
      <c r="CA19" s="60">
        <f t="shared" si="12"/>
        <v>0</v>
      </c>
      <c r="CB19" s="134"/>
      <c r="CC19" s="141"/>
      <c r="CD19" s="134"/>
      <c r="CE19" s="175">
        <f t="shared" si="13"/>
        <v>0</v>
      </c>
      <c r="CF19" s="67"/>
      <c r="CG19" s="31"/>
      <c r="CH19" s="28"/>
      <c r="CI19" s="60">
        <f t="shared" si="44"/>
        <v>0</v>
      </c>
      <c r="CJ19" s="54"/>
      <c r="CK19" s="31"/>
      <c r="CL19" s="28"/>
      <c r="CM19" s="56">
        <f t="shared" si="41"/>
        <v>0</v>
      </c>
      <c r="CN19" s="54"/>
      <c r="CO19" s="31"/>
      <c r="CP19" s="28"/>
      <c r="CQ19" s="60">
        <f t="shared" si="49"/>
        <v>0</v>
      </c>
      <c r="CR19" s="54"/>
      <c r="CS19" s="31"/>
      <c r="CT19" s="28"/>
      <c r="CU19" s="62">
        <f t="shared" si="17"/>
        <v>0</v>
      </c>
      <c r="CV19" s="54"/>
      <c r="CW19" s="28"/>
      <c r="CX19" s="28"/>
      <c r="CY19" s="56">
        <f t="shared" si="54"/>
        <v>0</v>
      </c>
      <c r="CZ19" s="54"/>
      <c r="DA19" s="28"/>
      <c r="DB19" s="28"/>
      <c r="DC19" s="60">
        <f t="shared" si="42"/>
        <v>0</v>
      </c>
      <c r="DD19" s="138"/>
      <c r="DE19" s="141"/>
      <c r="DF19" s="134"/>
      <c r="DG19" s="145">
        <f t="shared" si="36"/>
        <v>0</v>
      </c>
      <c r="DH19" s="137"/>
      <c r="DI19" s="140"/>
      <c r="DJ19" s="133"/>
      <c r="DK19" s="147">
        <f t="shared" si="43"/>
        <v>0</v>
      </c>
      <c r="DL19" s="137"/>
      <c r="DM19" s="140"/>
      <c r="DN19" s="133"/>
      <c r="DO19" s="149">
        <f t="shared" si="45"/>
        <v>0</v>
      </c>
      <c r="DP19" s="133"/>
      <c r="DQ19" s="133"/>
      <c r="DR19" s="133"/>
      <c r="DS19" s="145">
        <f t="shared" ref="DS19:DS35" si="56">DR19*DQ19</f>
        <v>0</v>
      </c>
      <c r="DT19" s="137"/>
      <c r="DU19" s="133"/>
      <c r="DV19" s="133"/>
      <c r="DW19" s="147">
        <f t="shared" si="50"/>
        <v>0</v>
      </c>
      <c r="DX19" s="137"/>
      <c r="DY19" s="133"/>
      <c r="DZ19" s="133"/>
      <c r="EA19" s="147">
        <f t="shared" si="51"/>
        <v>0</v>
      </c>
      <c r="EB19" s="137"/>
      <c r="EC19" s="133"/>
      <c r="ED19" s="133"/>
      <c r="EE19" s="147">
        <f t="shared" si="52"/>
        <v>0</v>
      </c>
      <c r="EF19" s="137"/>
      <c r="EG19" s="140"/>
      <c r="EH19" s="133"/>
      <c r="EI19" s="149">
        <f t="shared" si="26"/>
        <v>0</v>
      </c>
      <c r="EJ19" s="137"/>
      <c r="EK19" s="140"/>
      <c r="EL19" s="133"/>
      <c r="EM19" s="133">
        <f t="shared" si="27"/>
        <v>0</v>
      </c>
      <c r="EN19" s="163"/>
      <c r="EO19" s="156"/>
      <c r="EP19" s="28"/>
      <c r="EQ19" s="72">
        <f t="shared" si="46"/>
        <v>0</v>
      </c>
      <c r="ER19" s="74"/>
      <c r="ES19" s="98">
        <f t="shared" si="53"/>
        <v>0</v>
      </c>
    </row>
    <row r="20" spans="1:150" ht="15.75">
      <c r="A20" s="129">
        <v>18</v>
      </c>
      <c r="B20" s="225"/>
      <c r="C20" s="174"/>
      <c r="D20" s="69"/>
      <c r="E20" s="31"/>
      <c r="F20" s="28"/>
      <c r="G20" s="56">
        <f t="shared" si="0"/>
        <v>0</v>
      </c>
      <c r="H20" s="54"/>
      <c r="I20" s="30"/>
      <c r="J20" s="28"/>
      <c r="K20" s="60">
        <f t="shared" si="1"/>
        <v>0</v>
      </c>
      <c r="L20" s="58"/>
      <c r="M20" s="31"/>
      <c r="N20" s="28"/>
      <c r="O20" s="62">
        <f t="shared" si="2"/>
        <v>0</v>
      </c>
      <c r="P20" s="58"/>
      <c r="Q20" s="31"/>
      <c r="R20" s="28"/>
      <c r="S20" s="56">
        <f t="shared" si="30"/>
        <v>0</v>
      </c>
      <c r="T20" s="54"/>
      <c r="U20" s="31"/>
      <c r="V20" s="28"/>
      <c r="W20" s="60">
        <f t="shared" si="31"/>
        <v>0</v>
      </c>
      <c r="X20" s="54"/>
      <c r="Y20" s="31"/>
      <c r="Z20" s="28"/>
      <c r="AA20" s="62">
        <f t="shared" si="32"/>
        <v>0</v>
      </c>
      <c r="AB20" s="54"/>
      <c r="AC20" s="31"/>
      <c r="AD20" s="28"/>
      <c r="AE20" s="56">
        <f t="shared" si="33"/>
        <v>0</v>
      </c>
      <c r="AF20" s="54"/>
      <c r="AG20" s="31"/>
      <c r="AH20" s="28"/>
      <c r="AI20" s="56">
        <f t="shared" si="34"/>
        <v>0</v>
      </c>
      <c r="AJ20" s="54"/>
      <c r="AK20" s="31"/>
      <c r="AL20" s="28"/>
      <c r="AM20" s="65">
        <f t="shared" si="3"/>
        <v>0</v>
      </c>
      <c r="AN20" s="54"/>
      <c r="AO20" s="31"/>
      <c r="AP20" s="28"/>
      <c r="AQ20" s="65">
        <f t="shared" si="4"/>
        <v>0</v>
      </c>
      <c r="AR20" s="54"/>
      <c r="AS20" s="31"/>
      <c r="AT20" s="28"/>
      <c r="AU20" s="62">
        <f t="shared" si="35"/>
        <v>0</v>
      </c>
      <c r="AV20" s="54"/>
      <c r="AW20" s="30"/>
      <c r="AX20" s="28"/>
      <c r="AY20" s="56">
        <f t="shared" si="37"/>
        <v>0</v>
      </c>
      <c r="AZ20" s="54"/>
      <c r="BA20" s="31"/>
      <c r="BB20" s="28"/>
      <c r="BC20" s="60">
        <f t="shared" si="38"/>
        <v>0</v>
      </c>
      <c r="BD20" s="54"/>
      <c r="BE20" s="31"/>
      <c r="BF20" s="28"/>
      <c r="BG20" s="62">
        <f t="shared" si="55"/>
        <v>0</v>
      </c>
      <c r="BH20" s="54"/>
      <c r="BI20" s="31"/>
      <c r="BJ20" s="28"/>
      <c r="BK20" s="56">
        <f t="shared" si="39"/>
        <v>0</v>
      </c>
      <c r="BL20" s="54"/>
      <c r="BM20" s="31"/>
      <c r="BN20" s="28"/>
      <c r="BO20" s="60">
        <f t="shared" si="48"/>
        <v>0</v>
      </c>
      <c r="BP20" s="54"/>
      <c r="BQ20" s="31"/>
      <c r="BR20" s="28"/>
      <c r="BS20" s="62">
        <f t="shared" si="40"/>
        <v>0</v>
      </c>
      <c r="BT20" s="54"/>
      <c r="BU20" s="31"/>
      <c r="BV20" s="28"/>
      <c r="BW20" s="56">
        <f t="shared" si="11"/>
        <v>0</v>
      </c>
      <c r="BX20" s="54"/>
      <c r="BY20" s="31"/>
      <c r="BZ20" s="28"/>
      <c r="CA20" s="60">
        <f t="shared" si="12"/>
        <v>0</v>
      </c>
      <c r="CB20" s="134"/>
      <c r="CC20" s="141"/>
      <c r="CD20" s="134"/>
      <c r="CE20" s="175">
        <f t="shared" si="13"/>
        <v>0</v>
      </c>
      <c r="CF20" s="67"/>
      <c r="CG20" s="31"/>
      <c r="CH20" s="28"/>
      <c r="CI20" s="60">
        <f t="shared" si="44"/>
        <v>0</v>
      </c>
      <c r="CJ20" s="54"/>
      <c r="CK20" s="31"/>
      <c r="CL20" s="28"/>
      <c r="CM20" s="56">
        <f t="shared" si="41"/>
        <v>0</v>
      </c>
      <c r="CN20" s="54"/>
      <c r="CO20" s="31"/>
      <c r="CP20" s="28"/>
      <c r="CQ20" s="60">
        <f t="shared" si="49"/>
        <v>0</v>
      </c>
      <c r="CR20" s="54"/>
      <c r="CS20" s="31"/>
      <c r="CT20" s="28"/>
      <c r="CU20" s="62">
        <f t="shared" si="17"/>
        <v>0</v>
      </c>
      <c r="CV20" s="54"/>
      <c r="CW20" s="28"/>
      <c r="CX20" s="28"/>
      <c r="CY20" s="56">
        <f t="shared" si="54"/>
        <v>0</v>
      </c>
      <c r="CZ20" s="54"/>
      <c r="DA20" s="28"/>
      <c r="DB20" s="28"/>
      <c r="DC20" s="60">
        <f t="shared" si="42"/>
        <v>0</v>
      </c>
      <c r="DD20" s="138"/>
      <c r="DE20" s="141"/>
      <c r="DF20" s="134"/>
      <c r="DG20" s="145">
        <f t="shared" si="36"/>
        <v>0</v>
      </c>
      <c r="DH20" s="137"/>
      <c r="DI20" s="140"/>
      <c r="DJ20" s="133"/>
      <c r="DK20" s="147">
        <f t="shared" si="43"/>
        <v>0</v>
      </c>
      <c r="DL20" s="137"/>
      <c r="DM20" s="140"/>
      <c r="DN20" s="133"/>
      <c r="DO20" s="149">
        <f t="shared" si="45"/>
        <v>0</v>
      </c>
      <c r="DP20" s="133"/>
      <c r="DQ20" s="133"/>
      <c r="DR20" s="133"/>
      <c r="DS20" s="145">
        <f t="shared" si="56"/>
        <v>0</v>
      </c>
      <c r="DT20" s="137"/>
      <c r="DU20" s="133"/>
      <c r="DV20" s="133"/>
      <c r="DW20" s="147">
        <f t="shared" si="50"/>
        <v>0</v>
      </c>
      <c r="DX20" s="137"/>
      <c r="DY20" s="133"/>
      <c r="DZ20" s="133"/>
      <c r="EA20" s="147">
        <f t="shared" si="51"/>
        <v>0</v>
      </c>
      <c r="EB20" s="137"/>
      <c r="EC20" s="133"/>
      <c r="ED20" s="133"/>
      <c r="EE20" s="147">
        <f t="shared" si="52"/>
        <v>0</v>
      </c>
      <c r="EF20" s="137"/>
      <c r="EG20" s="140"/>
      <c r="EH20" s="133"/>
      <c r="EI20" s="149">
        <f t="shared" si="26"/>
        <v>0</v>
      </c>
      <c r="EJ20" s="137"/>
      <c r="EK20" s="140"/>
      <c r="EL20" s="133"/>
      <c r="EM20" s="133">
        <f t="shared" si="27"/>
        <v>0</v>
      </c>
      <c r="EN20" s="163"/>
      <c r="EO20" s="156"/>
      <c r="EP20" s="28"/>
      <c r="EQ20" s="72">
        <f t="shared" si="46"/>
        <v>0</v>
      </c>
      <c r="ER20" s="74"/>
      <c r="ES20" s="98">
        <f t="shared" si="53"/>
        <v>0</v>
      </c>
    </row>
    <row r="21" spans="1:150" ht="15.75">
      <c r="A21" s="129">
        <v>19</v>
      </c>
      <c r="B21" s="225"/>
      <c r="C21" s="174"/>
      <c r="D21" s="69"/>
      <c r="E21" s="31"/>
      <c r="F21" s="28"/>
      <c r="G21" s="56">
        <f t="shared" si="0"/>
        <v>0</v>
      </c>
      <c r="H21" s="54"/>
      <c r="I21" s="30"/>
      <c r="J21" s="28"/>
      <c r="K21" s="60">
        <f t="shared" si="1"/>
        <v>0</v>
      </c>
      <c r="L21" s="58"/>
      <c r="M21" s="31"/>
      <c r="N21" s="28"/>
      <c r="O21" s="62">
        <f t="shared" si="2"/>
        <v>0</v>
      </c>
      <c r="P21" s="58"/>
      <c r="Q21" s="31"/>
      <c r="R21" s="28"/>
      <c r="S21" s="56">
        <f t="shared" si="30"/>
        <v>0</v>
      </c>
      <c r="T21" s="54"/>
      <c r="U21" s="31"/>
      <c r="V21" s="28"/>
      <c r="W21" s="60">
        <f t="shared" si="31"/>
        <v>0</v>
      </c>
      <c r="X21" s="54"/>
      <c r="Y21" s="31"/>
      <c r="Z21" s="28"/>
      <c r="AA21" s="62">
        <f t="shared" si="32"/>
        <v>0</v>
      </c>
      <c r="AB21" s="54"/>
      <c r="AC21" s="31"/>
      <c r="AD21" s="28"/>
      <c r="AE21" s="56">
        <f t="shared" si="33"/>
        <v>0</v>
      </c>
      <c r="AF21" s="54"/>
      <c r="AG21" s="31"/>
      <c r="AH21" s="28"/>
      <c r="AI21" s="56">
        <f t="shared" si="34"/>
        <v>0</v>
      </c>
      <c r="AJ21" s="54"/>
      <c r="AK21" s="31"/>
      <c r="AL21" s="28"/>
      <c r="AM21" s="65">
        <f>AL21*AK21</f>
        <v>0</v>
      </c>
      <c r="AN21" s="54"/>
      <c r="AO21" s="31"/>
      <c r="AP21" s="28"/>
      <c r="AQ21" s="65">
        <f>AP21*AO21</f>
        <v>0</v>
      </c>
      <c r="AR21" s="54"/>
      <c r="AS21" s="31"/>
      <c r="AT21" s="28"/>
      <c r="AU21" s="62">
        <f t="shared" si="35"/>
        <v>0</v>
      </c>
      <c r="AV21" s="54"/>
      <c r="AW21" s="30"/>
      <c r="AX21" s="28"/>
      <c r="AY21" s="56">
        <f t="shared" si="37"/>
        <v>0</v>
      </c>
      <c r="AZ21" s="54"/>
      <c r="BA21" s="31"/>
      <c r="BB21" s="28"/>
      <c r="BC21" s="60">
        <f t="shared" si="38"/>
        <v>0</v>
      </c>
      <c r="BD21" s="54"/>
      <c r="BE21" s="31"/>
      <c r="BF21" s="28"/>
      <c r="BG21" s="62">
        <f t="shared" si="55"/>
        <v>0</v>
      </c>
      <c r="BH21" s="54"/>
      <c r="BI21" s="31"/>
      <c r="BJ21" s="28"/>
      <c r="BK21" s="56">
        <f t="shared" si="39"/>
        <v>0</v>
      </c>
      <c r="BL21" s="54"/>
      <c r="BM21" s="31"/>
      <c r="BN21" s="28"/>
      <c r="BO21" s="60">
        <f t="shared" si="48"/>
        <v>0</v>
      </c>
      <c r="BP21" s="54"/>
      <c r="BQ21" s="31"/>
      <c r="BR21" s="28"/>
      <c r="BS21" s="62">
        <f t="shared" si="40"/>
        <v>0</v>
      </c>
      <c r="BT21" s="54"/>
      <c r="BU21" s="31"/>
      <c r="BV21" s="28"/>
      <c r="BW21" s="56">
        <f t="shared" si="11"/>
        <v>0</v>
      </c>
      <c r="BX21" s="54"/>
      <c r="BY21" s="31"/>
      <c r="BZ21" s="28"/>
      <c r="CA21" s="60">
        <f t="shared" si="12"/>
        <v>0</v>
      </c>
      <c r="CB21" s="134"/>
      <c r="CC21" s="141"/>
      <c r="CD21" s="134"/>
      <c r="CE21" s="175">
        <f t="shared" si="13"/>
        <v>0</v>
      </c>
      <c r="CF21" s="67"/>
      <c r="CG21" s="31"/>
      <c r="CH21" s="28"/>
      <c r="CI21" s="60">
        <f t="shared" si="44"/>
        <v>0</v>
      </c>
      <c r="CJ21" s="54"/>
      <c r="CK21" s="31"/>
      <c r="CL21" s="28"/>
      <c r="CM21" s="56">
        <f t="shared" si="41"/>
        <v>0</v>
      </c>
      <c r="CN21" s="54"/>
      <c r="CO21" s="31"/>
      <c r="CP21" s="28"/>
      <c r="CQ21" s="60">
        <f t="shared" si="49"/>
        <v>0</v>
      </c>
      <c r="CR21" s="54"/>
      <c r="CS21" s="31"/>
      <c r="CT21" s="28"/>
      <c r="CU21" s="62">
        <f>CT21*CS21</f>
        <v>0</v>
      </c>
      <c r="CV21" s="54"/>
      <c r="CW21" s="28"/>
      <c r="CX21" s="28"/>
      <c r="CY21" s="56">
        <f t="shared" si="54"/>
        <v>0</v>
      </c>
      <c r="CZ21" s="54"/>
      <c r="DA21" s="28"/>
      <c r="DB21" s="28"/>
      <c r="DC21" s="60">
        <f t="shared" si="42"/>
        <v>0</v>
      </c>
      <c r="DD21" s="138"/>
      <c r="DE21" s="141"/>
      <c r="DF21" s="134"/>
      <c r="DG21" s="145">
        <f t="shared" si="36"/>
        <v>0</v>
      </c>
      <c r="DH21" s="137"/>
      <c r="DI21" s="140"/>
      <c r="DJ21" s="133"/>
      <c r="DK21" s="147">
        <f t="shared" si="43"/>
        <v>0</v>
      </c>
      <c r="DL21" s="137"/>
      <c r="DM21" s="140"/>
      <c r="DN21" s="133"/>
      <c r="DO21" s="149">
        <f t="shared" si="45"/>
        <v>0</v>
      </c>
      <c r="DP21" s="133"/>
      <c r="DQ21" s="133"/>
      <c r="DR21" s="133"/>
      <c r="DS21" s="145">
        <f t="shared" si="56"/>
        <v>0</v>
      </c>
      <c r="DT21" s="137"/>
      <c r="DU21" s="133"/>
      <c r="DV21" s="133"/>
      <c r="DW21" s="147">
        <f t="shared" si="50"/>
        <v>0</v>
      </c>
      <c r="DX21" s="137"/>
      <c r="DY21" s="133"/>
      <c r="DZ21" s="133"/>
      <c r="EA21" s="147">
        <f t="shared" si="51"/>
        <v>0</v>
      </c>
      <c r="EB21" s="137"/>
      <c r="EC21" s="133"/>
      <c r="ED21" s="133"/>
      <c r="EE21" s="147">
        <f t="shared" si="52"/>
        <v>0</v>
      </c>
      <c r="EF21" s="137"/>
      <c r="EG21" s="140"/>
      <c r="EH21" s="133"/>
      <c r="EI21" s="149">
        <f t="shared" si="26"/>
        <v>0</v>
      </c>
      <c r="EJ21" s="137"/>
      <c r="EK21" s="140"/>
      <c r="EL21" s="133"/>
      <c r="EM21" s="133">
        <f t="shared" si="27"/>
        <v>0</v>
      </c>
      <c r="EN21" s="163"/>
      <c r="EO21" s="156"/>
      <c r="EP21" s="28"/>
      <c r="EQ21" s="72">
        <f t="shared" si="46"/>
        <v>0</v>
      </c>
      <c r="ER21" s="74"/>
      <c r="ES21" s="98">
        <f t="shared" si="53"/>
        <v>0</v>
      </c>
    </row>
    <row r="22" spans="1:150" ht="15.75">
      <c r="A22" s="129">
        <v>20</v>
      </c>
      <c r="B22" s="225"/>
      <c r="C22" s="174"/>
      <c r="D22" s="69"/>
      <c r="E22" s="31"/>
      <c r="F22" s="28"/>
      <c r="G22" s="56">
        <f t="shared" si="0"/>
        <v>0</v>
      </c>
      <c r="H22" s="54"/>
      <c r="I22" s="30"/>
      <c r="J22" s="28"/>
      <c r="K22" s="60">
        <f t="shared" si="1"/>
        <v>0</v>
      </c>
      <c r="L22" s="58"/>
      <c r="M22" s="31"/>
      <c r="N22" s="28"/>
      <c r="O22" s="62">
        <f t="shared" si="2"/>
        <v>0</v>
      </c>
      <c r="P22" s="58"/>
      <c r="Q22" s="31"/>
      <c r="R22" s="28"/>
      <c r="S22" s="56">
        <f t="shared" si="30"/>
        <v>0</v>
      </c>
      <c r="T22" s="54"/>
      <c r="U22" s="31"/>
      <c r="V22" s="28"/>
      <c r="W22" s="60">
        <f t="shared" si="31"/>
        <v>0</v>
      </c>
      <c r="X22" s="54"/>
      <c r="Y22" s="31"/>
      <c r="Z22" s="28"/>
      <c r="AA22" s="62">
        <f t="shared" si="32"/>
        <v>0</v>
      </c>
      <c r="AB22" s="54"/>
      <c r="AC22" s="31"/>
      <c r="AD22" s="28"/>
      <c r="AE22" s="56">
        <f t="shared" si="33"/>
        <v>0</v>
      </c>
      <c r="AF22" s="54"/>
      <c r="AG22" s="31"/>
      <c r="AH22" s="28"/>
      <c r="AI22" s="56">
        <f t="shared" si="34"/>
        <v>0</v>
      </c>
      <c r="AJ22" s="54"/>
      <c r="AK22" s="31"/>
      <c r="AL22" s="28"/>
      <c r="AM22" s="65">
        <f t="shared" ref="AM22:AM35" si="57">AL22*AK22</f>
        <v>0</v>
      </c>
      <c r="AN22" s="54"/>
      <c r="AO22" s="31"/>
      <c r="AP22" s="28"/>
      <c r="AQ22" s="65">
        <f t="shared" ref="AQ22:AQ35" si="58">AP22*AO22</f>
        <v>0</v>
      </c>
      <c r="AR22" s="54"/>
      <c r="AS22" s="31"/>
      <c r="AT22" s="28"/>
      <c r="AU22" s="62">
        <f t="shared" si="35"/>
        <v>0</v>
      </c>
      <c r="AV22" s="54"/>
      <c r="AW22" s="30"/>
      <c r="AX22" s="28"/>
      <c r="AY22" s="56">
        <f t="shared" si="37"/>
        <v>0</v>
      </c>
      <c r="AZ22" s="54"/>
      <c r="BA22" s="31"/>
      <c r="BB22" s="28"/>
      <c r="BC22" s="60">
        <f t="shared" si="38"/>
        <v>0</v>
      </c>
      <c r="BD22" s="54"/>
      <c r="BE22" s="31"/>
      <c r="BF22" s="28"/>
      <c r="BG22" s="62">
        <f t="shared" si="55"/>
        <v>0</v>
      </c>
      <c r="BH22" s="54"/>
      <c r="BI22" s="31"/>
      <c r="BJ22" s="28"/>
      <c r="BK22" s="56">
        <f t="shared" si="39"/>
        <v>0</v>
      </c>
      <c r="BL22" s="54"/>
      <c r="BM22" s="31"/>
      <c r="BN22" s="28"/>
      <c r="BO22" s="60">
        <f t="shared" si="48"/>
        <v>0</v>
      </c>
      <c r="BP22" s="54"/>
      <c r="BQ22" s="31"/>
      <c r="BR22" s="28"/>
      <c r="BS22" s="62">
        <f t="shared" si="40"/>
        <v>0</v>
      </c>
      <c r="BT22" s="54"/>
      <c r="BU22" s="31"/>
      <c r="BV22" s="28"/>
      <c r="BW22" s="56">
        <f t="shared" si="11"/>
        <v>0</v>
      </c>
      <c r="BX22" s="54"/>
      <c r="BY22" s="31"/>
      <c r="BZ22" s="28"/>
      <c r="CA22" s="60">
        <f t="shared" si="12"/>
        <v>0</v>
      </c>
      <c r="CB22" s="134"/>
      <c r="CC22" s="141"/>
      <c r="CD22" s="134"/>
      <c r="CE22" s="175">
        <f t="shared" si="13"/>
        <v>0</v>
      </c>
      <c r="CF22" s="67"/>
      <c r="CG22" s="31"/>
      <c r="CH22" s="28"/>
      <c r="CI22" s="60">
        <f t="shared" si="44"/>
        <v>0</v>
      </c>
      <c r="CJ22" s="54"/>
      <c r="CK22" s="31"/>
      <c r="CL22" s="28"/>
      <c r="CM22" s="56">
        <f t="shared" si="41"/>
        <v>0</v>
      </c>
      <c r="CN22" s="54"/>
      <c r="CO22" s="31"/>
      <c r="CP22" s="28"/>
      <c r="CQ22" s="60">
        <f t="shared" si="49"/>
        <v>0</v>
      </c>
      <c r="CR22" s="54"/>
      <c r="CS22" s="31"/>
      <c r="CT22" s="28"/>
      <c r="CU22" s="62">
        <f t="shared" ref="CU22:CU35" si="59">CT22*CS22</f>
        <v>0</v>
      </c>
      <c r="CV22" s="54"/>
      <c r="CW22" s="28"/>
      <c r="CX22" s="28"/>
      <c r="CY22" s="56">
        <f t="shared" si="54"/>
        <v>0</v>
      </c>
      <c r="CZ22" s="54"/>
      <c r="DA22" s="28"/>
      <c r="DB22" s="28"/>
      <c r="DC22" s="60">
        <f t="shared" si="42"/>
        <v>0</v>
      </c>
      <c r="DD22" s="138"/>
      <c r="DE22" s="141"/>
      <c r="DF22" s="134"/>
      <c r="DG22" s="145">
        <f t="shared" si="36"/>
        <v>0</v>
      </c>
      <c r="DH22" s="137"/>
      <c r="DI22" s="140"/>
      <c r="DJ22" s="133"/>
      <c r="DK22" s="147">
        <f t="shared" si="43"/>
        <v>0</v>
      </c>
      <c r="DL22" s="137"/>
      <c r="DM22" s="140"/>
      <c r="DN22" s="133"/>
      <c r="DO22" s="149">
        <f t="shared" si="45"/>
        <v>0</v>
      </c>
      <c r="DP22" s="133"/>
      <c r="DQ22" s="133"/>
      <c r="DR22" s="133"/>
      <c r="DS22" s="145">
        <f t="shared" si="56"/>
        <v>0</v>
      </c>
      <c r="DT22" s="137"/>
      <c r="DU22" s="133"/>
      <c r="DV22" s="133"/>
      <c r="DW22" s="147">
        <f t="shared" si="50"/>
        <v>0</v>
      </c>
      <c r="DX22" s="137"/>
      <c r="DY22" s="133"/>
      <c r="DZ22" s="133"/>
      <c r="EA22" s="147">
        <f t="shared" si="51"/>
        <v>0</v>
      </c>
      <c r="EB22" s="137"/>
      <c r="EC22" s="133"/>
      <c r="ED22" s="133"/>
      <c r="EE22" s="147">
        <f t="shared" si="52"/>
        <v>0</v>
      </c>
      <c r="EF22" s="137"/>
      <c r="EG22" s="140"/>
      <c r="EH22" s="133"/>
      <c r="EI22" s="149">
        <f>EH22*EG22</f>
        <v>0</v>
      </c>
      <c r="EJ22" s="137"/>
      <c r="EK22" s="140"/>
      <c r="EL22" s="133"/>
      <c r="EM22" s="133">
        <f t="shared" si="27"/>
        <v>0</v>
      </c>
      <c r="EN22" s="163"/>
      <c r="EO22" s="156"/>
      <c r="EP22" s="28"/>
      <c r="EQ22" s="72">
        <f t="shared" si="46"/>
        <v>0</v>
      </c>
      <c r="ER22" s="74"/>
      <c r="ES22" s="98">
        <f t="shared" si="53"/>
        <v>0</v>
      </c>
      <c r="ET22" s="172"/>
    </row>
    <row r="23" spans="1:150" ht="15.75">
      <c r="A23" s="129">
        <v>21</v>
      </c>
      <c r="B23" s="225"/>
      <c r="C23" s="174"/>
      <c r="D23" s="69"/>
      <c r="E23" s="31"/>
      <c r="F23" s="28"/>
      <c r="G23" s="56">
        <f t="shared" si="0"/>
        <v>0</v>
      </c>
      <c r="H23" s="54"/>
      <c r="I23" s="30"/>
      <c r="J23" s="28"/>
      <c r="K23" s="60">
        <f t="shared" si="1"/>
        <v>0</v>
      </c>
      <c r="L23" s="58"/>
      <c r="M23" s="31"/>
      <c r="N23" s="28"/>
      <c r="O23" s="62">
        <f t="shared" si="2"/>
        <v>0</v>
      </c>
      <c r="P23" s="58"/>
      <c r="Q23" s="31"/>
      <c r="R23" s="28"/>
      <c r="S23" s="56">
        <f t="shared" si="30"/>
        <v>0</v>
      </c>
      <c r="T23" s="54"/>
      <c r="U23" s="31"/>
      <c r="V23" s="28"/>
      <c r="W23" s="60">
        <f t="shared" si="31"/>
        <v>0</v>
      </c>
      <c r="X23" s="54"/>
      <c r="Y23" s="31"/>
      <c r="Z23" s="28"/>
      <c r="AA23" s="62">
        <f t="shared" si="32"/>
        <v>0</v>
      </c>
      <c r="AB23" s="54"/>
      <c r="AC23" s="31"/>
      <c r="AD23" s="28"/>
      <c r="AE23" s="56">
        <f t="shared" si="33"/>
        <v>0</v>
      </c>
      <c r="AF23" s="54"/>
      <c r="AG23" s="31"/>
      <c r="AH23" s="28"/>
      <c r="AI23" s="56">
        <f t="shared" si="34"/>
        <v>0</v>
      </c>
      <c r="AJ23" s="54"/>
      <c r="AK23" s="31"/>
      <c r="AL23" s="28"/>
      <c r="AM23" s="65">
        <f t="shared" si="57"/>
        <v>0</v>
      </c>
      <c r="AN23" s="54"/>
      <c r="AO23" s="31"/>
      <c r="AP23" s="28"/>
      <c r="AQ23" s="65">
        <f t="shared" si="58"/>
        <v>0</v>
      </c>
      <c r="AR23" s="54"/>
      <c r="AS23" s="31"/>
      <c r="AT23" s="28"/>
      <c r="AU23" s="62">
        <f t="shared" si="35"/>
        <v>0</v>
      </c>
      <c r="AV23" s="54"/>
      <c r="AW23" s="30"/>
      <c r="AX23" s="28"/>
      <c r="AY23" s="56">
        <f t="shared" si="37"/>
        <v>0</v>
      </c>
      <c r="AZ23" s="54"/>
      <c r="BA23" s="31"/>
      <c r="BB23" s="28"/>
      <c r="BC23" s="60">
        <f t="shared" si="38"/>
        <v>0</v>
      </c>
      <c r="BD23" s="54"/>
      <c r="BE23" s="31"/>
      <c r="BF23" s="28"/>
      <c r="BG23" s="62">
        <f t="shared" si="55"/>
        <v>0</v>
      </c>
      <c r="BH23" s="54"/>
      <c r="BI23" s="31"/>
      <c r="BJ23" s="28"/>
      <c r="BK23" s="56">
        <f t="shared" si="39"/>
        <v>0</v>
      </c>
      <c r="BL23" s="54"/>
      <c r="BM23" s="31"/>
      <c r="BN23" s="28"/>
      <c r="BO23" s="60">
        <f t="shared" si="48"/>
        <v>0</v>
      </c>
      <c r="BP23" s="54"/>
      <c r="BQ23" s="31"/>
      <c r="BR23" s="28"/>
      <c r="BS23" s="62">
        <f t="shared" si="40"/>
        <v>0</v>
      </c>
      <c r="BT23" s="54"/>
      <c r="BU23" s="31"/>
      <c r="BV23" s="28"/>
      <c r="BW23" s="56">
        <f t="shared" si="11"/>
        <v>0</v>
      </c>
      <c r="BX23" s="54"/>
      <c r="BY23" s="31"/>
      <c r="BZ23" s="28"/>
      <c r="CA23" s="60">
        <f t="shared" si="12"/>
        <v>0</v>
      </c>
      <c r="CB23" s="134"/>
      <c r="CC23" s="141"/>
      <c r="CD23" s="134"/>
      <c r="CE23" s="175">
        <f>CD23*CC23</f>
        <v>0</v>
      </c>
      <c r="CF23" s="67"/>
      <c r="CG23" s="31"/>
      <c r="CH23" s="28"/>
      <c r="CI23" s="60">
        <f t="shared" si="44"/>
        <v>0</v>
      </c>
      <c r="CJ23" s="54"/>
      <c r="CK23" s="31"/>
      <c r="CL23" s="28"/>
      <c r="CM23" s="56">
        <f t="shared" si="41"/>
        <v>0</v>
      </c>
      <c r="CN23" s="54"/>
      <c r="CO23" s="31"/>
      <c r="CP23" s="28"/>
      <c r="CQ23" s="60">
        <f t="shared" si="49"/>
        <v>0</v>
      </c>
      <c r="CR23" s="54"/>
      <c r="CS23" s="31"/>
      <c r="CT23" s="28"/>
      <c r="CU23" s="62">
        <f t="shared" si="59"/>
        <v>0</v>
      </c>
      <c r="CV23" s="54"/>
      <c r="CW23" s="28"/>
      <c r="CX23" s="28"/>
      <c r="CY23" s="56">
        <f t="shared" si="54"/>
        <v>0</v>
      </c>
      <c r="CZ23" s="54"/>
      <c r="DA23" s="28"/>
      <c r="DB23" s="28"/>
      <c r="DC23" s="60">
        <f t="shared" si="42"/>
        <v>0</v>
      </c>
      <c r="DD23" s="138"/>
      <c r="DE23" s="141"/>
      <c r="DF23" s="134"/>
      <c r="DG23" s="145">
        <f t="shared" si="36"/>
        <v>0</v>
      </c>
      <c r="DH23" s="137"/>
      <c r="DI23" s="140"/>
      <c r="DJ23" s="133"/>
      <c r="DK23" s="147">
        <f t="shared" si="43"/>
        <v>0</v>
      </c>
      <c r="DL23" s="137"/>
      <c r="DM23" s="140"/>
      <c r="DN23" s="133"/>
      <c r="DO23" s="149">
        <f t="shared" si="45"/>
        <v>0</v>
      </c>
      <c r="DP23" s="133"/>
      <c r="DQ23" s="133"/>
      <c r="DR23" s="133"/>
      <c r="DS23" s="145">
        <f t="shared" si="56"/>
        <v>0</v>
      </c>
      <c r="DT23" s="137"/>
      <c r="DU23" s="133"/>
      <c r="DV23" s="133"/>
      <c r="DW23" s="147">
        <f t="shared" si="50"/>
        <v>0</v>
      </c>
      <c r="DX23" s="137"/>
      <c r="DY23" s="133"/>
      <c r="DZ23" s="133"/>
      <c r="EA23" s="147">
        <f t="shared" si="51"/>
        <v>0</v>
      </c>
      <c r="EB23" s="137"/>
      <c r="EC23" s="133"/>
      <c r="ED23" s="133"/>
      <c r="EE23" s="147">
        <f t="shared" si="52"/>
        <v>0</v>
      </c>
      <c r="EF23" s="137"/>
      <c r="EG23" s="140"/>
      <c r="EH23" s="133"/>
      <c r="EI23" s="149">
        <f t="shared" ref="EI23:EI35" si="60">EH23*EG23</f>
        <v>0</v>
      </c>
      <c r="EJ23" s="137"/>
      <c r="EK23" s="140"/>
      <c r="EL23" s="133"/>
      <c r="EM23" s="133">
        <f t="shared" si="27"/>
        <v>0</v>
      </c>
      <c r="EN23" s="163"/>
      <c r="EO23" s="156"/>
      <c r="EP23" s="28"/>
      <c r="EQ23" s="72">
        <f t="shared" si="46"/>
        <v>0</v>
      </c>
      <c r="ER23" s="74"/>
      <c r="ES23" s="98">
        <f t="shared" si="53"/>
        <v>0</v>
      </c>
      <c r="ET23" s="172"/>
    </row>
    <row r="24" spans="1:150" ht="15.75">
      <c r="A24" s="129">
        <v>22</v>
      </c>
      <c r="B24" s="225"/>
      <c r="C24" s="174"/>
      <c r="D24" s="69"/>
      <c r="E24" s="31"/>
      <c r="F24" s="28"/>
      <c r="G24" s="56">
        <f t="shared" si="0"/>
        <v>0</v>
      </c>
      <c r="H24" s="54"/>
      <c r="I24" s="30"/>
      <c r="J24" s="28"/>
      <c r="K24" s="60">
        <f t="shared" si="1"/>
        <v>0</v>
      </c>
      <c r="L24" s="58"/>
      <c r="M24" s="31"/>
      <c r="N24" s="28"/>
      <c r="O24" s="62">
        <f t="shared" si="2"/>
        <v>0</v>
      </c>
      <c r="P24" s="58"/>
      <c r="Q24" s="31"/>
      <c r="R24" s="28"/>
      <c r="S24" s="56">
        <f t="shared" si="30"/>
        <v>0</v>
      </c>
      <c r="T24" s="54"/>
      <c r="U24" s="31"/>
      <c r="V24" s="28"/>
      <c r="W24" s="60">
        <f t="shared" si="31"/>
        <v>0</v>
      </c>
      <c r="X24" s="54"/>
      <c r="Y24" s="31"/>
      <c r="Z24" s="28"/>
      <c r="AA24" s="62">
        <f t="shared" si="32"/>
        <v>0</v>
      </c>
      <c r="AB24" s="54"/>
      <c r="AC24" s="31"/>
      <c r="AD24" s="28"/>
      <c r="AE24" s="56">
        <f t="shared" si="33"/>
        <v>0</v>
      </c>
      <c r="AF24" s="54"/>
      <c r="AG24" s="31"/>
      <c r="AH24" s="28"/>
      <c r="AI24" s="56">
        <f t="shared" si="34"/>
        <v>0</v>
      </c>
      <c r="AJ24" s="54"/>
      <c r="AK24" s="31"/>
      <c r="AL24" s="28"/>
      <c r="AM24" s="65">
        <f t="shared" si="57"/>
        <v>0</v>
      </c>
      <c r="AN24" s="54"/>
      <c r="AO24" s="31"/>
      <c r="AP24" s="28"/>
      <c r="AQ24" s="65">
        <f t="shared" si="58"/>
        <v>0</v>
      </c>
      <c r="AR24" s="54"/>
      <c r="AS24" s="31"/>
      <c r="AT24" s="28"/>
      <c r="AU24" s="62">
        <f t="shared" si="35"/>
        <v>0</v>
      </c>
      <c r="AV24" s="54"/>
      <c r="AW24" s="30"/>
      <c r="AX24" s="28"/>
      <c r="AY24" s="56">
        <f t="shared" si="37"/>
        <v>0</v>
      </c>
      <c r="AZ24" s="54"/>
      <c r="BA24" s="31"/>
      <c r="BB24" s="28"/>
      <c r="BC24" s="60">
        <f t="shared" si="38"/>
        <v>0</v>
      </c>
      <c r="BD24" s="54"/>
      <c r="BE24" s="31"/>
      <c r="BF24" s="28"/>
      <c r="BG24" s="62">
        <f t="shared" si="55"/>
        <v>0</v>
      </c>
      <c r="BH24" s="54"/>
      <c r="BI24" s="31"/>
      <c r="BJ24" s="28"/>
      <c r="BK24" s="56">
        <f t="shared" si="39"/>
        <v>0</v>
      </c>
      <c r="BL24" s="54"/>
      <c r="BM24" s="31"/>
      <c r="BN24" s="28"/>
      <c r="BO24" s="60">
        <f t="shared" si="48"/>
        <v>0</v>
      </c>
      <c r="BP24" s="54"/>
      <c r="BQ24" s="31"/>
      <c r="BR24" s="28"/>
      <c r="BS24" s="62">
        <f t="shared" si="40"/>
        <v>0</v>
      </c>
      <c r="BT24" s="54"/>
      <c r="BU24" s="31"/>
      <c r="BV24" s="28"/>
      <c r="BW24" s="56">
        <f t="shared" si="11"/>
        <v>0</v>
      </c>
      <c r="BX24" s="54"/>
      <c r="BY24" s="31"/>
      <c r="BZ24" s="28"/>
      <c r="CA24" s="60">
        <f t="shared" si="12"/>
        <v>0</v>
      </c>
      <c r="CB24" s="134"/>
      <c r="CC24" s="141"/>
      <c r="CD24" s="134"/>
      <c r="CE24" s="175">
        <f t="shared" ref="CE24:CE35" si="61">CD24*CC24</f>
        <v>0</v>
      </c>
      <c r="CF24" s="67"/>
      <c r="CG24" s="31"/>
      <c r="CH24" s="28"/>
      <c r="CI24" s="60">
        <f t="shared" si="44"/>
        <v>0</v>
      </c>
      <c r="CJ24" s="54"/>
      <c r="CK24" s="31"/>
      <c r="CL24" s="28"/>
      <c r="CM24" s="56">
        <f t="shared" si="41"/>
        <v>0</v>
      </c>
      <c r="CN24" s="54"/>
      <c r="CO24" s="31"/>
      <c r="CP24" s="28"/>
      <c r="CQ24" s="60">
        <f t="shared" si="49"/>
        <v>0</v>
      </c>
      <c r="CR24" s="54"/>
      <c r="CS24" s="31"/>
      <c r="CT24" s="28"/>
      <c r="CU24" s="62">
        <f t="shared" si="59"/>
        <v>0</v>
      </c>
      <c r="CV24" s="54"/>
      <c r="CW24" s="28"/>
      <c r="CX24" s="28"/>
      <c r="CY24" s="56">
        <f t="shared" si="54"/>
        <v>0</v>
      </c>
      <c r="CZ24" s="54"/>
      <c r="DA24" s="28"/>
      <c r="DB24" s="28"/>
      <c r="DC24" s="60">
        <f t="shared" si="42"/>
        <v>0</v>
      </c>
      <c r="DD24" s="138"/>
      <c r="DE24" s="141"/>
      <c r="DF24" s="134"/>
      <c r="DG24" s="145">
        <f t="shared" si="36"/>
        <v>0</v>
      </c>
      <c r="DH24" s="137"/>
      <c r="DI24" s="140"/>
      <c r="DJ24" s="133"/>
      <c r="DK24" s="147">
        <f t="shared" si="43"/>
        <v>0</v>
      </c>
      <c r="DL24" s="137"/>
      <c r="DM24" s="140"/>
      <c r="DN24" s="133"/>
      <c r="DO24" s="149">
        <f t="shared" si="45"/>
        <v>0</v>
      </c>
      <c r="DP24" s="133"/>
      <c r="DQ24" s="133"/>
      <c r="DR24" s="133"/>
      <c r="DS24" s="145">
        <f t="shared" si="56"/>
        <v>0</v>
      </c>
      <c r="DT24" s="137"/>
      <c r="DU24" s="133"/>
      <c r="DV24" s="133"/>
      <c r="DW24" s="147">
        <f t="shared" si="50"/>
        <v>0</v>
      </c>
      <c r="DX24" s="137"/>
      <c r="DY24" s="133"/>
      <c r="DZ24" s="133"/>
      <c r="EA24" s="147">
        <f t="shared" si="51"/>
        <v>0</v>
      </c>
      <c r="EB24" s="137"/>
      <c r="EC24" s="133"/>
      <c r="ED24" s="133"/>
      <c r="EE24" s="147">
        <f t="shared" si="52"/>
        <v>0</v>
      </c>
      <c r="EF24" s="137"/>
      <c r="EG24" s="140"/>
      <c r="EH24" s="133"/>
      <c r="EI24" s="149">
        <f t="shared" si="60"/>
        <v>0</v>
      </c>
      <c r="EJ24" s="137"/>
      <c r="EK24" s="140"/>
      <c r="EL24" s="133"/>
      <c r="EM24" s="133">
        <f>EL24*EK24</f>
        <v>0</v>
      </c>
      <c r="EN24" s="163"/>
      <c r="EO24" s="156"/>
      <c r="EP24" s="28"/>
      <c r="EQ24" s="72">
        <f t="shared" si="46"/>
        <v>0</v>
      </c>
      <c r="ER24" s="74"/>
      <c r="ES24" s="98">
        <f t="shared" si="53"/>
        <v>0</v>
      </c>
      <c r="ET24" s="172"/>
    </row>
    <row r="25" spans="1:150" ht="15.75">
      <c r="A25" s="129">
        <v>23</v>
      </c>
      <c r="B25" s="225"/>
      <c r="C25" s="174"/>
      <c r="D25" s="69"/>
      <c r="E25" s="31"/>
      <c r="F25" s="28"/>
      <c r="G25" s="56">
        <f t="shared" si="0"/>
        <v>0</v>
      </c>
      <c r="H25" s="54"/>
      <c r="I25" s="30"/>
      <c r="J25" s="28"/>
      <c r="K25" s="60">
        <f t="shared" si="1"/>
        <v>0</v>
      </c>
      <c r="L25" s="58"/>
      <c r="M25" s="31"/>
      <c r="N25" s="28"/>
      <c r="O25" s="62">
        <f t="shared" si="2"/>
        <v>0</v>
      </c>
      <c r="P25" s="58"/>
      <c r="Q25" s="31"/>
      <c r="R25" s="28"/>
      <c r="S25" s="56">
        <f t="shared" si="30"/>
        <v>0</v>
      </c>
      <c r="T25" s="54"/>
      <c r="U25" s="31"/>
      <c r="V25" s="28"/>
      <c r="W25" s="60">
        <f t="shared" si="31"/>
        <v>0</v>
      </c>
      <c r="X25" s="54"/>
      <c r="Y25" s="31"/>
      <c r="Z25" s="28"/>
      <c r="AA25" s="62">
        <f t="shared" si="32"/>
        <v>0</v>
      </c>
      <c r="AB25" s="54"/>
      <c r="AC25" s="31"/>
      <c r="AD25" s="28"/>
      <c r="AE25" s="56">
        <f t="shared" si="33"/>
        <v>0</v>
      </c>
      <c r="AF25" s="54"/>
      <c r="AG25" s="31"/>
      <c r="AH25" s="28"/>
      <c r="AI25" s="56">
        <f t="shared" si="34"/>
        <v>0</v>
      </c>
      <c r="AJ25" s="54"/>
      <c r="AK25" s="31"/>
      <c r="AL25" s="28"/>
      <c r="AM25" s="65">
        <f t="shared" si="57"/>
        <v>0</v>
      </c>
      <c r="AN25" s="54"/>
      <c r="AO25" s="31"/>
      <c r="AP25" s="28"/>
      <c r="AQ25" s="65">
        <f t="shared" si="58"/>
        <v>0</v>
      </c>
      <c r="AR25" s="54"/>
      <c r="AS25" s="31"/>
      <c r="AT25" s="28"/>
      <c r="AU25" s="62">
        <f t="shared" si="35"/>
        <v>0</v>
      </c>
      <c r="AV25" s="54"/>
      <c r="AW25" s="30"/>
      <c r="AX25" s="28"/>
      <c r="AY25" s="56">
        <f t="shared" si="37"/>
        <v>0</v>
      </c>
      <c r="AZ25" s="54"/>
      <c r="BA25" s="31"/>
      <c r="BB25" s="28"/>
      <c r="BC25" s="60">
        <f t="shared" si="38"/>
        <v>0</v>
      </c>
      <c r="BD25" s="54"/>
      <c r="BE25" s="31"/>
      <c r="BF25" s="28"/>
      <c r="BG25" s="62">
        <f t="shared" si="55"/>
        <v>0</v>
      </c>
      <c r="BH25" s="54"/>
      <c r="BI25" s="31"/>
      <c r="BJ25" s="28"/>
      <c r="BK25" s="56">
        <f t="shared" si="39"/>
        <v>0</v>
      </c>
      <c r="BL25" s="54"/>
      <c r="BM25" s="31"/>
      <c r="BN25" s="28"/>
      <c r="BO25" s="60">
        <f t="shared" si="48"/>
        <v>0</v>
      </c>
      <c r="BP25" s="54"/>
      <c r="BQ25" s="31"/>
      <c r="BR25" s="28"/>
      <c r="BS25" s="62">
        <f t="shared" si="40"/>
        <v>0</v>
      </c>
      <c r="BT25" s="54"/>
      <c r="BU25" s="31"/>
      <c r="BV25" s="28"/>
      <c r="BW25" s="56">
        <f t="shared" si="11"/>
        <v>0</v>
      </c>
      <c r="BX25" s="54"/>
      <c r="BY25" s="31"/>
      <c r="BZ25" s="28"/>
      <c r="CA25" s="60">
        <f t="shared" si="12"/>
        <v>0</v>
      </c>
      <c r="CB25" s="134"/>
      <c r="CC25" s="141"/>
      <c r="CD25" s="134"/>
      <c r="CE25" s="175">
        <f t="shared" si="61"/>
        <v>0</v>
      </c>
      <c r="CF25" s="67"/>
      <c r="CG25" s="31"/>
      <c r="CH25" s="28"/>
      <c r="CI25" s="60">
        <f t="shared" si="44"/>
        <v>0</v>
      </c>
      <c r="CJ25" s="54"/>
      <c r="CK25" s="31"/>
      <c r="CL25" s="28"/>
      <c r="CM25" s="56">
        <f t="shared" si="41"/>
        <v>0</v>
      </c>
      <c r="CN25" s="54"/>
      <c r="CO25" s="31"/>
      <c r="CP25" s="28"/>
      <c r="CQ25" s="60">
        <f t="shared" si="49"/>
        <v>0</v>
      </c>
      <c r="CR25" s="54"/>
      <c r="CS25" s="31"/>
      <c r="CT25" s="28"/>
      <c r="CU25" s="62">
        <f t="shared" si="59"/>
        <v>0</v>
      </c>
      <c r="CV25" s="54"/>
      <c r="CW25" s="28"/>
      <c r="CX25" s="28"/>
      <c r="CY25" s="56">
        <f t="shared" si="54"/>
        <v>0</v>
      </c>
      <c r="CZ25" s="54"/>
      <c r="DA25" s="28"/>
      <c r="DB25" s="28"/>
      <c r="DC25" s="60">
        <f t="shared" si="42"/>
        <v>0</v>
      </c>
      <c r="DD25" s="138"/>
      <c r="DE25" s="141"/>
      <c r="DF25" s="134"/>
      <c r="DG25" s="145">
        <f t="shared" si="36"/>
        <v>0</v>
      </c>
      <c r="DH25" s="137"/>
      <c r="DI25" s="140"/>
      <c r="DJ25" s="133"/>
      <c r="DK25" s="147">
        <f t="shared" si="43"/>
        <v>0</v>
      </c>
      <c r="DL25" s="137"/>
      <c r="DM25" s="140"/>
      <c r="DN25" s="133"/>
      <c r="DO25" s="149">
        <f t="shared" si="45"/>
        <v>0</v>
      </c>
      <c r="DP25" s="133"/>
      <c r="DQ25" s="133"/>
      <c r="DR25" s="133"/>
      <c r="DS25" s="145">
        <f t="shared" si="56"/>
        <v>0</v>
      </c>
      <c r="DT25" s="137"/>
      <c r="DU25" s="133"/>
      <c r="DV25" s="133"/>
      <c r="DW25" s="147">
        <f t="shared" si="50"/>
        <v>0</v>
      </c>
      <c r="DX25" s="137"/>
      <c r="DY25" s="133"/>
      <c r="DZ25" s="133"/>
      <c r="EA25" s="147">
        <f t="shared" si="51"/>
        <v>0</v>
      </c>
      <c r="EB25" s="137"/>
      <c r="EC25" s="133"/>
      <c r="ED25" s="133"/>
      <c r="EE25" s="147">
        <f t="shared" si="52"/>
        <v>0</v>
      </c>
      <c r="EF25" s="137"/>
      <c r="EG25" s="140"/>
      <c r="EH25" s="133"/>
      <c r="EI25" s="149">
        <f t="shared" si="60"/>
        <v>0</v>
      </c>
      <c r="EJ25" s="137"/>
      <c r="EK25" s="140"/>
      <c r="EL25" s="133"/>
      <c r="EM25" s="133">
        <f t="shared" ref="EM25:EM35" si="62">EL25*EK25</f>
        <v>0</v>
      </c>
      <c r="EN25" s="163"/>
      <c r="EO25" s="156"/>
      <c r="EP25" s="28"/>
      <c r="EQ25" s="72">
        <f t="shared" si="46"/>
        <v>0</v>
      </c>
      <c r="ER25" s="74"/>
      <c r="ES25" s="98">
        <f t="shared" si="53"/>
        <v>0</v>
      </c>
      <c r="ET25" s="172"/>
    </row>
    <row r="26" spans="1:150" ht="15.75">
      <c r="A26" s="129">
        <v>24</v>
      </c>
      <c r="B26" s="225"/>
      <c r="C26" s="174"/>
      <c r="D26" s="69"/>
      <c r="E26" s="31"/>
      <c r="F26" s="28"/>
      <c r="G26" s="56">
        <f t="shared" si="0"/>
        <v>0</v>
      </c>
      <c r="H26" s="54"/>
      <c r="I26" s="30"/>
      <c r="J26" s="28"/>
      <c r="K26" s="60">
        <f t="shared" si="1"/>
        <v>0</v>
      </c>
      <c r="L26" s="58"/>
      <c r="M26" s="31"/>
      <c r="N26" s="28"/>
      <c r="O26" s="62">
        <f t="shared" si="2"/>
        <v>0</v>
      </c>
      <c r="P26" s="58"/>
      <c r="Q26" s="31"/>
      <c r="R26" s="28"/>
      <c r="S26" s="56">
        <f t="shared" si="30"/>
        <v>0</v>
      </c>
      <c r="T26" s="54"/>
      <c r="U26" s="31"/>
      <c r="V26" s="28"/>
      <c r="W26" s="60">
        <f t="shared" si="31"/>
        <v>0</v>
      </c>
      <c r="X26" s="54"/>
      <c r="Y26" s="31"/>
      <c r="Z26" s="28"/>
      <c r="AA26" s="62">
        <f t="shared" si="32"/>
        <v>0</v>
      </c>
      <c r="AB26" s="54"/>
      <c r="AC26" s="31"/>
      <c r="AD26" s="28"/>
      <c r="AE26" s="56">
        <f t="shared" si="33"/>
        <v>0</v>
      </c>
      <c r="AF26" s="54"/>
      <c r="AG26" s="31"/>
      <c r="AH26" s="28"/>
      <c r="AI26" s="56">
        <f t="shared" si="34"/>
        <v>0</v>
      </c>
      <c r="AJ26" s="54"/>
      <c r="AK26" s="31"/>
      <c r="AL26" s="28"/>
      <c r="AM26" s="65">
        <f t="shared" si="57"/>
        <v>0</v>
      </c>
      <c r="AN26" s="54"/>
      <c r="AO26" s="31"/>
      <c r="AP26" s="28"/>
      <c r="AQ26" s="65">
        <f t="shared" si="58"/>
        <v>0</v>
      </c>
      <c r="AR26" s="54"/>
      <c r="AS26" s="31"/>
      <c r="AT26" s="28"/>
      <c r="AU26" s="62">
        <f t="shared" si="35"/>
        <v>0</v>
      </c>
      <c r="AV26" s="54"/>
      <c r="AW26" s="30"/>
      <c r="AX26" s="28"/>
      <c r="AY26" s="56">
        <f t="shared" si="37"/>
        <v>0</v>
      </c>
      <c r="AZ26" s="54"/>
      <c r="BA26" s="31"/>
      <c r="BB26" s="28"/>
      <c r="BC26" s="60">
        <f t="shared" si="38"/>
        <v>0</v>
      </c>
      <c r="BD26" s="54"/>
      <c r="BE26" s="31"/>
      <c r="BF26" s="28"/>
      <c r="BG26" s="62">
        <f t="shared" si="55"/>
        <v>0</v>
      </c>
      <c r="BH26" s="54"/>
      <c r="BI26" s="31"/>
      <c r="BJ26" s="28"/>
      <c r="BK26" s="56">
        <f t="shared" si="39"/>
        <v>0</v>
      </c>
      <c r="BL26" s="54"/>
      <c r="BM26" s="31"/>
      <c r="BN26" s="28"/>
      <c r="BO26" s="60">
        <f t="shared" si="48"/>
        <v>0</v>
      </c>
      <c r="BP26" s="54"/>
      <c r="BQ26" s="31"/>
      <c r="BR26" s="28"/>
      <c r="BS26" s="62">
        <f t="shared" si="40"/>
        <v>0</v>
      </c>
      <c r="BT26" s="54"/>
      <c r="BU26" s="31"/>
      <c r="BV26" s="28"/>
      <c r="BW26" s="56">
        <f t="shared" si="11"/>
        <v>0</v>
      </c>
      <c r="BX26" s="54"/>
      <c r="BY26" s="31"/>
      <c r="BZ26" s="28"/>
      <c r="CA26" s="60">
        <f t="shared" si="12"/>
        <v>0</v>
      </c>
      <c r="CB26" s="134"/>
      <c r="CC26" s="141"/>
      <c r="CD26" s="134"/>
      <c r="CE26" s="175">
        <f t="shared" si="61"/>
        <v>0</v>
      </c>
      <c r="CF26" s="67"/>
      <c r="CG26" s="31"/>
      <c r="CH26" s="28"/>
      <c r="CI26" s="60">
        <f t="shared" si="44"/>
        <v>0</v>
      </c>
      <c r="CJ26" s="54"/>
      <c r="CK26" s="31"/>
      <c r="CL26" s="28"/>
      <c r="CM26" s="56">
        <f t="shared" si="41"/>
        <v>0</v>
      </c>
      <c r="CN26" s="54"/>
      <c r="CO26" s="31"/>
      <c r="CP26" s="28"/>
      <c r="CQ26" s="60">
        <f t="shared" si="49"/>
        <v>0</v>
      </c>
      <c r="CR26" s="54"/>
      <c r="CS26" s="31"/>
      <c r="CT26" s="28"/>
      <c r="CU26" s="62">
        <f t="shared" si="59"/>
        <v>0</v>
      </c>
      <c r="CV26" s="54"/>
      <c r="CW26" s="28"/>
      <c r="CX26" s="28"/>
      <c r="CY26" s="56">
        <f t="shared" si="54"/>
        <v>0</v>
      </c>
      <c r="CZ26" s="54"/>
      <c r="DA26" s="28"/>
      <c r="DB26" s="28"/>
      <c r="DC26" s="60">
        <f t="shared" si="42"/>
        <v>0</v>
      </c>
      <c r="DD26" s="138"/>
      <c r="DE26" s="141"/>
      <c r="DF26" s="134"/>
      <c r="DG26" s="145">
        <f t="shared" si="36"/>
        <v>0</v>
      </c>
      <c r="DH26" s="137"/>
      <c r="DI26" s="140"/>
      <c r="DJ26" s="133"/>
      <c r="DK26" s="147">
        <f t="shared" si="43"/>
        <v>0</v>
      </c>
      <c r="DL26" s="137"/>
      <c r="DM26" s="140"/>
      <c r="DN26" s="133"/>
      <c r="DO26" s="149">
        <f t="shared" si="45"/>
        <v>0</v>
      </c>
      <c r="DP26" s="133"/>
      <c r="DQ26" s="133"/>
      <c r="DR26" s="133"/>
      <c r="DS26" s="145">
        <f t="shared" si="56"/>
        <v>0</v>
      </c>
      <c r="DT26" s="137"/>
      <c r="DU26" s="133"/>
      <c r="DV26" s="133"/>
      <c r="DW26" s="147">
        <f t="shared" si="50"/>
        <v>0</v>
      </c>
      <c r="DX26" s="137"/>
      <c r="DY26" s="133"/>
      <c r="DZ26" s="133"/>
      <c r="EA26" s="147">
        <f t="shared" si="51"/>
        <v>0</v>
      </c>
      <c r="EB26" s="137"/>
      <c r="EC26" s="133"/>
      <c r="ED26" s="133"/>
      <c r="EE26" s="147">
        <f t="shared" si="52"/>
        <v>0</v>
      </c>
      <c r="EF26" s="137"/>
      <c r="EG26" s="140"/>
      <c r="EH26" s="133"/>
      <c r="EI26" s="149">
        <f t="shared" si="60"/>
        <v>0</v>
      </c>
      <c r="EJ26" s="137"/>
      <c r="EK26" s="140"/>
      <c r="EL26" s="133"/>
      <c r="EM26" s="133">
        <f t="shared" si="62"/>
        <v>0</v>
      </c>
      <c r="EN26" s="163"/>
      <c r="EO26" s="156"/>
      <c r="EP26" s="28"/>
      <c r="EQ26" s="72">
        <f t="shared" si="46"/>
        <v>0</v>
      </c>
      <c r="ER26" s="74"/>
      <c r="ES26" s="98">
        <f t="shared" si="53"/>
        <v>0</v>
      </c>
      <c r="ET26" s="172"/>
    </row>
    <row r="27" spans="1:150" ht="15.75">
      <c r="A27" s="129">
        <v>25</v>
      </c>
      <c r="B27" s="225"/>
      <c r="C27" s="174"/>
      <c r="D27" s="69"/>
      <c r="E27" s="31"/>
      <c r="F27" s="28"/>
      <c r="G27" s="56">
        <f t="shared" si="0"/>
        <v>0</v>
      </c>
      <c r="H27" s="54"/>
      <c r="I27" s="30"/>
      <c r="J27" s="28"/>
      <c r="K27" s="60">
        <f t="shared" si="1"/>
        <v>0</v>
      </c>
      <c r="L27" s="58"/>
      <c r="M27" s="31"/>
      <c r="N27" s="28"/>
      <c r="O27" s="62">
        <f t="shared" si="2"/>
        <v>0</v>
      </c>
      <c r="P27" s="58"/>
      <c r="Q27" s="31"/>
      <c r="R27" s="28"/>
      <c r="S27" s="56">
        <f t="shared" si="30"/>
        <v>0</v>
      </c>
      <c r="T27" s="54"/>
      <c r="U27" s="31"/>
      <c r="V27" s="28"/>
      <c r="W27" s="60">
        <f t="shared" si="31"/>
        <v>0</v>
      </c>
      <c r="X27" s="54"/>
      <c r="Y27" s="31"/>
      <c r="Z27" s="28"/>
      <c r="AA27" s="62">
        <f t="shared" si="32"/>
        <v>0</v>
      </c>
      <c r="AB27" s="54"/>
      <c r="AC27" s="31"/>
      <c r="AD27" s="28"/>
      <c r="AE27" s="56">
        <f t="shared" si="33"/>
        <v>0</v>
      </c>
      <c r="AF27" s="54"/>
      <c r="AG27" s="31"/>
      <c r="AH27" s="28"/>
      <c r="AI27" s="56">
        <f t="shared" si="34"/>
        <v>0</v>
      </c>
      <c r="AJ27" s="54"/>
      <c r="AK27" s="31"/>
      <c r="AL27" s="28"/>
      <c r="AM27" s="65">
        <f t="shared" si="57"/>
        <v>0</v>
      </c>
      <c r="AN27" s="54"/>
      <c r="AO27" s="31"/>
      <c r="AP27" s="28"/>
      <c r="AQ27" s="65">
        <f t="shared" si="58"/>
        <v>0</v>
      </c>
      <c r="AR27" s="54"/>
      <c r="AS27" s="31"/>
      <c r="AT27" s="28"/>
      <c r="AU27" s="62">
        <f t="shared" si="35"/>
        <v>0</v>
      </c>
      <c r="AV27" s="54"/>
      <c r="AW27" s="30"/>
      <c r="AX27" s="28"/>
      <c r="AY27" s="56">
        <f t="shared" si="37"/>
        <v>0</v>
      </c>
      <c r="AZ27" s="54"/>
      <c r="BA27" s="31"/>
      <c r="BB27" s="28"/>
      <c r="BC27" s="60">
        <f t="shared" si="38"/>
        <v>0</v>
      </c>
      <c r="BD27" s="54"/>
      <c r="BE27" s="31"/>
      <c r="BF27" s="28"/>
      <c r="BG27" s="62">
        <f t="shared" si="55"/>
        <v>0</v>
      </c>
      <c r="BH27" s="54"/>
      <c r="BI27" s="31"/>
      <c r="BJ27" s="28"/>
      <c r="BK27" s="56">
        <f t="shared" si="39"/>
        <v>0</v>
      </c>
      <c r="BL27" s="54"/>
      <c r="BM27" s="31"/>
      <c r="BN27" s="28"/>
      <c r="BO27" s="60">
        <f t="shared" si="48"/>
        <v>0</v>
      </c>
      <c r="BP27" s="54"/>
      <c r="BQ27" s="31"/>
      <c r="BR27" s="28"/>
      <c r="BS27" s="62">
        <f t="shared" si="40"/>
        <v>0</v>
      </c>
      <c r="BT27" s="54"/>
      <c r="BU27" s="31"/>
      <c r="BV27" s="28"/>
      <c r="BW27" s="56">
        <f t="shared" si="11"/>
        <v>0</v>
      </c>
      <c r="BX27" s="54"/>
      <c r="BY27" s="31"/>
      <c r="BZ27" s="28"/>
      <c r="CA27" s="60">
        <f t="shared" si="12"/>
        <v>0</v>
      </c>
      <c r="CB27" s="134"/>
      <c r="CC27" s="141"/>
      <c r="CD27" s="134"/>
      <c r="CE27" s="175">
        <f t="shared" si="61"/>
        <v>0</v>
      </c>
      <c r="CF27" s="67"/>
      <c r="CG27" s="31"/>
      <c r="CH27" s="28"/>
      <c r="CI27" s="60">
        <f t="shared" si="44"/>
        <v>0</v>
      </c>
      <c r="CJ27" s="54"/>
      <c r="CK27" s="31"/>
      <c r="CL27" s="28"/>
      <c r="CM27" s="56">
        <f t="shared" si="41"/>
        <v>0</v>
      </c>
      <c r="CN27" s="54"/>
      <c r="CO27" s="31"/>
      <c r="CP27" s="28"/>
      <c r="CQ27" s="60">
        <f t="shared" si="49"/>
        <v>0</v>
      </c>
      <c r="CR27" s="54"/>
      <c r="CS27" s="31"/>
      <c r="CT27" s="28"/>
      <c r="CU27" s="62">
        <f t="shared" si="59"/>
        <v>0</v>
      </c>
      <c r="CV27" s="54"/>
      <c r="CW27" s="28"/>
      <c r="CX27" s="28"/>
      <c r="CY27" s="56">
        <f t="shared" si="54"/>
        <v>0</v>
      </c>
      <c r="CZ27" s="54"/>
      <c r="DA27" s="28"/>
      <c r="DB27" s="28"/>
      <c r="DC27" s="60">
        <f t="shared" si="42"/>
        <v>0</v>
      </c>
      <c r="DD27" s="138"/>
      <c r="DE27" s="141"/>
      <c r="DF27" s="134"/>
      <c r="DG27" s="145">
        <f t="shared" si="36"/>
        <v>0</v>
      </c>
      <c r="DH27" s="137"/>
      <c r="DI27" s="140"/>
      <c r="DJ27" s="133"/>
      <c r="DK27" s="147">
        <f t="shared" si="43"/>
        <v>0</v>
      </c>
      <c r="DL27" s="137"/>
      <c r="DM27" s="140"/>
      <c r="DN27" s="133"/>
      <c r="DO27" s="149">
        <f t="shared" si="45"/>
        <v>0</v>
      </c>
      <c r="DP27" s="133"/>
      <c r="DQ27" s="133"/>
      <c r="DR27" s="133"/>
      <c r="DS27" s="145">
        <f t="shared" si="56"/>
        <v>0</v>
      </c>
      <c r="DT27" s="137"/>
      <c r="DU27" s="133"/>
      <c r="DV27" s="133"/>
      <c r="DW27" s="147">
        <f t="shared" si="50"/>
        <v>0</v>
      </c>
      <c r="DX27" s="137"/>
      <c r="DY27" s="133"/>
      <c r="DZ27" s="133"/>
      <c r="EA27" s="147">
        <f t="shared" si="51"/>
        <v>0</v>
      </c>
      <c r="EB27" s="137"/>
      <c r="EC27" s="133"/>
      <c r="ED27" s="133"/>
      <c r="EE27" s="147">
        <f t="shared" si="52"/>
        <v>0</v>
      </c>
      <c r="EF27" s="137"/>
      <c r="EG27" s="140"/>
      <c r="EH27" s="133"/>
      <c r="EI27" s="149">
        <f t="shared" si="60"/>
        <v>0</v>
      </c>
      <c r="EJ27" s="137"/>
      <c r="EK27" s="140"/>
      <c r="EL27" s="133"/>
      <c r="EM27" s="133">
        <f t="shared" si="62"/>
        <v>0</v>
      </c>
      <c r="EN27" s="163"/>
      <c r="EO27" s="156"/>
      <c r="EP27" s="28"/>
      <c r="EQ27" s="72">
        <f t="shared" si="46"/>
        <v>0</v>
      </c>
      <c r="ER27" s="74"/>
      <c r="ES27" s="98">
        <f t="shared" si="53"/>
        <v>0</v>
      </c>
      <c r="ET27" s="172"/>
    </row>
    <row r="28" spans="1:150" ht="15.75">
      <c r="A28" s="129">
        <v>26</v>
      </c>
      <c r="B28" s="225"/>
      <c r="C28" s="174"/>
      <c r="D28" s="69"/>
      <c r="E28" s="31"/>
      <c r="F28" s="28"/>
      <c r="G28" s="56">
        <f t="shared" si="0"/>
        <v>0</v>
      </c>
      <c r="H28" s="54"/>
      <c r="I28" s="30"/>
      <c r="J28" s="28"/>
      <c r="K28" s="60">
        <f t="shared" si="1"/>
        <v>0</v>
      </c>
      <c r="L28" s="58"/>
      <c r="M28" s="31"/>
      <c r="N28" s="28"/>
      <c r="O28" s="62">
        <f t="shared" si="2"/>
        <v>0</v>
      </c>
      <c r="P28" s="58"/>
      <c r="Q28" s="31"/>
      <c r="R28" s="28"/>
      <c r="S28" s="56">
        <f t="shared" si="30"/>
        <v>0</v>
      </c>
      <c r="T28" s="54"/>
      <c r="U28" s="31"/>
      <c r="V28" s="28"/>
      <c r="W28" s="60">
        <f t="shared" si="31"/>
        <v>0</v>
      </c>
      <c r="X28" s="54"/>
      <c r="Y28" s="31"/>
      <c r="Z28" s="28"/>
      <c r="AA28" s="62">
        <f t="shared" si="32"/>
        <v>0</v>
      </c>
      <c r="AB28" s="54"/>
      <c r="AC28" s="31"/>
      <c r="AD28" s="28"/>
      <c r="AE28" s="56">
        <f t="shared" si="33"/>
        <v>0</v>
      </c>
      <c r="AF28" s="54"/>
      <c r="AG28" s="31"/>
      <c r="AH28" s="28"/>
      <c r="AI28" s="56">
        <f t="shared" si="34"/>
        <v>0</v>
      </c>
      <c r="AJ28" s="54"/>
      <c r="AK28" s="31"/>
      <c r="AL28" s="28"/>
      <c r="AM28" s="65">
        <f t="shared" si="57"/>
        <v>0</v>
      </c>
      <c r="AN28" s="54"/>
      <c r="AO28" s="31"/>
      <c r="AP28" s="28"/>
      <c r="AQ28" s="65">
        <f t="shared" si="58"/>
        <v>0</v>
      </c>
      <c r="AR28" s="54"/>
      <c r="AS28" s="31"/>
      <c r="AT28" s="28"/>
      <c r="AU28" s="62">
        <f t="shared" si="35"/>
        <v>0</v>
      </c>
      <c r="AV28" s="54"/>
      <c r="AW28" s="30"/>
      <c r="AX28" s="28"/>
      <c r="AY28" s="56">
        <f t="shared" si="37"/>
        <v>0</v>
      </c>
      <c r="AZ28" s="54"/>
      <c r="BA28" s="31"/>
      <c r="BB28" s="28"/>
      <c r="BC28" s="60">
        <f t="shared" si="38"/>
        <v>0</v>
      </c>
      <c r="BD28" s="54"/>
      <c r="BE28" s="31"/>
      <c r="BF28" s="28"/>
      <c r="BG28" s="62">
        <f t="shared" si="55"/>
        <v>0</v>
      </c>
      <c r="BH28" s="54"/>
      <c r="BI28" s="31"/>
      <c r="BJ28" s="28"/>
      <c r="BK28" s="56">
        <f t="shared" si="39"/>
        <v>0</v>
      </c>
      <c r="BL28" s="54"/>
      <c r="BM28" s="31"/>
      <c r="BN28" s="28"/>
      <c r="BO28" s="60">
        <f t="shared" si="48"/>
        <v>0</v>
      </c>
      <c r="BP28" s="54"/>
      <c r="BQ28" s="31"/>
      <c r="BR28" s="28"/>
      <c r="BS28" s="62">
        <f t="shared" si="40"/>
        <v>0</v>
      </c>
      <c r="BT28" s="54"/>
      <c r="BU28" s="31"/>
      <c r="BV28" s="28"/>
      <c r="BW28" s="56">
        <f t="shared" si="11"/>
        <v>0</v>
      </c>
      <c r="BX28" s="54"/>
      <c r="BY28" s="31"/>
      <c r="BZ28" s="28"/>
      <c r="CA28" s="60">
        <f t="shared" si="12"/>
        <v>0</v>
      </c>
      <c r="CB28" s="134"/>
      <c r="CC28" s="141"/>
      <c r="CD28" s="134"/>
      <c r="CE28" s="175">
        <f t="shared" si="61"/>
        <v>0</v>
      </c>
      <c r="CF28" s="67"/>
      <c r="CG28" s="31"/>
      <c r="CH28" s="28"/>
      <c r="CI28" s="60">
        <f t="shared" si="44"/>
        <v>0</v>
      </c>
      <c r="CJ28" s="54"/>
      <c r="CK28" s="31"/>
      <c r="CL28" s="28"/>
      <c r="CM28" s="56">
        <f t="shared" si="41"/>
        <v>0</v>
      </c>
      <c r="CN28" s="54"/>
      <c r="CO28" s="31"/>
      <c r="CP28" s="28"/>
      <c r="CQ28" s="60">
        <f t="shared" si="49"/>
        <v>0</v>
      </c>
      <c r="CR28" s="54"/>
      <c r="CS28" s="31"/>
      <c r="CT28" s="28"/>
      <c r="CU28" s="62">
        <f t="shared" si="59"/>
        <v>0</v>
      </c>
      <c r="CV28" s="54"/>
      <c r="CW28" s="28"/>
      <c r="CX28" s="28"/>
      <c r="CY28" s="56">
        <f t="shared" si="54"/>
        <v>0</v>
      </c>
      <c r="CZ28" s="54"/>
      <c r="DA28" s="28"/>
      <c r="DB28" s="28"/>
      <c r="DC28" s="60">
        <f t="shared" si="42"/>
        <v>0</v>
      </c>
      <c r="DD28" s="138"/>
      <c r="DE28" s="141"/>
      <c r="DF28" s="134"/>
      <c r="DG28" s="145">
        <f t="shared" si="36"/>
        <v>0</v>
      </c>
      <c r="DH28" s="137"/>
      <c r="DI28" s="140"/>
      <c r="DJ28" s="133"/>
      <c r="DK28" s="147">
        <f t="shared" si="43"/>
        <v>0</v>
      </c>
      <c r="DL28" s="137"/>
      <c r="DM28" s="140"/>
      <c r="DN28" s="133"/>
      <c r="DO28" s="149">
        <f t="shared" si="45"/>
        <v>0</v>
      </c>
      <c r="DP28" s="133"/>
      <c r="DQ28" s="133"/>
      <c r="DR28" s="133"/>
      <c r="DS28" s="145">
        <f t="shared" si="56"/>
        <v>0</v>
      </c>
      <c r="DT28" s="137"/>
      <c r="DU28" s="133"/>
      <c r="DV28" s="133"/>
      <c r="DW28" s="147">
        <f t="shared" si="50"/>
        <v>0</v>
      </c>
      <c r="DX28" s="137"/>
      <c r="DY28" s="133"/>
      <c r="DZ28" s="133"/>
      <c r="EA28" s="147">
        <f t="shared" si="51"/>
        <v>0</v>
      </c>
      <c r="EB28" s="137"/>
      <c r="EC28" s="133"/>
      <c r="ED28" s="133"/>
      <c r="EE28" s="147">
        <f t="shared" si="52"/>
        <v>0</v>
      </c>
      <c r="EF28" s="137"/>
      <c r="EG28" s="140"/>
      <c r="EH28" s="133"/>
      <c r="EI28" s="149">
        <f t="shared" si="60"/>
        <v>0</v>
      </c>
      <c r="EJ28" s="137"/>
      <c r="EK28" s="140"/>
      <c r="EL28" s="133"/>
      <c r="EM28" s="133">
        <f t="shared" si="62"/>
        <v>0</v>
      </c>
      <c r="EN28" s="163"/>
      <c r="EO28" s="156"/>
      <c r="EP28" s="28"/>
      <c r="EQ28" s="72">
        <f t="shared" si="46"/>
        <v>0</v>
      </c>
      <c r="ER28" s="74"/>
      <c r="ES28" s="98">
        <f t="shared" si="53"/>
        <v>0</v>
      </c>
      <c r="ET28" s="172"/>
    </row>
    <row r="29" spans="1:150" ht="15.75">
      <c r="A29" s="129">
        <v>27</v>
      </c>
      <c r="B29" s="225"/>
      <c r="C29" s="174"/>
      <c r="D29" s="69"/>
      <c r="E29" s="31"/>
      <c r="F29" s="28"/>
      <c r="G29" s="56">
        <f t="shared" si="0"/>
        <v>0</v>
      </c>
      <c r="H29" s="54"/>
      <c r="I29" s="30"/>
      <c r="J29" s="28"/>
      <c r="K29" s="60">
        <f t="shared" si="1"/>
        <v>0</v>
      </c>
      <c r="L29" s="58"/>
      <c r="M29" s="31"/>
      <c r="N29" s="28"/>
      <c r="O29" s="62">
        <f t="shared" si="2"/>
        <v>0</v>
      </c>
      <c r="P29" s="58"/>
      <c r="Q29" s="31"/>
      <c r="R29" s="28"/>
      <c r="S29" s="56">
        <f t="shared" si="30"/>
        <v>0</v>
      </c>
      <c r="T29" s="54"/>
      <c r="U29" s="31"/>
      <c r="V29" s="28"/>
      <c r="W29" s="60">
        <f t="shared" si="31"/>
        <v>0</v>
      </c>
      <c r="X29" s="54"/>
      <c r="Y29" s="31"/>
      <c r="Z29" s="28"/>
      <c r="AA29" s="62">
        <f t="shared" si="32"/>
        <v>0</v>
      </c>
      <c r="AB29" s="54"/>
      <c r="AC29" s="31"/>
      <c r="AD29" s="28"/>
      <c r="AE29" s="56">
        <f t="shared" si="33"/>
        <v>0</v>
      </c>
      <c r="AF29" s="54"/>
      <c r="AG29" s="31"/>
      <c r="AH29" s="28"/>
      <c r="AI29" s="56">
        <f t="shared" si="34"/>
        <v>0</v>
      </c>
      <c r="AJ29" s="54"/>
      <c r="AK29" s="31"/>
      <c r="AL29" s="28"/>
      <c r="AM29" s="65">
        <f t="shared" si="57"/>
        <v>0</v>
      </c>
      <c r="AN29" s="54"/>
      <c r="AO29" s="31"/>
      <c r="AP29" s="28"/>
      <c r="AQ29" s="65">
        <f t="shared" si="58"/>
        <v>0</v>
      </c>
      <c r="AR29" s="54"/>
      <c r="AS29" s="31"/>
      <c r="AT29" s="28"/>
      <c r="AU29" s="62">
        <f t="shared" si="35"/>
        <v>0</v>
      </c>
      <c r="AV29" s="54"/>
      <c r="AW29" s="30"/>
      <c r="AX29" s="28"/>
      <c r="AY29" s="56">
        <f t="shared" si="37"/>
        <v>0</v>
      </c>
      <c r="AZ29" s="54"/>
      <c r="BA29" s="31"/>
      <c r="BB29" s="28"/>
      <c r="BC29" s="60">
        <f t="shared" si="38"/>
        <v>0</v>
      </c>
      <c r="BD29" s="54"/>
      <c r="BE29" s="31"/>
      <c r="BF29" s="28"/>
      <c r="BG29" s="62">
        <f t="shared" si="55"/>
        <v>0</v>
      </c>
      <c r="BH29" s="54"/>
      <c r="BI29" s="31"/>
      <c r="BJ29" s="28"/>
      <c r="BK29" s="56">
        <f t="shared" si="39"/>
        <v>0</v>
      </c>
      <c r="BL29" s="54"/>
      <c r="BM29" s="31"/>
      <c r="BN29" s="28"/>
      <c r="BO29" s="60">
        <f t="shared" si="48"/>
        <v>0</v>
      </c>
      <c r="BP29" s="54"/>
      <c r="BQ29" s="31"/>
      <c r="BR29" s="28"/>
      <c r="BS29" s="62">
        <f t="shared" si="40"/>
        <v>0</v>
      </c>
      <c r="BT29" s="54"/>
      <c r="BU29" s="31"/>
      <c r="BV29" s="28"/>
      <c r="BW29" s="56">
        <f t="shared" si="11"/>
        <v>0</v>
      </c>
      <c r="BX29" s="54"/>
      <c r="BY29" s="31"/>
      <c r="BZ29" s="28"/>
      <c r="CA29" s="60">
        <f t="shared" si="12"/>
        <v>0</v>
      </c>
      <c r="CB29" s="134"/>
      <c r="CC29" s="141"/>
      <c r="CD29" s="134"/>
      <c r="CE29" s="175">
        <f t="shared" si="61"/>
        <v>0</v>
      </c>
      <c r="CF29" s="67"/>
      <c r="CG29" s="31"/>
      <c r="CH29" s="28"/>
      <c r="CI29" s="60">
        <f t="shared" si="44"/>
        <v>0</v>
      </c>
      <c r="CJ29" s="54"/>
      <c r="CK29" s="31"/>
      <c r="CL29" s="28"/>
      <c r="CM29" s="56">
        <f t="shared" si="41"/>
        <v>0</v>
      </c>
      <c r="CN29" s="54"/>
      <c r="CO29" s="31"/>
      <c r="CP29" s="28"/>
      <c r="CQ29" s="60">
        <f t="shared" si="49"/>
        <v>0</v>
      </c>
      <c r="CR29" s="54"/>
      <c r="CS29" s="31"/>
      <c r="CT29" s="28"/>
      <c r="CU29" s="62">
        <f t="shared" si="59"/>
        <v>0</v>
      </c>
      <c r="CV29" s="54"/>
      <c r="CW29" s="28"/>
      <c r="CX29" s="28"/>
      <c r="CY29" s="56">
        <f t="shared" si="54"/>
        <v>0</v>
      </c>
      <c r="CZ29" s="54"/>
      <c r="DA29" s="28"/>
      <c r="DB29" s="28"/>
      <c r="DC29" s="60">
        <f t="shared" si="42"/>
        <v>0</v>
      </c>
      <c r="DD29" s="138"/>
      <c r="DE29" s="141"/>
      <c r="DF29" s="134"/>
      <c r="DG29" s="145">
        <f t="shared" si="36"/>
        <v>0</v>
      </c>
      <c r="DH29" s="137"/>
      <c r="DI29" s="140"/>
      <c r="DJ29" s="133"/>
      <c r="DK29" s="147">
        <f t="shared" si="43"/>
        <v>0</v>
      </c>
      <c r="DL29" s="137"/>
      <c r="DM29" s="140"/>
      <c r="DN29" s="133"/>
      <c r="DO29" s="149">
        <f t="shared" si="45"/>
        <v>0</v>
      </c>
      <c r="DP29" s="133"/>
      <c r="DQ29" s="133"/>
      <c r="DR29" s="133"/>
      <c r="DS29" s="145">
        <f t="shared" si="56"/>
        <v>0</v>
      </c>
      <c r="DT29" s="137"/>
      <c r="DU29" s="133"/>
      <c r="DV29" s="133"/>
      <c r="DW29" s="147">
        <f t="shared" si="50"/>
        <v>0</v>
      </c>
      <c r="DX29" s="137"/>
      <c r="DY29" s="133"/>
      <c r="DZ29" s="133"/>
      <c r="EA29" s="147">
        <f t="shared" si="51"/>
        <v>0</v>
      </c>
      <c r="EB29" s="137"/>
      <c r="EC29" s="133"/>
      <c r="ED29" s="133"/>
      <c r="EE29" s="147">
        <f t="shared" si="52"/>
        <v>0</v>
      </c>
      <c r="EF29" s="137"/>
      <c r="EG29" s="140"/>
      <c r="EH29" s="133"/>
      <c r="EI29" s="149">
        <f t="shared" si="60"/>
        <v>0</v>
      </c>
      <c r="EJ29" s="137"/>
      <c r="EK29" s="140"/>
      <c r="EL29" s="133"/>
      <c r="EM29" s="133">
        <f t="shared" si="62"/>
        <v>0</v>
      </c>
      <c r="EN29" s="163"/>
      <c r="EO29" s="156"/>
      <c r="EP29" s="28"/>
      <c r="EQ29" s="72">
        <f t="shared" si="46"/>
        <v>0</v>
      </c>
      <c r="ER29" s="74"/>
      <c r="ES29" s="98">
        <f t="shared" si="53"/>
        <v>0</v>
      </c>
      <c r="ET29" s="172"/>
    </row>
    <row r="30" spans="1:150" ht="15.75">
      <c r="A30" s="129">
        <v>28</v>
      </c>
      <c r="B30" s="225"/>
      <c r="C30" s="174"/>
      <c r="D30" s="69"/>
      <c r="E30" s="31"/>
      <c r="F30" s="28"/>
      <c r="G30" s="56">
        <f t="shared" si="0"/>
        <v>0</v>
      </c>
      <c r="H30" s="54"/>
      <c r="I30" s="30"/>
      <c r="J30" s="28"/>
      <c r="K30" s="60">
        <f t="shared" si="1"/>
        <v>0</v>
      </c>
      <c r="L30" s="58"/>
      <c r="M30" s="31"/>
      <c r="N30" s="28"/>
      <c r="O30" s="62">
        <f t="shared" si="2"/>
        <v>0</v>
      </c>
      <c r="P30" s="58"/>
      <c r="Q30" s="31"/>
      <c r="R30" s="28"/>
      <c r="S30" s="56">
        <f t="shared" si="30"/>
        <v>0</v>
      </c>
      <c r="T30" s="54"/>
      <c r="U30" s="31"/>
      <c r="V30" s="28"/>
      <c r="W30" s="60">
        <f t="shared" si="31"/>
        <v>0</v>
      </c>
      <c r="X30" s="54"/>
      <c r="Y30" s="31"/>
      <c r="Z30" s="28"/>
      <c r="AA30" s="62">
        <f t="shared" si="32"/>
        <v>0</v>
      </c>
      <c r="AB30" s="54"/>
      <c r="AC30" s="31"/>
      <c r="AD30" s="28"/>
      <c r="AE30" s="56">
        <f t="shared" si="33"/>
        <v>0</v>
      </c>
      <c r="AF30" s="54"/>
      <c r="AG30" s="31"/>
      <c r="AH30" s="28"/>
      <c r="AI30" s="56">
        <f t="shared" si="34"/>
        <v>0</v>
      </c>
      <c r="AJ30" s="54"/>
      <c r="AK30" s="31"/>
      <c r="AL30" s="28"/>
      <c r="AM30" s="65">
        <f t="shared" si="57"/>
        <v>0</v>
      </c>
      <c r="AN30" s="54"/>
      <c r="AO30" s="31"/>
      <c r="AP30" s="28"/>
      <c r="AQ30" s="65">
        <f t="shared" si="58"/>
        <v>0</v>
      </c>
      <c r="AR30" s="54"/>
      <c r="AS30" s="31"/>
      <c r="AT30" s="28"/>
      <c r="AU30" s="62">
        <f t="shared" si="35"/>
        <v>0</v>
      </c>
      <c r="AV30" s="54"/>
      <c r="AW30" s="30"/>
      <c r="AX30" s="28"/>
      <c r="AY30" s="56">
        <f t="shared" si="37"/>
        <v>0</v>
      </c>
      <c r="AZ30" s="54"/>
      <c r="BA30" s="31"/>
      <c r="BB30" s="28"/>
      <c r="BC30" s="60">
        <f t="shared" si="38"/>
        <v>0</v>
      </c>
      <c r="BD30" s="54"/>
      <c r="BE30" s="31"/>
      <c r="BF30" s="28"/>
      <c r="BG30" s="62">
        <f t="shared" si="55"/>
        <v>0</v>
      </c>
      <c r="BH30" s="54"/>
      <c r="BI30" s="31"/>
      <c r="BJ30" s="28"/>
      <c r="BK30" s="56">
        <f t="shared" si="39"/>
        <v>0</v>
      </c>
      <c r="BL30" s="54"/>
      <c r="BM30" s="31"/>
      <c r="BN30" s="28"/>
      <c r="BO30" s="60">
        <f t="shared" si="48"/>
        <v>0</v>
      </c>
      <c r="BP30" s="54"/>
      <c r="BQ30" s="31"/>
      <c r="BR30" s="28"/>
      <c r="BS30" s="62">
        <f t="shared" si="40"/>
        <v>0</v>
      </c>
      <c r="BT30" s="54"/>
      <c r="BU30" s="31"/>
      <c r="BV30" s="28"/>
      <c r="BW30" s="56">
        <f t="shared" si="11"/>
        <v>0</v>
      </c>
      <c r="BX30" s="54"/>
      <c r="BY30" s="31"/>
      <c r="BZ30" s="28"/>
      <c r="CA30" s="60">
        <f t="shared" si="12"/>
        <v>0</v>
      </c>
      <c r="CB30" s="134"/>
      <c r="CC30" s="141"/>
      <c r="CD30" s="134"/>
      <c r="CE30" s="175">
        <f t="shared" si="61"/>
        <v>0</v>
      </c>
      <c r="CF30" s="67"/>
      <c r="CG30" s="31"/>
      <c r="CH30" s="28"/>
      <c r="CI30" s="60">
        <f t="shared" si="44"/>
        <v>0</v>
      </c>
      <c r="CJ30" s="54"/>
      <c r="CK30" s="31"/>
      <c r="CL30" s="28"/>
      <c r="CM30" s="56">
        <f t="shared" si="41"/>
        <v>0</v>
      </c>
      <c r="CN30" s="54"/>
      <c r="CO30" s="31"/>
      <c r="CP30" s="28"/>
      <c r="CQ30" s="60">
        <f t="shared" si="49"/>
        <v>0</v>
      </c>
      <c r="CR30" s="54"/>
      <c r="CS30" s="31"/>
      <c r="CT30" s="28"/>
      <c r="CU30" s="62">
        <f t="shared" si="59"/>
        <v>0</v>
      </c>
      <c r="CV30" s="54"/>
      <c r="CW30" s="28"/>
      <c r="CX30" s="28"/>
      <c r="CY30" s="56">
        <f t="shared" si="54"/>
        <v>0</v>
      </c>
      <c r="CZ30" s="54"/>
      <c r="DA30" s="28"/>
      <c r="DB30" s="28"/>
      <c r="DC30" s="60">
        <f t="shared" si="42"/>
        <v>0</v>
      </c>
      <c r="DD30" s="138"/>
      <c r="DE30" s="141"/>
      <c r="DF30" s="134"/>
      <c r="DG30" s="145">
        <f t="shared" si="36"/>
        <v>0</v>
      </c>
      <c r="DH30" s="137"/>
      <c r="DI30" s="140"/>
      <c r="DJ30" s="133"/>
      <c r="DK30" s="147">
        <f t="shared" si="43"/>
        <v>0</v>
      </c>
      <c r="DL30" s="137"/>
      <c r="DM30" s="140"/>
      <c r="DN30" s="133"/>
      <c r="DO30" s="149">
        <f t="shared" si="45"/>
        <v>0</v>
      </c>
      <c r="DP30" s="133"/>
      <c r="DQ30" s="133"/>
      <c r="DR30" s="133"/>
      <c r="DS30" s="145">
        <f t="shared" si="56"/>
        <v>0</v>
      </c>
      <c r="DT30" s="137"/>
      <c r="DU30" s="133"/>
      <c r="DV30" s="133"/>
      <c r="DW30" s="147">
        <f t="shared" si="50"/>
        <v>0</v>
      </c>
      <c r="DX30" s="137"/>
      <c r="DY30" s="133"/>
      <c r="DZ30" s="133"/>
      <c r="EA30" s="147">
        <f t="shared" si="51"/>
        <v>0</v>
      </c>
      <c r="EB30" s="137"/>
      <c r="EC30" s="133"/>
      <c r="ED30" s="133"/>
      <c r="EE30" s="147">
        <f t="shared" si="52"/>
        <v>0</v>
      </c>
      <c r="EF30" s="137"/>
      <c r="EG30" s="140"/>
      <c r="EH30" s="133"/>
      <c r="EI30" s="149">
        <f t="shared" si="60"/>
        <v>0</v>
      </c>
      <c r="EJ30" s="137"/>
      <c r="EK30" s="140"/>
      <c r="EL30" s="133"/>
      <c r="EM30" s="133">
        <f t="shared" si="62"/>
        <v>0</v>
      </c>
      <c r="EN30" s="163"/>
      <c r="EO30" s="156"/>
      <c r="EP30" s="28"/>
      <c r="EQ30" s="72">
        <f t="shared" si="46"/>
        <v>0</v>
      </c>
      <c r="ER30" s="74"/>
      <c r="ES30" s="98">
        <f t="shared" si="53"/>
        <v>0</v>
      </c>
      <c r="ET30" s="172"/>
    </row>
    <row r="31" spans="1:150" ht="15.75">
      <c r="A31" s="129">
        <v>29</v>
      </c>
      <c r="B31" s="225"/>
      <c r="C31" s="174"/>
      <c r="D31" s="69"/>
      <c r="E31" s="31"/>
      <c r="F31" s="28"/>
      <c r="G31" s="56">
        <f t="shared" si="0"/>
        <v>0</v>
      </c>
      <c r="H31" s="54"/>
      <c r="I31" s="30"/>
      <c r="J31" s="28"/>
      <c r="K31" s="60">
        <f t="shared" si="1"/>
        <v>0</v>
      </c>
      <c r="L31" s="58"/>
      <c r="M31" s="31"/>
      <c r="N31" s="28"/>
      <c r="O31" s="62">
        <f t="shared" si="2"/>
        <v>0</v>
      </c>
      <c r="P31" s="58"/>
      <c r="Q31" s="31"/>
      <c r="R31" s="28"/>
      <c r="S31" s="56">
        <f t="shared" si="30"/>
        <v>0</v>
      </c>
      <c r="T31" s="54"/>
      <c r="U31" s="31"/>
      <c r="V31" s="28"/>
      <c r="W31" s="60">
        <f t="shared" si="31"/>
        <v>0</v>
      </c>
      <c r="X31" s="54"/>
      <c r="Y31" s="31"/>
      <c r="Z31" s="28"/>
      <c r="AA31" s="62">
        <f t="shared" si="32"/>
        <v>0</v>
      </c>
      <c r="AB31" s="54"/>
      <c r="AC31" s="31"/>
      <c r="AD31" s="28"/>
      <c r="AE31" s="56">
        <f t="shared" si="33"/>
        <v>0</v>
      </c>
      <c r="AF31" s="54"/>
      <c r="AG31" s="31"/>
      <c r="AH31" s="28"/>
      <c r="AI31" s="56">
        <f t="shared" si="34"/>
        <v>0</v>
      </c>
      <c r="AJ31" s="54"/>
      <c r="AK31" s="31"/>
      <c r="AL31" s="28"/>
      <c r="AM31" s="65">
        <f t="shared" si="57"/>
        <v>0</v>
      </c>
      <c r="AN31" s="54"/>
      <c r="AO31" s="31"/>
      <c r="AP31" s="28"/>
      <c r="AQ31" s="65">
        <f t="shared" si="58"/>
        <v>0</v>
      </c>
      <c r="AR31" s="54"/>
      <c r="AS31" s="31"/>
      <c r="AT31" s="28"/>
      <c r="AU31" s="62">
        <f t="shared" si="35"/>
        <v>0</v>
      </c>
      <c r="AV31" s="54"/>
      <c r="AW31" s="30"/>
      <c r="AX31" s="28"/>
      <c r="AY31" s="56">
        <f t="shared" si="37"/>
        <v>0</v>
      </c>
      <c r="AZ31" s="54"/>
      <c r="BA31" s="31"/>
      <c r="BB31" s="28"/>
      <c r="BC31" s="60">
        <f t="shared" si="38"/>
        <v>0</v>
      </c>
      <c r="BD31" s="54"/>
      <c r="BE31" s="31"/>
      <c r="BF31" s="28"/>
      <c r="BG31" s="62">
        <f t="shared" si="55"/>
        <v>0</v>
      </c>
      <c r="BH31" s="54"/>
      <c r="BI31" s="31"/>
      <c r="BJ31" s="28"/>
      <c r="BK31" s="56">
        <f t="shared" si="39"/>
        <v>0</v>
      </c>
      <c r="BL31" s="54"/>
      <c r="BM31" s="31"/>
      <c r="BN31" s="28"/>
      <c r="BO31" s="60">
        <f t="shared" si="48"/>
        <v>0</v>
      </c>
      <c r="BP31" s="54"/>
      <c r="BQ31" s="31"/>
      <c r="BR31" s="28"/>
      <c r="BS31" s="62">
        <f t="shared" si="40"/>
        <v>0</v>
      </c>
      <c r="BT31" s="54"/>
      <c r="BU31" s="31"/>
      <c r="BV31" s="28"/>
      <c r="BW31" s="56">
        <f t="shared" si="11"/>
        <v>0</v>
      </c>
      <c r="BX31" s="54"/>
      <c r="BY31" s="31"/>
      <c r="BZ31" s="28"/>
      <c r="CA31" s="60">
        <f t="shared" si="12"/>
        <v>0</v>
      </c>
      <c r="CB31" s="134"/>
      <c r="CC31" s="141"/>
      <c r="CD31" s="134"/>
      <c r="CE31" s="175">
        <f t="shared" si="61"/>
        <v>0</v>
      </c>
      <c r="CF31" s="67"/>
      <c r="CG31" s="31"/>
      <c r="CH31" s="28"/>
      <c r="CI31" s="60">
        <f t="shared" si="44"/>
        <v>0</v>
      </c>
      <c r="CJ31" s="54"/>
      <c r="CK31" s="31"/>
      <c r="CL31" s="28"/>
      <c r="CM31" s="56">
        <f t="shared" si="41"/>
        <v>0</v>
      </c>
      <c r="CN31" s="54"/>
      <c r="CO31" s="31"/>
      <c r="CP31" s="28"/>
      <c r="CQ31" s="60">
        <f t="shared" si="49"/>
        <v>0</v>
      </c>
      <c r="CR31" s="54"/>
      <c r="CS31" s="31"/>
      <c r="CT31" s="28"/>
      <c r="CU31" s="62">
        <f t="shared" si="59"/>
        <v>0</v>
      </c>
      <c r="CV31" s="54"/>
      <c r="CW31" s="28"/>
      <c r="CX31" s="28"/>
      <c r="CY31" s="56">
        <f t="shared" si="54"/>
        <v>0</v>
      </c>
      <c r="CZ31" s="54"/>
      <c r="DA31" s="28"/>
      <c r="DB31" s="28"/>
      <c r="DC31" s="60">
        <f t="shared" si="42"/>
        <v>0</v>
      </c>
      <c r="DD31" s="138"/>
      <c r="DE31" s="141"/>
      <c r="DF31" s="134"/>
      <c r="DG31" s="145">
        <f t="shared" si="36"/>
        <v>0</v>
      </c>
      <c r="DH31" s="137"/>
      <c r="DI31" s="140"/>
      <c r="DJ31" s="133"/>
      <c r="DK31" s="147">
        <f t="shared" si="43"/>
        <v>0</v>
      </c>
      <c r="DL31" s="137"/>
      <c r="DM31" s="140"/>
      <c r="DN31" s="133"/>
      <c r="DO31" s="149">
        <f t="shared" si="45"/>
        <v>0</v>
      </c>
      <c r="DP31" s="133"/>
      <c r="DQ31" s="133"/>
      <c r="DR31" s="133"/>
      <c r="DS31" s="145">
        <f t="shared" si="56"/>
        <v>0</v>
      </c>
      <c r="DT31" s="137"/>
      <c r="DU31" s="133"/>
      <c r="DV31" s="133"/>
      <c r="DW31" s="147">
        <f t="shared" si="50"/>
        <v>0</v>
      </c>
      <c r="DX31" s="137"/>
      <c r="DY31" s="133"/>
      <c r="DZ31" s="133"/>
      <c r="EA31" s="147">
        <f t="shared" si="51"/>
        <v>0</v>
      </c>
      <c r="EB31" s="137"/>
      <c r="EC31" s="133"/>
      <c r="ED31" s="133"/>
      <c r="EE31" s="147">
        <f t="shared" si="52"/>
        <v>0</v>
      </c>
      <c r="EF31" s="137"/>
      <c r="EG31" s="140"/>
      <c r="EH31" s="133"/>
      <c r="EI31" s="149">
        <f t="shared" si="60"/>
        <v>0</v>
      </c>
      <c r="EJ31" s="137"/>
      <c r="EK31" s="140"/>
      <c r="EL31" s="133"/>
      <c r="EM31" s="133">
        <f t="shared" si="62"/>
        <v>0</v>
      </c>
      <c r="EN31" s="163"/>
      <c r="EO31" s="156"/>
      <c r="EP31" s="28"/>
      <c r="EQ31" s="72">
        <f t="shared" si="46"/>
        <v>0</v>
      </c>
      <c r="ER31" s="74"/>
      <c r="ES31" s="98">
        <f t="shared" si="53"/>
        <v>0</v>
      </c>
      <c r="ET31" s="172"/>
    </row>
    <row r="32" spans="1:150" ht="15.75">
      <c r="A32" s="129">
        <v>30</v>
      </c>
      <c r="B32" s="225"/>
      <c r="C32" s="174"/>
      <c r="D32" s="69"/>
      <c r="E32" s="31"/>
      <c r="F32" s="28"/>
      <c r="G32" s="56">
        <f t="shared" si="0"/>
        <v>0</v>
      </c>
      <c r="H32" s="54"/>
      <c r="I32" s="30"/>
      <c r="J32" s="28"/>
      <c r="K32" s="60">
        <f t="shared" si="1"/>
        <v>0</v>
      </c>
      <c r="L32" s="58"/>
      <c r="M32" s="31"/>
      <c r="N32" s="28"/>
      <c r="O32" s="62">
        <f t="shared" si="2"/>
        <v>0</v>
      </c>
      <c r="P32" s="58"/>
      <c r="Q32" s="31"/>
      <c r="R32" s="28"/>
      <c r="S32" s="56">
        <f t="shared" si="30"/>
        <v>0</v>
      </c>
      <c r="T32" s="54"/>
      <c r="U32" s="31"/>
      <c r="V32" s="28"/>
      <c r="W32" s="60">
        <f t="shared" si="31"/>
        <v>0</v>
      </c>
      <c r="X32" s="54"/>
      <c r="Y32" s="31"/>
      <c r="Z32" s="28"/>
      <c r="AA32" s="62">
        <f t="shared" si="32"/>
        <v>0</v>
      </c>
      <c r="AB32" s="54"/>
      <c r="AC32" s="31"/>
      <c r="AD32" s="28"/>
      <c r="AE32" s="56">
        <f t="shared" si="33"/>
        <v>0</v>
      </c>
      <c r="AF32" s="54"/>
      <c r="AG32" s="31"/>
      <c r="AH32" s="28"/>
      <c r="AI32" s="56">
        <f t="shared" si="34"/>
        <v>0</v>
      </c>
      <c r="AJ32" s="54"/>
      <c r="AK32" s="31"/>
      <c r="AL32" s="28"/>
      <c r="AM32" s="65">
        <f t="shared" si="57"/>
        <v>0</v>
      </c>
      <c r="AN32" s="54"/>
      <c r="AO32" s="31"/>
      <c r="AP32" s="28"/>
      <c r="AQ32" s="65">
        <f t="shared" si="58"/>
        <v>0</v>
      </c>
      <c r="AR32" s="54"/>
      <c r="AS32" s="31"/>
      <c r="AT32" s="28"/>
      <c r="AU32" s="62">
        <f t="shared" si="35"/>
        <v>0</v>
      </c>
      <c r="AV32" s="54"/>
      <c r="AW32" s="30"/>
      <c r="AX32" s="28"/>
      <c r="AY32" s="56">
        <f t="shared" si="37"/>
        <v>0</v>
      </c>
      <c r="AZ32" s="54"/>
      <c r="BA32" s="31"/>
      <c r="BB32" s="28"/>
      <c r="BC32" s="60">
        <f t="shared" si="38"/>
        <v>0</v>
      </c>
      <c r="BD32" s="54"/>
      <c r="BE32" s="31"/>
      <c r="BF32" s="28"/>
      <c r="BG32" s="62">
        <f t="shared" si="55"/>
        <v>0</v>
      </c>
      <c r="BH32" s="54"/>
      <c r="BI32" s="31"/>
      <c r="BJ32" s="28"/>
      <c r="BK32" s="56">
        <f t="shared" si="39"/>
        <v>0</v>
      </c>
      <c r="BL32" s="54"/>
      <c r="BM32" s="31"/>
      <c r="BN32" s="28"/>
      <c r="BO32" s="60">
        <f t="shared" si="48"/>
        <v>0</v>
      </c>
      <c r="BP32" s="54"/>
      <c r="BQ32" s="31"/>
      <c r="BR32" s="28"/>
      <c r="BS32" s="62">
        <f t="shared" si="40"/>
        <v>0</v>
      </c>
      <c r="BT32" s="54"/>
      <c r="BU32" s="31"/>
      <c r="BV32" s="28"/>
      <c r="BW32" s="56">
        <f t="shared" si="11"/>
        <v>0</v>
      </c>
      <c r="BX32" s="54"/>
      <c r="BY32" s="31"/>
      <c r="BZ32" s="28"/>
      <c r="CA32" s="60">
        <f t="shared" si="12"/>
        <v>0</v>
      </c>
      <c r="CB32" s="134"/>
      <c r="CC32" s="141"/>
      <c r="CD32" s="134"/>
      <c r="CE32" s="175">
        <f t="shared" si="61"/>
        <v>0</v>
      </c>
      <c r="CF32" s="67"/>
      <c r="CG32" s="31"/>
      <c r="CH32" s="28"/>
      <c r="CI32" s="60">
        <f t="shared" si="44"/>
        <v>0</v>
      </c>
      <c r="CJ32" s="54"/>
      <c r="CK32" s="31"/>
      <c r="CL32" s="28"/>
      <c r="CM32" s="56">
        <f t="shared" si="41"/>
        <v>0</v>
      </c>
      <c r="CN32" s="54"/>
      <c r="CO32" s="31"/>
      <c r="CP32" s="28"/>
      <c r="CQ32" s="60">
        <f t="shared" si="49"/>
        <v>0</v>
      </c>
      <c r="CR32" s="54"/>
      <c r="CS32" s="31"/>
      <c r="CT32" s="28"/>
      <c r="CU32" s="62">
        <f t="shared" si="59"/>
        <v>0</v>
      </c>
      <c r="CV32" s="54"/>
      <c r="CW32" s="28"/>
      <c r="CX32" s="28"/>
      <c r="CY32" s="56">
        <f t="shared" si="54"/>
        <v>0</v>
      </c>
      <c r="CZ32" s="54"/>
      <c r="DA32" s="28"/>
      <c r="DB32" s="28"/>
      <c r="DC32" s="60">
        <f t="shared" si="42"/>
        <v>0</v>
      </c>
      <c r="DD32" s="138"/>
      <c r="DE32" s="141"/>
      <c r="DF32" s="134"/>
      <c r="DG32" s="145">
        <f t="shared" si="36"/>
        <v>0</v>
      </c>
      <c r="DH32" s="137"/>
      <c r="DI32" s="140"/>
      <c r="DJ32" s="133"/>
      <c r="DK32" s="147">
        <f t="shared" si="43"/>
        <v>0</v>
      </c>
      <c r="DL32" s="137"/>
      <c r="DM32" s="140"/>
      <c r="DN32" s="133"/>
      <c r="DO32" s="149">
        <f t="shared" si="45"/>
        <v>0</v>
      </c>
      <c r="DP32" s="133"/>
      <c r="DQ32" s="133"/>
      <c r="DR32" s="133"/>
      <c r="DS32" s="145">
        <f t="shared" si="56"/>
        <v>0</v>
      </c>
      <c r="DT32" s="137"/>
      <c r="DU32" s="133"/>
      <c r="DV32" s="133"/>
      <c r="DW32" s="147">
        <f t="shared" si="50"/>
        <v>0</v>
      </c>
      <c r="DX32" s="137"/>
      <c r="DY32" s="133"/>
      <c r="DZ32" s="133"/>
      <c r="EA32" s="147">
        <f t="shared" si="51"/>
        <v>0</v>
      </c>
      <c r="EB32" s="137"/>
      <c r="EC32" s="133"/>
      <c r="ED32" s="133"/>
      <c r="EE32" s="147">
        <f t="shared" si="52"/>
        <v>0</v>
      </c>
      <c r="EF32" s="137"/>
      <c r="EG32" s="140"/>
      <c r="EH32" s="133"/>
      <c r="EI32" s="149">
        <f t="shared" si="60"/>
        <v>0</v>
      </c>
      <c r="EJ32" s="137"/>
      <c r="EK32" s="140"/>
      <c r="EL32" s="133"/>
      <c r="EM32" s="133">
        <f t="shared" si="62"/>
        <v>0</v>
      </c>
      <c r="EN32" s="163"/>
      <c r="EO32" s="156"/>
      <c r="EP32" s="28"/>
      <c r="EQ32" s="72">
        <f t="shared" si="46"/>
        <v>0</v>
      </c>
      <c r="ER32" s="74"/>
      <c r="ES32" s="98">
        <f t="shared" si="53"/>
        <v>0</v>
      </c>
      <c r="ET32" s="172"/>
    </row>
    <row r="33" spans="1:150" ht="15.75">
      <c r="A33" s="129">
        <v>31</v>
      </c>
      <c r="B33" s="25"/>
      <c r="C33" s="153"/>
      <c r="D33" s="69"/>
      <c r="E33" s="31"/>
      <c r="F33" s="28"/>
      <c r="G33" s="56">
        <f t="shared" si="0"/>
        <v>0</v>
      </c>
      <c r="H33" s="54"/>
      <c r="I33" s="30"/>
      <c r="J33" s="28"/>
      <c r="K33" s="60">
        <f t="shared" si="1"/>
        <v>0</v>
      </c>
      <c r="L33" s="58"/>
      <c r="M33" s="31"/>
      <c r="N33" s="28"/>
      <c r="O33" s="62">
        <f t="shared" si="2"/>
        <v>0</v>
      </c>
      <c r="P33" s="58"/>
      <c r="Q33" s="31"/>
      <c r="R33" s="28"/>
      <c r="S33" s="56">
        <f t="shared" si="30"/>
        <v>0</v>
      </c>
      <c r="T33" s="54"/>
      <c r="U33" s="31"/>
      <c r="V33" s="28"/>
      <c r="W33" s="60">
        <f t="shared" si="31"/>
        <v>0</v>
      </c>
      <c r="X33" s="54"/>
      <c r="Y33" s="31"/>
      <c r="Z33" s="28"/>
      <c r="AA33" s="62">
        <f t="shared" si="32"/>
        <v>0</v>
      </c>
      <c r="AB33" s="54"/>
      <c r="AC33" s="31"/>
      <c r="AD33" s="28"/>
      <c r="AE33" s="56">
        <f t="shared" si="33"/>
        <v>0</v>
      </c>
      <c r="AF33" s="54"/>
      <c r="AG33" s="31"/>
      <c r="AH33" s="28"/>
      <c r="AI33" s="56">
        <f t="shared" si="34"/>
        <v>0</v>
      </c>
      <c r="AJ33" s="54"/>
      <c r="AK33" s="31"/>
      <c r="AL33" s="28"/>
      <c r="AM33" s="65">
        <f t="shared" si="57"/>
        <v>0</v>
      </c>
      <c r="AN33" s="54"/>
      <c r="AO33" s="31"/>
      <c r="AP33" s="28"/>
      <c r="AQ33" s="65">
        <f t="shared" si="58"/>
        <v>0</v>
      </c>
      <c r="AR33" s="54"/>
      <c r="AS33" s="31"/>
      <c r="AT33" s="28"/>
      <c r="AU33" s="62">
        <f t="shared" si="35"/>
        <v>0</v>
      </c>
      <c r="AV33" s="54"/>
      <c r="AW33" s="30"/>
      <c r="AX33" s="28"/>
      <c r="AY33" s="56">
        <f t="shared" si="37"/>
        <v>0</v>
      </c>
      <c r="AZ33" s="54"/>
      <c r="BA33" s="31"/>
      <c r="BB33" s="28"/>
      <c r="BC33" s="60">
        <f t="shared" si="38"/>
        <v>0</v>
      </c>
      <c r="BD33" s="54"/>
      <c r="BE33" s="31"/>
      <c r="BF33" s="28"/>
      <c r="BG33" s="62">
        <f t="shared" si="55"/>
        <v>0</v>
      </c>
      <c r="BH33" s="54"/>
      <c r="BI33" s="31"/>
      <c r="BJ33" s="28"/>
      <c r="BK33" s="56">
        <f t="shared" si="39"/>
        <v>0</v>
      </c>
      <c r="BL33" s="54"/>
      <c r="BM33" s="31"/>
      <c r="BN33" s="28"/>
      <c r="BO33" s="60">
        <f t="shared" si="48"/>
        <v>0</v>
      </c>
      <c r="BP33" s="54"/>
      <c r="BQ33" s="31"/>
      <c r="BR33" s="28"/>
      <c r="BS33" s="62">
        <f t="shared" si="40"/>
        <v>0</v>
      </c>
      <c r="BT33" s="54"/>
      <c r="BU33" s="31"/>
      <c r="BV33" s="28"/>
      <c r="BW33" s="56">
        <f t="shared" si="11"/>
        <v>0</v>
      </c>
      <c r="BX33" s="54"/>
      <c r="BY33" s="31"/>
      <c r="BZ33" s="28"/>
      <c r="CA33" s="60">
        <f t="shared" si="12"/>
        <v>0</v>
      </c>
      <c r="CB33" s="134"/>
      <c r="CC33" s="141"/>
      <c r="CD33" s="134"/>
      <c r="CE33" s="175">
        <f t="shared" si="61"/>
        <v>0</v>
      </c>
      <c r="CF33" s="67"/>
      <c r="CG33" s="31"/>
      <c r="CH33" s="28"/>
      <c r="CI33" s="60">
        <f t="shared" si="44"/>
        <v>0</v>
      </c>
      <c r="CJ33" s="54"/>
      <c r="CK33" s="31"/>
      <c r="CL33" s="28"/>
      <c r="CM33" s="56">
        <f t="shared" si="41"/>
        <v>0</v>
      </c>
      <c r="CN33" s="54"/>
      <c r="CO33" s="31"/>
      <c r="CP33" s="28"/>
      <c r="CQ33" s="60">
        <f t="shared" si="49"/>
        <v>0</v>
      </c>
      <c r="CR33" s="54"/>
      <c r="CS33" s="31"/>
      <c r="CT33" s="28"/>
      <c r="CU33" s="62">
        <f t="shared" si="59"/>
        <v>0</v>
      </c>
      <c r="CV33" s="54"/>
      <c r="CW33" s="28"/>
      <c r="CX33" s="28"/>
      <c r="CY33" s="56">
        <f t="shared" si="54"/>
        <v>0</v>
      </c>
      <c r="CZ33" s="54"/>
      <c r="DA33" s="28"/>
      <c r="DB33" s="28"/>
      <c r="DC33" s="60">
        <f t="shared" si="42"/>
        <v>0</v>
      </c>
      <c r="DD33" s="138"/>
      <c r="DE33" s="141"/>
      <c r="DF33" s="134"/>
      <c r="DG33" s="145">
        <f t="shared" si="36"/>
        <v>0</v>
      </c>
      <c r="DH33" s="137"/>
      <c r="DI33" s="140"/>
      <c r="DJ33" s="133"/>
      <c r="DK33" s="147">
        <f t="shared" si="43"/>
        <v>0</v>
      </c>
      <c r="DL33" s="137"/>
      <c r="DM33" s="140"/>
      <c r="DN33" s="133"/>
      <c r="DO33" s="149">
        <f t="shared" si="45"/>
        <v>0</v>
      </c>
      <c r="DP33" s="133"/>
      <c r="DQ33" s="133"/>
      <c r="DR33" s="133"/>
      <c r="DS33" s="145">
        <f t="shared" si="56"/>
        <v>0</v>
      </c>
      <c r="DT33" s="137"/>
      <c r="DU33" s="133"/>
      <c r="DV33" s="133"/>
      <c r="DW33" s="147">
        <f t="shared" si="50"/>
        <v>0</v>
      </c>
      <c r="DX33" s="137"/>
      <c r="DY33" s="133"/>
      <c r="DZ33" s="133"/>
      <c r="EA33" s="147">
        <f t="shared" si="51"/>
        <v>0</v>
      </c>
      <c r="EB33" s="137"/>
      <c r="EC33" s="133"/>
      <c r="ED33" s="133"/>
      <c r="EE33" s="147">
        <f t="shared" si="52"/>
        <v>0</v>
      </c>
      <c r="EF33" s="137"/>
      <c r="EG33" s="140"/>
      <c r="EH33" s="133"/>
      <c r="EI33" s="149">
        <f t="shared" si="60"/>
        <v>0</v>
      </c>
      <c r="EJ33" s="137"/>
      <c r="EK33" s="140"/>
      <c r="EL33" s="133"/>
      <c r="EM33" s="133">
        <f t="shared" si="62"/>
        <v>0</v>
      </c>
      <c r="EN33" s="163"/>
      <c r="EO33" s="156"/>
      <c r="EP33" s="28"/>
      <c r="EQ33" s="72">
        <f t="shared" si="46"/>
        <v>0</v>
      </c>
      <c r="ER33" s="74"/>
      <c r="ES33" s="98">
        <f t="shared" si="53"/>
        <v>0</v>
      </c>
      <c r="ET33" s="172"/>
    </row>
    <row r="34" spans="1:150" ht="15.75">
      <c r="A34" s="129">
        <v>32</v>
      </c>
      <c r="B34" s="25"/>
      <c r="C34" s="153"/>
      <c r="D34" s="69"/>
      <c r="E34" s="31"/>
      <c r="F34" s="28"/>
      <c r="G34" s="56">
        <f t="shared" si="0"/>
        <v>0</v>
      </c>
      <c r="H34" s="54"/>
      <c r="I34" s="30"/>
      <c r="J34" s="28"/>
      <c r="K34" s="60">
        <f t="shared" si="1"/>
        <v>0</v>
      </c>
      <c r="L34" s="58"/>
      <c r="M34" s="31"/>
      <c r="N34" s="28"/>
      <c r="O34" s="62">
        <f t="shared" si="2"/>
        <v>0</v>
      </c>
      <c r="P34" s="58"/>
      <c r="Q34" s="31"/>
      <c r="R34" s="28"/>
      <c r="S34" s="56">
        <f t="shared" si="30"/>
        <v>0</v>
      </c>
      <c r="T34" s="54"/>
      <c r="U34" s="31"/>
      <c r="V34" s="28"/>
      <c r="W34" s="60">
        <f t="shared" si="31"/>
        <v>0</v>
      </c>
      <c r="X34" s="54"/>
      <c r="Y34" s="31"/>
      <c r="Z34" s="28"/>
      <c r="AA34" s="62">
        <f t="shared" si="32"/>
        <v>0</v>
      </c>
      <c r="AB34" s="54"/>
      <c r="AC34" s="31"/>
      <c r="AD34" s="28"/>
      <c r="AE34" s="56">
        <f t="shared" si="33"/>
        <v>0</v>
      </c>
      <c r="AF34" s="54"/>
      <c r="AG34" s="31"/>
      <c r="AH34" s="28"/>
      <c r="AI34" s="56">
        <f t="shared" si="34"/>
        <v>0</v>
      </c>
      <c r="AJ34" s="54"/>
      <c r="AK34" s="31"/>
      <c r="AL34" s="28"/>
      <c r="AM34" s="65">
        <f t="shared" si="57"/>
        <v>0</v>
      </c>
      <c r="AN34" s="54"/>
      <c r="AO34" s="31"/>
      <c r="AP34" s="28"/>
      <c r="AQ34" s="65">
        <f t="shared" si="58"/>
        <v>0</v>
      </c>
      <c r="AR34" s="54"/>
      <c r="AS34" s="31"/>
      <c r="AT34" s="28"/>
      <c r="AU34" s="62">
        <f t="shared" si="35"/>
        <v>0</v>
      </c>
      <c r="AV34" s="54"/>
      <c r="AW34" s="30"/>
      <c r="AX34" s="28"/>
      <c r="AY34" s="56">
        <f t="shared" si="37"/>
        <v>0</v>
      </c>
      <c r="AZ34" s="54"/>
      <c r="BA34" s="31"/>
      <c r="BB34" s="28"/>
      <c r="BC34" s="60">
        <f t="shared" si="38"/>
        <v>0</v>
      </c>
      <c r="BD34" s="54"/>
      <c r="BE34" s="31"/>
      <c r="BF34" s="28"/>
      <c r="BG34" s="62">
        <f t="shared" si="55"/>
        <v>0</v>
      </c>
      <c r="BH34" s="54"/>
      <c r="BI34" s="31"/>
      <c r="BJ34" s="28"/>
      <c r="BK34" s="56">
        <f t="shared" si="39"/>
        <v>0</v>
      </c>
      <c r="BL34" s="54"/>
      <c r="BM34" s="31"/>
      <c r="BN34" s="28"/>
      <c r="BO34" s="60">
        <f t="shared" si="48"/>
        <v>0</v>
      </c>
      <c r="BP34" s="54"/>
      <c r="BQ34" s="31"/>
      <c r="BR34" s="28"/>
      <c r="BS34" s="62">
        <f t="shared" si="40"/>
        <v>0</v>
      </c>
      <c r="BT34" s="54"/>
      <c r="BU34" s="31"/>
      <c r="BV34" s="28"/>
      <c r="BW34" s="56">
        <f t="shared" si="11"/>
        <v>0</v>
      </c>
      <c r="BX34" s="54"/>
      <c r="BY34" s="31"/>
      <c r="BZ34" s="28"/>
      <c r="CA34" s="60">
        <f t="shared" si="12"/>
        <v>0</v>
      </c>
      <c r="CB34" s="134"/>
      <c r="CC34" s="141"/>
      <c r="CD34" s="134"/>
      <c r="CE34" s="175">
        <f t="shared" si="61"/>
        <v>0</v>
      </c>
      <c r="CF34" s="67"/>
      <c r="CG34" s="31"/>
      <c r="CH34" s="28"/>
      <c r="CI34" s="60">
        <f t="shared" si="44"/>
        <v>0</v>
      </c>
      <c r="CJ34" s="54"/>
      <c r="CK34" s="31"/>
      <c r="CL34" s="28"/>
      <c r="CM34" s="56">
        <f t="shared" si="41"/>
        <v>0</v>
      </c>
      <c r="CN34" s="54"/>
      <c r="CO34" s="31"/>
      <c r="CP34" s="28"/>
      <c r="CQ34" s="60">
        <f t="shared" si="49"/>
        <v>0</v>
      </c>
      <c r="CR34" s="54"/>
      <c r="CS34" s="31"/>
      <c r="CT34" s="28"/>
      <c r="CU34" s="62">
        <f t="shared" si="59"/>
        <v>0</v>
      </c>
      <c r="CV34" s="54"/>
      <c r="CW34" s="28"/>
      <c r="CX34" s="28"/>
      <c r="CY34" s="56">
        <f t="shared" si="54"/>
        <v>0</v>
      </c>
      <c r="CZ34" s="54"/>
      <c r="DA34" s="28"/>
      <c r="DB34" s="28"/>
      <c r="DC34" s="60">
        <f t="shared" si="42"/>
        <v>0</v>
      </c>
      <c r="DD34" s="138"/>
      <c r="DE34" s="141"/>
      <c r="DF34" s="134"/>
      <c r="DG34" s="145">
        <f t="shared" si="36"/>
        <v>0</v>
      </c>
      <c r="DH34" s="137"/>
      <c r="DI34" s="140"/>
      <c r="DJ34" s="133"/>
      <c r="DK34" s="147">
        <f t="shared" si="43"/>
        <v>0</v>
      </c>
      <c r="DL34" s="137"/>
      <c r="DM34" s="140"/>
      <c r="DN34" s="133"/>
      <c r="DO34" s="149">
        <f t="shared" si="45"/>
        <v>0</v>
      </c>
      <c r="DP34" s="133"/>
      <c r="DQ34" s="133"/>
      <c r="DR34" s="133"/>
      <c r="DS34" s="145">
        <f t="shared" si="56"/>
        <v>0</v>
      </c>
      <c r="DT34" s="137"/>
      <c r="DU34" s="133"/>
      <c r="DV34" s="133"/>
      <c r="DW34" s="147">
        <f t="shared" si="50"/>
        <v>0</v>
      </c>
      <c r="DX34" s="137"/>
      <c r="DY34" s="133"/>
      <c r="DZ34" s="133"/>
      <c r="EA34" s="147">
        <f t="shared" si="51"/>
        <v>0</v>
      </c>
      <c r="EB34" s="137"/>
      <c r="EC34" s="133"/>
      <c r="ED34" s="133"/>
      <c r="EE34" s="147">
        <f t="shared" si="52"/>
        <v>0</v>
      </c>
      <c r="EF34" s="137"/>
      <c r="EG34" s="140"/>
      <c r="EH34" s="133"/>
      <c r="EI34" s="149">
        <f t="shared" si="60"/>
        <v>0</v>
      </c>
      <c r="EJ34" s="137"/>
      <c r="EK34" s="140"/>
      <c r="EL34" s="133"/>
      <c r="EM34" s="133">
        <f t="shared" si="62"/>
        <v>0</v>
      </c>
      <c r="EN34" s="163"/>
      <c r="EO34" s="156"/>
      <c r="EP34" s="28"/>
      <c r="EQ34" s="72">
        <f t="shared" si="46"/>
        <v>0</v>
      </c>
      <c r="ER34" s="74"/>
      <c r="ES34" s="98">
        <f t="shared" si="53"/>
        <v>0</v>
      </c>
    </row>
    <row r="35" spans="1:150" ht="16.5" thickBot="1">
      <c r="A35" s="129">
        <v>33</v>
      </c>
      <c r="B35" s="119"/>
      <c r="C35" s="154"/>
      <c r="D35" s="70"/>
      <c r="E35" s="53"/>
      <c r="F35" s="50"/>
      <c r="G35" s="57">
        <f t="shared" si="0"/>
        <v>0</v>
      </c>
      <c r="H35" s="55"/>
      <c r="I35" s="52"/>
      <c r="J35" s="50"/>
      <c r="K35" s="61">
        <f t="shared" si="1"/>
        <v>0</v>
      </c>
      <c r="L35" s="59"/>
      <c r="M35" s="53"/>
      <c r="N35" s="50"/>
      <c r="O35" s="63">
        <f t="shared" ref="O35" si="63">N35*L35</f>
        <v>0</v>
      </c>
      <c r="P35" s="59"/>
      <c r="Q35" s="53"/>
      <c r="R35" s="50"/>
      <c r="S35" s="57">
        <f t="shared" si="30"/>
        <v>0</v>
      </c>
      <c r="T35" s="55"/>
      <c r="U35" s="53"/>
      <c r="V35" s="50"/>
      <c r="W35" s="61">
        <f t="shared" si="31"/>
        <v>0</v>
      </c>
      <c r="X35" s="55"/>
      <c r="Y35" s="53"/>
      <c r="Z35" s="50"/>
      <c r="AA35" s="63">
        <f t="shared" si="32"/>
        <v>0</v>
      </c>
      <c r="AB35" s="55"/>
      <c r="AC35" s="53"/>
      <c r="AD35" s="50"/>
      <c r="AE35" s="57">
        <f t="shared" si="33"/>
        <v>0</v>
      </c>
      <c r="AF35" s="55"/>
      <c r="AG35" s="53"/>
      <c r="AH35" s="50"/>
      <c r="AI35" s="57">
        <f t="shared" si="34"/>
        <v>0</v>
      </c>
      <c r="AJ35" s="55"/>
      <c r="AK35" s="53"/>
      <c r="AL35" s="50"/>
      <c r="AM35" s="66">
        <f t="shared" si="57"/>
        <v>0</v>
      </c>
      <c r="AN35" s="55"/>
      <c r="AO35" s="53"/>
      <c r="AP35" s="50"/>
      <c r="AQ35" s="66">
        <f t="shared" si="58"/>
        <v>0</v>
      </c>
      <c r="AR35" s="55"/>
      <c r="AS35" s="53"/>
      <c r="AT35" s="50"/>
      <c r="AU35" s="63">
        <f t="shared" si="35"/>
        <v>0</v>
      </c>
      <c r="AV35" s="55"/>
      <c r="AW35" s="52"/>
      <c r="AX35" s="50"/>
      <c r="AY35" s="57">
        <f t="shared" si="37"/>
        <v>0</v>
      </c>
      <c r="AZ35" s="55"/>
      <c r="BA35" s="53"/>
      <c r="BB35" s="50"/>
      <c r="BC35" s="61">
        <f t="shared" si="38"/>
        <v>0</v>
      </c>
      <c r="BD35" s="55"/>
      <c r="BE35" s="53"/>
      <c r="BF35" s="50"/>
      <c r="BG35" s="63">
        <f t="shared" si="55"/>
        <v>0</v>
      </c>
      <c r="BH35" s="55"/>
      <c r="BI35" s="53"/>
      <c r="BJ35" s="50"/>
      <c r="BK35" s="57">
        <f t="shared" si="39"/>
        <v>0</v>
      </c>
      <c r="BL35" s="55"/>
      <c r="BM35" s="53"/>
      <c r="BN35" s="50"/>
      <c r="BO35" s="61">
        <f t="shared" si="48"/>
        <v>0</v>
      </c>
      <c r="BP35" s="55"/>
      <c r="BQ35" s="53"/>
      <c r="BR35" s="50"/>
      <c r="BS35" s="63">
        <f t="shared" si="40"/>
        <v>0</v>
      </c>
      <c r="BT35" s="55"/>
      <c r="BU35" s="53"/>
      <c r="BV35" s="50"/>
      <c r="BW35" s="57">
        <f t="shared" si="11"/>
        <v>0</v>
      </c>
      <c r="BX35" s="55"/>
      <c r="BY35" s="53"/>
      <c r="BZ35" s="50"/>
      <c r="CA35" s="61">
        <f t="shared" si="12"/>
        <v>0</v>
      </c>
      <c r="CB35" s="135"/>
      <c r="CC35" s="142"/>
      <c r="CD35" s="135"/>
      <c r="CE35" s="175">
        <f t="shared" si="61"/>
        <v>0</v>
      </c>
      <c r="CF35" s="68"/>
      <c r="CG35" s="53"/>
      <c r="CH35" s="50"/>
      <c r="CI35" s="61">
        <f>CH35*CG35</f>
        <v>0</v>
      </c>
      <c r="CJ35" s="55"/>
      <c r="CK35" s="53"/>
      <c r="CL35" s="50"/>
      <c r="CM35" s="57">
        <f t="shared" si="41"/>
        <v>0</v>
      </c>
      <c r="CN35" s="55"/>
      <c r="CO35" s="53"/>
      <c r="CP35" s="50"/>
      <c r="CQ35" s="61">
        <f t="shared" si="49"/>
        <v>0</v>
      </c>
      <c r="CR35" s="55"/>
      <c r="CS35" s="53"/>
      <c r="CT35" s="50"/>
      <c r="CU35" s="63">
        <f t="shared" si="59"/>
        <v>0</v>
      </c>
      <c r="CV35" s="55"/>
      <c r="CW35" s="50"/>
      <c r="CX35" s="50"/>
      <c r="CY35" s="50">
        <f t="shared" si="54"/>
        <v>0</v>
      </c>
      <c r="CZ35" s="51"/>
      <c r="DA35" s="50"/>
      <c r="DB35" s="50"/>
      <c r="DC35" s="61">
        <f t="shared" si="42"/>
        <v>0</v>
      </c>
      <c r="DD35" s="139"/>
      <c r="DE35" s="142"/>
      <c r="DF35" s="135"/>
      <c r="DG35" s="146">
        <f t="shared" si="36"/>
        <v>0</v>
      </c>
      <c r="DH35" s="139"/>
      <c r="DI35" s="142"/>
      <c r="DJ35" s="135"/>
      <c r="DK35" s="148">
        <f t="shared" si="43"/>
        <v>0</v>
      </c>
      <c r="DL35" s="139"/>
      <c r="DM35" s="142"/>
      <c r="DN35" s="135"/>
      <c r="DO35" s="150">
        <f t="shared" si="45"/>
        <v>0</v>
      </c>
      <c r="DP35" s="135"/>
      <c r="DQ35" s="135"/>
      <c r="DR35" s="135"/>
      <c r="DS35" s="145">
        <f t="shared" si="56"/>
        <v>0</v>
      </c>
      <c r="DT35" s="139"/>
      <c r="DU35" s="135"/>
      <c r="DV35" s="135"/>
      <c r="DW35" s="20">
        <f t="shared" si="50"/>
        <v>0</v>
      </c>
      <c r="DX35" s="139"/>
      <c r="DY35" s="135"/>
      <c r="DZ35" s="135"/>
      <c r="EA35" s="20">
        <f t="shared" si="51"/>
        <v>0</v>
      </c>
      <c r="EB35" s="139"/>
      <c r="EC35" s="135"/>
      <c r="ED35" s="135"/>
      <c r="EE35" s="20">
        <f t="shared" si="52"/>
        <v>0</v>
      </c>
      <c r="EF35" s="161"/>
      <c r="EG35" s="162"/>
      <c r="EH35" s="8"/>
      <c r="EI35" s="23">
        <f t="shared" si="60"/>
        <v>0</v>
      </c>
      <c r="EJ35" s="14"/>
      <c r="EK35" s="11"/>
      <c r="EL35" s="10"/>
      <c r="EM35" s="133">
        <f t="shared" si="62"/>
        <v>0</v>
      </c>
      <c r="EN35" s="164"/>
      <c r="EO35" s="158"/>
      <c r="EP35" s="50"/>
      <c r="EQ35" s="73">
        <f t="shared" si="46"/>
        <v>0</v>
      </c>
      <c r="ER35" s="75"/>
      <c r="ES35" s="98">
        <f t="shared" si="53"/>
        <v>0</v>
      </c>
    </row>
    <row r="36" spans="1:150" s="109" customFormat="1" ht="22.5" thickTop="1" thickBot="1">
      <c r="A36" s="242" t="s">
        <v>55</v>
      </c>
      <c r="B36" s="243"/>
      <c r="C36" s="244"/>
      <c r="D36" s="110">
        <f>SUM(D3:D35)</f>
        <v>6</v>
      </c>
      <c r="E36" s="111">
        <f>SUM(E3:E35)</f>
        <v>100.1</v>
      </c>
      <c r="F36" s="110"/>
      <c r="G36" s="121">
        <f>SUM(G3:G35)</f>
        <v>3553.5499999999997</v>
      </c>
      <c r="H36" s="113">
        <f>SUM(H3:H35)</f>
        <v>35</v>
      </c>
      <c r="I36" s="114">
        <f>SUM(I3:I35)</f>
        <v>876.8</v>
      </c>
      <c r="J36" s="112"/>
      <c r="K36" s="122">
        <f>SUM(K3:K35)</f>
        <v>55238.399999999994</v>
      </c>
      <c r="L36" s="110">
        <f>SUM(L3:L35)</f>
        <v>0</v>
      </c>
      <c r="M36" s="111">
        <f>SUM(M3:M35)</f>
        <v>0</v>
      </c>
      <c r="N36" s="110"/>
      <c r="O36" s="123">
        <f>SUM(O3:O35)</f>
        <v>0</v>
      </c>
      <c r="P36" s="110">
        <f>SUM(P3:P35)</f>
        <v>12</v>
      </c>
      <c r="Q36" s="111">
        <f>SUM(Q3:Q35)</f>
        <v>326.64</v>
      </c>
      <c r="R36" s="110"/>
      <c r="S36" s="121">
        <f>SUM(S3:S35)</f>
        <v>7186.079999999999</v>
      </c>
      <c r="T36" s="113">
        <f>SUM(T3:T35)</f>
        <v>1</v>
      </c>
      <c r="U36" s="111">
        <f>SUM(U3:U35)</f>
        <v>929.4</v>
      </c>
      <c r="V36" s="110"/>
      <c r="W36" s="122">
        <f>SUM(W3:W35)</f>
        <v>27882</v>
      </c>
      <c r="X36" s="113">
        <f>SUM(X3:X35)</f>
        <v>0</v>
      </c>
      <c r="Y36" s="111">
        <f>SUM(Y3:Y35)</f>
        <v>0</v>
      </c>
      <c r="Z36" s="112"/>
      <c r="AA36" s="123">
        <f>SUM(AA3:AA35)</f>
        <v>0</v>
      </c>
      <c r="AB36" s="113">
        <f>SUM(AB3:AB35)</f>
        <v>3</v>
      </c>
      <c r="AC36" s="111">
        <f>SUM(AC3:AC35)</f>
        <v>2308.4</v>
      </c>
      <c r="AD36" s="110"/>
      <c r="AE36" s="124">
        <f>SUM(AE3:AE35)</f>
        <v>70406.2</v>
      </c>
      <c r="AF36" s="113">
        <f>SUM(AF3:AF35)</f>
        <v>0</v>
      </c>
      <c r="AG36" s="111">
        <f>SUM(AG3:AG35)</f>
        <v>0</v>
      </c>
      <c r="AH36" s="110"/>
      <c r="AI36" s="124">
        <f>SUM(AI3:AI35)</f>
        <v>0</v>
      </c>
      <c r="AJ36" s="116">
        <f>SUM(AJ3:AJ35)</f>
        <v>0</v>
      </c>
      <c r="AK36" s="117">
        <f>SUM(AK3:AK35)</f>
        <v>862.8</v>
      </c>
      <c r="AL36" s="115"/>
      <c r="AM36" s="125">
        <f>SUM(AM3:AM35)</f>
        <v>13652.400000000001</v>
      </c>
      <c r="AN36" s="116">
        <f>SUM(AN3:AN35)</f>
        <v>0</v>
      </c>
      <c r="AO36" s="117">
        <f>SUM(AO3:AO35)</f>
        <v>0</v>
      </c>
      <c r="AP36" s="115"/>
      <c r="AQ36" s="125">
        <f>SUM(AQ3:AQ35)</f>
        <v>0</v>
      </c>
      <c r="AR36" s="113">
        <f>SUM(AR3:AR35)</f>
        <v>0</v>
      </c>
      <c r="AS36" s="111">
        <f>SUM(AS3:AS35)</f>
        <v>122.8</v>
      </c>
      <c r="AT36" s="110"/>
      <c r="AU36" s="123">
        <f>SUM(AU3:AU35)</f>
        <v>5157.5999999999995</v>
      </c>
      <c r="AV36" s="113">
        <f>SUM(AV3:AV35)</f>
        <v>0</v>
      </c>
      <c r="AW36" s="111">
        <f>SUM(AW3:AW35)</f>
        <v>0</v>
      </c>
      <c r="AX36" s="110"/>
      <c r="AY36" s="121">
        <f>SUM(AY3:AY35)</f>
        <v>0</v>
      </c>
      <c r="AZ36" s="113">
        <f>SUM(AZ3:AZ35)</f>
        <v>0</v>
      </c>
      <c r="BA36" s="111">
        <f>SUM(BA3:BA35)</f>
        <v>0</v>
      </c>
      <c r="BB36" s="112"/>
      <c r="BC36" s="122">
        <f>SUM(BC3:BC35)</f>
        <v>0</v>
      </c>
      <c r="BD36" s="113">
        <f>SUM(BD3:BD35)</f>
        <v>0</v>
      </c>
      <c r="BE36" s="111">
        <f>SUM(BE3:BE35)</f>
        <v>0</v>
      </c>
      <c r="BF36" s="112"/>
      <c r="BG36" s="123">
        <f>SUM(BG3:BG35)</f>
        <v>0</v>
      </c>
      <c r="BH36" s="118">
        <f>SUM(BH3:BH35)</f>
        <v>0</v>
      </c>
      <c r="BI36" s="111">
        <f>SUM(BI3:BI35)</f>
        <v>0</v>
      </c>
      <c r="BJ36" s="112"/>
      <c r="BK36" s="121">
        <f>SUM(BK3:BK35)</f>
        <v>0</v>
      </c>
      <c r="BL36" s="113">
        <f>SUM(BL3:BL35)</f>
        <v>18</v>
      </c>
      <c r="BM36" s="111">
        <f>SUM(BM3:BM35)</f>
        <v>489.96</v>
      </c>
      <c r="BN36" s="110"/>
      <c r="BO36" s="122">
        <f>SUM(BO3:BO35)</f>
        <v>12902.279999999999</v>
      </c>
      <c r="BP36" s="113">
        <f>SUM(BP3:BP35)</f>
        <v>0</v>
      </c>
      <c r="BQ36" s="111">
        <f>SUM(BQ3:BQ35)</f>
        <v>0</v>
      </c>
      <c r="BR36" s="110"/>
      <c r="BS36" s="123">
        <f>SUM(BS3:BS35)</f>
        <v>0</v>
      </c>
      <c r="BT36" s="113">
        <f>SUM(BT3:BT35)</f>
        <v>16</v>
      </c>
      <c r="BU36" s="111">
        <f>SUM(BU3:BU35)</f>
        <v>1334.1</v>
      </c>
      <c r="BV36" s="112"/>
      <c r="BW36" s="121">
        <f>SUM(BW3:BW35)</f>
        <v>36933.550000000003</v>
      </c>
      <c r="BX36" s="113">
        <f t="shared" ref="BX36:BY36" si="64">SUM(BX3:BX35)</f>
        <v>0</v>
      </c>
      <c r="BY36" s="111">
        <f t="shared" si="64"/>
        <v>0</v>
      </c>
      <c r="BZ36" s="112"/>
      <c r="CA36" s="122">
        <f>SUM(CA3:CA35)</f>
        <v>0</v>
      </c>
      <c r="CB36" s="112"/>
      <c r="CC36" s="111">
        <f t="shared" ref="CC36" si="65">SUM(CC3:CC35)</f>
        <v>0</v>
      </c>
      <c r="CD36" s="112"/>
      <c r="CE36" s="112">
        <f>SUM(CE3:CE35)</f>
        <v>0</v>
      </c>
      <c r="CF36" s="113">
        <f t="shared" ref="CF36:CG36" si="66">SUM(CF3:CF35)</f>
        <v>0</v>
      </c>
      <c r="CG36" s="111">
        <f t="shared" si="66"/>
        <v>0</v>
      </c>
      <c r="CH36" s="112"/>
      <c r="CI36" s="123">
        <f>SUM(CI3:CI35)</f>
        <v>0</v>
      </c>
      <c r="CJ36" s="113">
        <f>SUM(CJ3:CJ35)</f>
        <v>0</v>
      </c>
      <c r="CK36" s="111">
        <f>SUM(CK3:CK35)</f>
        <v>99.1</v>
      </c>
      <c r="CL36" s="110"/>
      <c r="CM36" s="121">
        <f>SUM(CM3:CM35)</f>
        <v>3567.6</v>
      </c>
      <c r="CN36" s="113">
        <f>SUM(CN3:CN35)</f>
        <v>0</v>
      </c>
      <c r="CO36" s="111">
        <f>SUM(CO3:CO35)</f>
        <v>0</v>
      </c>
      <c r="CP36" s="112"/>
      <c r="CQ36" s="122">
        <f>SUM(CQ13:CQ35)</f>
        <v>0</v>
      </c>
      <c r="CR36" s="113">
        <f>SUM(CR21:CR35)</f>
        <v>0</v>
      </c>
      <c r="CS36" s="123">
        <f>SUM(CS3:CS35)</f>
        <v>50.68</v>
      </c>
      <c r="CT36" s="123">
        <f t="shared" ref="CT36" si="67">SUM(CT21:CT35)</f>
        <v>0</v>
      </c>
      <c r="CU36" s="123">
        <f>SUM(CU21:CU35)</f>
        <v>0</v>
      </c>
      <c r="CV36" s="118">
        <f t="shared" ref="CV36" si="68">SUM(CV15:CV35)</f>
        <v>0</v>
      </c>
      <c r="CW36" s="112">
        <f>SUM(CW3:CW35)</f>
        <v>0</v>
      </c>
      <c r="CX36" s="112"/>
      <c r="CY36" s="121">
        <f>SUM(CY15:CY35)</f>
        <v>0</v>
      </c>
      <c r="CZ36" s="113">
        <f t="shared" ref="CZ36:EN36" si="69">SUM(CZ3:CZ35)</f>
        <v>0</v>
      </c>
      <c r="DA36" s="114">
        <f t="shared" si="69"/>
        <v>0</v>
      </c>
      <c r="DB36" s="112"/>
      <c r="DC36" s="122">
        <f>SUM(DC3:DC35)</f>
        <v>0</v>
      </c>
      <c r="DD36" s="118">
        <f t="shared" ref="DD36:DE36" si="70">SUM(DD3:DD35)</f>
        <v>0</v>
      </c>
      <c r="DE36" s="114">
        <f t="shared" si="70"/>
        <v>0</v>
      </c>
      <c r="DF36" s="112"/>
      <c r="DG36" s="112">
        <f>SUM(DG3:DG35)</f>
        <v>0</v>
      </c>
      <c r="DH36" s="118">
        <f t="shared" ref="DH36:DI36" si="71">SUM(DH3:DH35)</f>
        <v>0</v>
      </c>
      <c r="DI36" s="114">
        <f t="shared" si="71"/>
        <v>0</v>
      </c>
      <c r="DJ36" s="112"/>
      <c r="DK36" s="112">
        <f>SUM(DK3:DK35)</f>
        <v>0</v>
      </c>
      <c r="DL36" s="118">
        <f t="shared" ref="DL36:DM36" si="72">SUM(DL3:DL35)</f>
        <v>0</v>
      </c>
      <c r="DM36" s="114">
        <f t="shared" si="72"/>
        <v>0</v>
      </c>
      <c r="DN36" s="112"/>
      <c r="DO36" s="112">
        <f>SUM(DO3:DO35)</f>
        <v>0</v>
      </c>
      <c r="DP36" s="112"/>
      <c r="DQ36" s="114">
        <f t="shared" ref="DQ36" si="73">SUM(DQ3:DQ35)</f>
        <v>0</v>
      </c>
      <c r="DR36" s="112"/>
      <c r="DS36" s="112">
        <f>SUM(DS3:DS35)</f>
        <v>0</v>
      </c>
      <c r="DT36" s="113"/>
      <c r="DU36" s="114">
        <f t="shared" ref="DU36" si="74">SUM(DU3:DU35)</f>
        <v>0</v>
      </c>
      <c r="DV36" s="112"/>
      <c r="DW36" s="112">
        <f>SUM(DW3:DW35)</f>
        <v>0</v>
      </c>
      <c r="DX36" s="113"/>
      <c r="DY36" s="114">
        <f t="shared" ref="DY36" si="75">SUM(DY3:DY35)</f>
        <v>0</v>
      </c>
      <c r="DZ36" s="112"/>
      <c r="EA36" s="112">
        <f>SUM(EA3:EA35)</f>
        <v>0</v>
      </c>
      <c r="EB36" s="113"/>
      <c r="EC36" s="114">
        <f t="shared" ref="EC36" si="76">SUM(EC3:EC35)</f>
        <v>0</v>
      </c>
      <c r="ED36" s="112"/>
      <c r="EE36" s="112">
        <f>SUM(EE3:EE35)</f>
        <v>0</v>
      </c>
      <c r="EF36" s="118">
        <f t="shared" ref="EF36:EG36" si="77">SUM(EF3:EF35)</f>
        <v>0</v>
      </c>
      <c r="EG36" s="112">
        <f t="shared" si="77"/>
        <v>0</v>
      </c>
      <c r="EH36" s="112"/>
      <c r="EI36" s="112">
        <f>SUM(EI3:EI35)</f>
        <v>0</v>
      </c>
      <c r="EJ36" s="171">
        <f t="shared" ref="EJ36:EK36" si="78">SUM(EJ3:EJ35)</f>
        <v>0</v>
      </c>
      <c r="EK36" s="170">
        <f t="shared" si="78"/>
        <v>14</v>
      </c>
      <c r="EL36" s="112"/>
      <c r="EM36" s="112">
        <f>SUM(EM3:EM35)</f>
        <v>280</v>
      </c>
      <c r="EN36" s="110">
        <f t="shared" si="69"/>
        <v>0</v>
      </c>
      <c r="EO36" s="111">
        <f>SUM(EO3:EO35)</f>
        <v>0</v>
      </c>
      <c r="EP36" s="110"/>
      <c r="EQ36" s="126">
        <f>SUM(EQ3:EQ35)</f>
        <v>0</v>
      </c>
      <c r="ES36" s="240">
        <f t="shared" ref="ES36" si="79">SUM(ES3:ES35)</f>
        <v>239952.5</v>
      </c>
    </row>
    <row r="37" spans="1:150" ht="15.75" thickBot="1">
      <c r="B37" s="12"/>
      <c r="BE37" s="6"/>
      <c r="ES37" s="241"/>
    </row>
  </sheetData>
  <mergeCells count="3">
    <mergeCell ref="B1:AC1"/>
    <mergeCell ref="A36:C36"/>
    <mergeCell ref="ES36:ES37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BQ39"/>
  <sheetViews>
    <sheetView tabSelected="1" topLeftCell="A35" workbookViewId="0">
      <selection activeCell="C47" sqref="C47"/>
    </sheetView>
  </sheetViews>
  <sheetFormatPr baseColWidth="10" defaultRowHeight="15"/>
  <cols>
    <col min="2" max="2" width="11.42578125" style="5"/>
    <col min="3" max="3" width="26.5703125" customWidth="1"/>
    <col min="4" max="4" width="4.42578125" customWidth="1"/>
    <col min="5" max="5" width="11.42578125" style="178"/>
    <col min="9" max="9" width="11.42578125" style="5"/>
    <col min="10" max="10" width="26.5703125" customWidth="1"/>
    <col min="11" max="11" width="4.42578125" customWidth="1"/>
    <col min="12" max="12" width="11.42578125" style="178"/>
    <col min="16" max="16" width="11.42578125" style="5"/>
    <col min="17" max="17" width="26.5703125" customWidth="1"/>
    <col min="18" max="18" width="4.42578125" customWidth="1"/>
    <col min="19" max="19" width="11.42578125" style="178"/>
    <col min="23" max="23" width="11.42578125" style="5"/>
    <col min="24" max="24" width="26.5703125" customWidth="1"/>
    <col min="25" max="25" width="4.42578125" customWidth="1"/>
    <col min="26" max="26" width="11.42578125" style="178"/>
    <col min="30" max="30" width="11.42578125" style="5"/>
    <col min="31" max="31" width="26.5703125" customWidth="1"/>
    <col min="32" max="32" width="2.5703125" customWidth="1"/>
    <col min="33" max="33" width="11.42578125" style="178"/>
    <col min="37" max="37" width="11.42578125" style="5"/>
    <col min="38" max="38" width="26.5703125" customWidth="1"/>
    <col min="39" max="39" width="2.5703125" customWidth="1"/>
    <col min="40" max="40" width="11.42578125" style="178"/>
    <col min="44" max="44" width="11.42578125" style="5"/>
    <col min="45" max="45" width="26.5703125" customWidth="1"/>
    <col min="46" max="46" width="2.5703125" customWidth="1"/>
    <col min="47" max="47" width="11.42578125" style="178"/>
    <col min="51" max="51" width="11.42578125" style="5"/>
    <col min="52" max="52" width="26.5703125" customWidth="1"/>
    <col min="53" max="53" width="2.5703125" customWidth="1"/>
    <col min="54" max="54" width="11.42578125" style="178"/>
    <col min="58" max="58" width="11.42578125" style="5"/>
    <col min="59" max="59" width="26.5703125" customWidth="1"/>
    <col min="60" max="60" width="2.5703125" customWidth="1"/>
    <col min="61" max="61" width="11.42578125" style="178"/>
    <col min="65" max="65" width="11.42578125" style="5"/>
    <col min="66" max="66" width="26.5703125" customWidth="1"/>
    <col min="67" max="67" width="2.5703125" customWidth="1"/>
    <col min="68" max="68" width="11.42578125" style="6"/>
  </cols>
  <sheetData>
    <row r="2" spans="1:69" ht="18.75">
      <c r="B2" s="177" t="s">
        <v>196</v>
      </c>
      <c r="I2" s="177" t="s">
        <v>196</v>
      </c>
      <c r="P2" s="177" t="s">
        <v>196</v>
      </c>
      <c r="W2" s="177" t="s">
        <v>196</v>
      </c>
      <c r="AD2" s="177" t="s">
        <v>196</v>
      </c>
      <c r="AK2" s="177" t="s">
        <v>196</v>
      </c>
      <c r="AR2" s="177" t="s">
        <v>196</v>
      </c>
      <c r="AY2" s="177" t="s">
        <v>196</v>
      </c>
      <c r="BF2" s="177" t="s">
        <v>196</v>
      </c>
      <c r="BM2" s="177" t="s">
        <v>196</v>
      </c>
    </row>
    <row r="3" spans="1:69" ht="23.25">
      <c r="B3" s="202" t="s">
        <v>279</v>
      </c>
      <c r="D3" s="202"/>
      <c r="E3" s="202"/>
      <c r="I3" s="202" t="s">
        <v>268</v>
      </c>
      <c r="K3" s="202"/>
      <c r="L3" s="202"/>
      <c r="P3" s="202" t="s">
        <v>269</v>
      </c>
      <c r="R3" s="202"/>
      <c r="S3" s="202"/>
      <c r="X3" s="202" t="s">
        <v>244</v>
      </c>
      <c r="Y3" s="202"/>
      <c r="Z3" s="202"/>
      <c r="AE3" s="202" t="s">
        <v>221</v>
      </c>
      <c r="AF3" s="202"/>
      <c r="AG3" s="202"/>
      <c r="AL3" s="245" t="s">
        <v>197</v>
      </c>
      <c r="AM3" s="245"/>
      <c r="AN3" s="245"/>
      <c r="AS3" s="245" t="s">
        <v>198</v>
      </c>
      <c r="AT3" s="245"/>
      <c r="AU3" s="245"/>
      <c r="AZ3" s="245" t="s">
        <v>199</v>
      </c>
      <c r="BA3" s="245"/>
      <c r="BB3" s="245"/>
      <c r="BG3" s="245" t="s">
        <v>200</v>
      </c>
      <c r="BH3" s="245"/>
      <c r="BI3" s="245"/>
      <c r="BN3" s="245" t="s">
        <v>201</v>
      </c>
      <c r="BO3" s="245"/>
      <c r="BP3" s="245"/>
    </row>
    <row r="6" spans="1:69" ht="16.5" thickBot="1">
      <c r="A6" s="179"/>
      <c r="B6" s="180" t="s">
        <v>2</v>
      </c>
      <c r="C6" s="180" t="s">
        <v>202</v>
      </c>
      <c r="D6" s="180"/>
      <c r="E6" s="181" t="s">
        <v>203</v>
      </c>
      <c r="F6" s="179"/>
      <c r="H6" s="179"/>
      <c r="I6" s="180" t="s">
        <v>2</v>
      </c>
      <c r="J6" s="180" t="s">
        <v>202</v>
      </c>
      <c r="K6" s="180"/>
      <c r="L6" s="181" t="s">
        <v>203</v>
      </c>
      <c r="M6" s="179"/>
      <c r="O6" s="179"/>
      <c r="P6" s="180" t="s">
        <v>2</v>
      </c>
      <c r="Q6" s="180" t="s">
        <v>202</v>
      </c>
      <c r="R6" s="180"/>
      <c r="S6" s="181" t="s">
        <v>203</v>
      </c>
      <c r="T6" s="179"/>
      <c r="V6" s="179"/>
      <c r="W6" s="180" t="s">
        <v>2</v>
      </c>
      <c r="X6" s="180" t="s">
        <v>202</v>
      </c>
      <c r="Y6" s="180"/>
      <c r="Z6" s="181" t="s">
        <v>203</v>
      </c>
      <c r="AA6" s="179"/>
      <c r="AC6" s="179"/>
      <c r="AD6" s="180" t="s">
        <v>2</v>
      </c>
      <c r="AE6" s="180" t="s">
        <v>202</v>
      </c>
      <c r="AF6" s="180"/>
      <c r="AG6" s="181" t="s">
        <v>203</v>
      </c>
      <c r="AH6" s="179"/>
      <c r="AJ6" s="179"/>
      <c r="AK6" s="180" t="s">
        <v>2</v>
      </c>
      <c r="AL6" s="180" t="s">
        <v>202</v>
      </c>
      <c r="AM6" s="180"/>
      <c r="AN6" s="181" t="s">
        <v>203</v>
      </c>
      <c r="AO6" s="179"/>
      <c r="AQ6" s="179"/>
      <c r="AR6" s="180" t="s">
        <v>2</v>
      </c>
      <c r="AS6" s="180" t="s">
        <v>202</v>
      </c>
      <c r="AT6" s="180"/>
      <c r="AU6" s="181" t="s">
        <v>203</v>
      </c>
      <c r="AV6" s="179"/>
      <c r="AX6" s="179"/>
      <c r="AY6" s="180" t="s">
        <v>2</v>
      </c>
      <c r="AZ6" s="180" t="s">
        <v>202</v>
      </c>
      <c r="BA6" s="180"/>
      <c r="BB6" s="181" t="s">
        <v>203</v>
      </c>
      <c r="BC6" s="179"/>
      <c r="BE6" s="179"/>
      <c r="BF6" s="180" t="s">
        <v>2</v>
      </c>
      <c r="BG6" s="180" t="s">
        <v>202</v>
      </c>
      <c r="BH6" s="180"/>
      <c r="BI6" s="181" t="s">
        <v>203</v>
      </c>
      <c r="BJ6" s="179"/>
      <c r="BL6" s="179"/>
      <c r="BM6" s="180" t="s">
        <v>2</v>
      </c>
      <c r="BN6" s="180" t="s">
        <v>202</v>
      </c>
      <c r="BO6" s="180"/>
      <c r="BP6" s="182" t="s">
        <v>203</v>
      </c>
      <c r="BQ6" s="179"/>
    </row>
    <row r="7" spans="1:69" ht="18.75" customHeight="1" thickTop="1">
      <c r="B7" s="208">
        <v>6</v>
      </c>
      <c r="C7" s="211" t="s">
        <v>220</v>
      </c>
      <c r="D7" s="212"/>
      <c r="E7" s="205">
        <v>100.1</v>
      </c>
      <c r="F7" s="81"/>
      <c r="I7" s="208">
        <v>15</v>
      </c>
      <c r="J7" s="211" t="s">
        <v>220</v>
      </c>
      <c r="K7" s="212"/>
      <c r="L7" s="205">
        <v>229.5</v>
      </c>
      <c r="M7" s="81"/>
      <c r="P7" s="208">
        <v>20</v>
      </c>
      <c r="Q7" s="211" t="s">
        <v>220</v>
      </c>
      <c r="R7" s="212"/>
      <c r="S7" s="205">
        <v>327.39999999999998</v>
      </c>
      <c r="T7" s="81"/>
      <c r="W7" s="208">
        <v>9</v>
      </c>
      <c r="X7" s="211" t="s">
        <v>220</v>
      </c>
      <c r="Y7" s="212"/>
      <c r="Z7" s="205">
        <v>162.30000000000001</v>
      </c>
      <c r="AA7" s="81"/>
      <c r="AD7" s="208">
        <v>60</v>
      </c>
      <c r="AE7" s="211" t="s">
        <v>220</v>
      </c>
      <c r="AF7" s="212"/>
      <c r="AG7" s="205">
        <v>1136.9000000000001</v>
      </c>
      <c r="AH7" s="81"/>
      <c r="AK7" s="96"/>
      <c r="AL7" s="183" t="s">
        <v>21</v>
      </c>
      <c r="AM7" s="81"/>
      <c r="AN7" s="85">
        <v>156</v>
      </c>
      <c r="AO7" s="81"/>
      <c r="AR7" s="96"/>
      <c r="AS7" s="183" t="s">
        <v>21</v>
      </c>
      <c r="AT7" s="81"/>
      <c r="AU7" s="85">
        <v>1273.5999999999999</v>
      </c>
      <c r="AV7" s="81"/>
      <c r="AY7" s="96">
        <v>20</v>
      </c>
      <c r="AZ7" s="81" t="s">
        <v>42</v>
      </c>
      <c r="BA7" s="81"/>
      <c r="BB7" s="85">
        <v>112.8</v>
      </c>
      <c r="BC7" s="81"/>
      <c r="BF7" s="96"/>
      <c r="BG7" s="81" t="s">
        <v>204</v>
      </c>
      <c r="BH7" s="81"/>
      <c r="BI7" s="85">
        <v>393.3</v>
      </c>
      <c r="BJ7" s="81"/>
      <c r="BM7" s="96">
        <v>1</v>
      </c>
      <c r="BN7" s="81" t="s">
        <v>205</v>
      </c>
      <c r="BO7" s="81"/>
      <c r="BP7" s="88">
        <v>76.400000000000006</v>
      </c>
      <c r="BQ7" s="81"/>
    </row>
    <row r="8" spans="1:69" ht="18.75" customHeight="1">
      <c r="B8" s="206">
        <v>35</v>
      </c>
      <c r="C8" s="210" t="s">
        <v>6</v>
      </c>
      <c r="D8" s="207"/>
      <c r="E8" s="204">
        <v>876.8</v>
      </c>
      <c r="F8" s="27"/>
      <c r="I8" s="206">
        <v>30</v>
      </c>
      <c r="J8" s="210" t="s">
        <v>6</v>
      </c>
      <c r="K8" s="207"/>
      <c r="L8" s="204">
        <v>848.82</v>
      </c>
      <c r="M8" s="27"/>
      <c r="P8" s="206">
        <v>18</v>
      </c>
      <c r="Q8" s="210" t="s">
        <v>6</v>
      </c>
      <c r="R8" s="207"/>
      <c r="S8" s="204">
        <v>550.67999999999995</v>
      </c>
      <c r="T8" s="27"/>
      <c r="W8" s="206">
        <v>36</v>
      </c>
      <c r="X8" s="210" t="s">
        <v>6</v>
      </c>
      <c r="Y8" s="207"/>
      <c r="Z8" s="204">
        <v>1032.9000000000001</v>
      </c>
      <c r="AA8" s="27"/>
      <c r="AD8" s="206">
        <v>63</v>
      </c>
      <c r="AE8" s="210" t="s">
        <v>6</v>
      </c>
      <c r="AF8" s="207"/>
      <c r="AG8" s="204">
        <v>1661.61</v>
      </c>
      <c r="AH8" s="27"/>
      <c r="AK8" s="184">
        <v>102</v>
      </c>
      <c r="AL8" s="185" t="s">
        <v>205</v>
      </c>
      <c r="AM8" s="27"/>
      <c r="AN8" s="30">
        <v>8600.2000000000007</v>
      </c>
      <c r="AO8" s="27"/>
      <c r="AR8" s="184">
        <v>138</v>
      </c>
      <c r="AS8" s="185" t="s">
        <v>205</v>
      </c>
      <c r="AT8" s="27"/>
      <c r="AU8" s="30">
        <v>11630.64</v>
      </c>
      <c r="AV8" s="27"/>
      <c r="AY8" s="184">
        <v>25</v>
      </c>
      <c r="AZ8" s="185" t="s">
        <v>205</v>
      </c>
      <c r="BA8" s="27"/>
      <c r="BB8" s="30">
        <v>2116.1999999999998</v>
      </c>
      <c r="BC8" s="27"/>
      <c r="BF8" s="184">
        <v>4</v>
      </c>
      <c r="BG8" s="27" t="s">
        <v>67</v>
      </c>
      <c r="BH8" s="27"/>
      <c r="BI8" s="30">
        <v>70.599999999999994</v>
      </c>
      <c r="BJ8" s="27"/>
      <c r="BM8" s="184">
        <v>1</v>
      </c>
      <c r="BN8" s="27" t="s">
        <v>30</v>
      </c>
      <c r="BO8" s="27"/>
      <c r="BP8" s="31">
        <v>9.76</v>
      </c>
      <c r="BQ8" s="27"/>
    </row>
    <row r="9" spans="1:69" ht="18.75" customHeight="1">
      <c r="B9" s="206">
        <v>12</v>
      </c>
      <c r="C9" s="210" t="s">
        <v>222</v>
      </c>
      <c r="D9" s="207"/>
      <c r="E9" s="204">
        <v>326.64</v>
      </c>
      <c r="F9" s="27"/>
      <c r="I9" s="206">
        <v>7</v>
      </c>
      <c r="J9" s="210" t="s">
        <v>222</v>
      </c>
      <c r="K9" s="207"/>
      <c r="L9" s="204">
        <v>190.54</v>
      </c>
      <c r="M9" s="27"/>
      <c r="P9" s="206">
        <v>14</v>
      </c>
      <c r="Q9" s="210" t="s">
        <v>222</v>
      </c>
      <c r="R9" s="207"/>
      <c r="S9" s="204">
        <v>381.08</v>
      </c>
      <c r="T9" s="27"/>
      <c r="W9" s="206">
        <v>13</v>
      </c>
      <c r="X9" s="210" t="s">
        <v>222</v>
      </c>
      <c r="Y9" s="207"/>
      <c r="Z9" s="204">
        <v>353.86</v>
      </c>
      <c r="AA9" s="27"/>
      <c r="AD9" s="206"/>
      <c r="AE9" s="207" t="s">
        <v>170</v>
      </c>
      <c r="AF9" s="207"/>
      <c r="AG9" s="204">
        <v>4</v>
      </c>
      <c r="AH9" s="27"/>
      <c r="AK9" s="184">
        <v>2</v>
      </c>
      <c r="AL9" s="27" t="s">
        <v>22</v>
      </c>
      <c r="AM9" s="27"/>
      <c r="AN9" s="30">
        <v>143.6</v>
      </c>
      <c r="AO9" s="27"/>
      <c r="AR9" s="184">
        <v>6</v>
      </c>
      <c r="AS9" s="27" t="s">
        <v>22</v>
      </c>
      <c r="AT9" s="27"/>
      <c r="AU9" s="30">
        <v>400.2</v>
      </c>
      <c r="AV9" s="27"/>
      <c r="AY9" s="184">
        <v>19</v>
      </c>
      <c r="AZ9" s="27" t="s">
        <v>22</v>
      </c>
      <c r="BA9" s="27"/>
      <c r="BB9" s="30">
        <v>1053.2</v>
      </c>
      <c r="BC9" s="27"/>
      <c r="BF9" s="184">
        <v>18</v>
      </c>
      <c r="BG9" s="27" t="s">
        <v>42</v>
      </c>
      <c r="BH9" s="27"/>
      <c r="BI9" s="30">
        <v>98.1</v>
      </c>
      <c r="BJ9" s="27"/>
      <c r="BM9" s="184">
        <v>1</v>
      </c>
      <c r="BN9" s="27" t="s">
        <v>29</v>
      </c>
      <c r="BO9" s="27"/>
      <c r="BP9" s="31">
        <v>69.099999999999994</v>
      </c>
      <c r="BQ9" s="27"/>
    </row>
    <row r="10" spans="1:69" ht="18.75" customHeight="1">
      <c r="B10" s="206"/>
      <c r="C10" s="210"/>
      <c r="D10" s="207"/>
      <c r="E10" s="204"/>
      <c r="F10" s="27"/>
      <c r="I10" s="206"/>
      <c r="J10" s="210"/>
      <c r="K10" s="207"/>
      <c r="L10" s="204"/>
      <c r="M10" s="27"/>
      <c r="P10" s="206"/>
      <c r="Q10" s="210"/>
      <c r="R10" s="207"/>
      <c r="S10" s="204"/>
      <c r="T10" s="27"/>
      <c r="W10" s="206"/>
      <c r="X10" s="210"/>
      <c r="Y10" s="207"/>
      <c r="Z10" s="204"/>
      <c r="AA10" s="27"/>
      <c r="AD10" s="206"/>
      <c r="AE10" s="210" t="s">
        <v>222</v>
      </c>
      <c r="AF10" s="207"/>
      <c r="AG10" s="204">
        <v>741.2</v>
      </c>
      <c r="AH10" s="27"/>
      <c r="AK10" s="184">
        <v>6</v>
      </c>
      <c r="AL10" s="185" t="s">
        <v>35</v>
      </c>
      <c r="AM10" s="27"/>
      <c r="AN10" s="30">
        <v>141.44</v>
      </c>
      <c r="AO10" s="27"/>
      <c r="AR10" s="184">
        <v>8</v>
      </c>
      <c r="AS10" s="185" t="s">
        <v>35</v>
      </c>
      <c r="AT10" s="27"/>
      <c r="AU10" s="30">
        <v>181.64</v>
      </c>
      <c r="AV10" s="27"/>
      <c r="AY10" s="186"/>
      <c r="AZ10" s="187"/>
      <c r="BA10" s="187"/>
      <c r="BB10" s="188"/>
      <c r="BC10" s="69"/>
      <c r="BF10" s="184">
        <v>46</v>
      </c>
      <c r="BG10" s="27" t="s">
        <v>22</v>
      </c>
      <c r="BH10" s="27"/>
      <c r="BI10" s="30">
        <v>2568.4</v>
      </c>
      <c r="BJ10" s="27"/>
      <c r="BM10" s="184">
        <v>2</v>
      </c>
      <c r="BN10" s="27" t="s">
        <v>12</v>
      </c>
      <c r="BO10" s="27"/>
      <c r="BP10" s="31">
        <v>131.5</v>
      </c>
      <c r="BQ10" s="27"/>
    </row>
    <row r="11" spans="1:69" ht="18.75" customHeight="1">
      <c r="B11" s="213"/>
      <c r="C11" s="214"/>
      <c r="D11" s="214"/>
      <c r="E11" s="215"/>
      <c r="F11" s="107"/>
      <c r="I11" s="213"/>
      <c r="J11" s="214"/>
      <c r="K11" s="214"/>
      <c r="L11" s="215"/>
      <c r="M11" s="107"/>
      <c r="P11" s="213"/>
      <c r="Q11" s="214"/>
      <c r="R11" s="214"/>
      <c r="S11" s="215"/>
      <c r="T11" s="107"/>
      <c r="W11" s="213"/>
      <c r="X11" s="214"/>
      <c r="Y11" s="214"/>
      <c r="Z11" s="215"/>
      <c r="AA11" s="107"/>
      <c r="AD11" s="213"/>
      <c r="AE11" s="214"/>
      <c r="AF11" s="214"/>
      <c r="AG11" s="215"/>
      <c r="AH11" s="107"/>
      <c r="AK11" s="186"/>
      <c r="AL11" s="187"/>
      <c r="AM11" s="187"/>
      <c r="AN11" s="188"/>
      <c r="AO11" s="107"/>
      <c r="AR11" s="186"/>
      <c r="AS11" s="187"/>
      <c r="AT11" s="187"/>
      <c r="AU11" s="188"/>
      <c r="AV11" s="107"/>
      <c r="AY11" s="186"/>
      <c r="AZ11" s="187"/>
      <c r="BA11" s="187"/>
      <c r="BB11" s="188"/>
      <c r="BC11" s="69"/>
      <c r="BF11" s="184"/>
      <c r="BG11" s="27" t="s">
        <v>59</v>
      </c>
      <c r="BH11" s="27"/>
      <c r="BI11" s="30">
        <v>255.8</v>
      </c>
      <c r="BJ11" s="27"/>
      <c r="BM11" s="184">
        <v>2</v>
      </c>
      <c r="BN11" s="27" t="s">
        <v>206</v>
      </c>
      <c r="BO11" s="27"/>
      <c r="BP11" s="31">
        <v>1845.3</v>
      </c>
      <c r="BQ11" s="27"/>
    </row>
    <row r="12" spans="1:69" ht="18.75" customHeight="1">
      <c r="B12" s="206">
        <v>1</v>
      </c>
      <c r="C12" s="207" t="s">
        <v>223</v>
      </c>
      <c r="D12" s="207"/>
      <c r="E12" s="204">
        <v>929.4</v>
      </c>
      <c r="F12" s="27"/>
      <c r="I12" s="206"/>
      <c r="J12" s="207" t="s">
        <v>253</v>
      </c>
      <c r="K12" s="207"/>
      <c r="L12" s="204"/>
      <c r="M12" s="27"/>
      <c r="P12" s="206">
        <v>2</v>
      </c>
      <c r="Q12" s="207" t="s">
        <v>253</v>
      </c>
      <c r="R12" s="207"/>
      <c r="S12" s="204">
        <v>1804.08</v>
      </c>
      <c r="T12" s="27"/>
      <c r="W12" s="206">
        <v>1</v>
      </c>
      <c r="X12" s="207" t="s">
        <v>223</v>
      </c>
      <c r="Y12" s="207"/>
      <c r="Z12" s="204">
        <v>950.27</v>
      </c>
      <c r="AA12" s="27"/>
      <c r="AD12" s="216"/>
      <c r="AE12" s="217"/>
      <c r="AF12" s="217"/>
      <c r="AG12" s="218"/>
      <c r="AH12" s="27"/>
      <c r="AO12" s="27"/>
      <c r="AV12" s="27"/>
      <c r="AY12" s="184">
        <v>8</v>
      </c>
      <c r="AZ12" s="27" t="s">
        <v>207</v>
      </c>
      <c r="BA12" s="27"/>
      <c r="BB12" s="30">
        <v>7364.49</v>
      </c>
      <c r="BC12" s="27"/>
      <c r="BJ12" s="27"/>
      <c r="BM12" s="184">
        <v>2</v>
      </c>
      <c r="BN12" s="27" t="s">
        <v>208</v>
      </c>
      <c r="BO12" s="27"/>
      <c r="BP12" s="31">
        <v>52</v>
      </c>
      <c r="BQ12" s="27"/>
    </row>
    <row r="13" spans="1:69" ht="18.75" customHeight="1">
      <c r="B13" s="206"/>
      <c r="C13" s="207" t="s">
        <v>14</v>
      </c>
      <c r="D13" s="207"/>
      <c r="E13" s="204"/>
      <c r="F13" s="27"/>
      <c r="I13" s="206">
        <v>3</v>
      </c>
      <c r="J13" s="207" t="s">
        <v>14</v>
      </c>
      <c r="K13" s="207"/>
      <c r="L13" s="204">
        <v>2804.5</v>
      </c>
      <c r="M13" s="27"/>
      <c r="P13" s="206">
        <v>5</v>
      </c>
      <c r="Q13" s="207" t="s">
        <v>14</v>
      </c>
      <c r="R13" s="207"/>
      <c r="S13" s="204">
        <v>4692.8</v>
      </c>
      <c r="T13" s="27"/>
      <c r="W13" s="206">
        <v>1</v>
      </c>
      <c r="X13" s="207" t="s">
        <v>14</v>
      </c>
      <c r="Y13" s="207"/>
      <c r="Z13" s="204">
        <v>929</v>
      </c>
      <c r="AA13" s="27"/>
      <c r="AD13" s="206">
        <v>5</v>
      </c>
      <c r="AE13" s="207" t="s">
        <v>223</v>
      </c>
      <c r="AF13" s="207"/>
      <c r="AG13" s="204">
        <v>4674.25</v>
      </c>
      <c r="AH13" s="27"/>
      <c r="AK13" s="184">
        <v>5</v>
      </c>
      <c r="AL13" s="27" t="s">
        <v>209</v>
      </c>
      <c r="AM13" s="27"/>
      <c r="AN13" s="30">
        <v>4674.25</v>
      </c>
      <c r="AO13" s="27"/>
      <c r="AR13" s="184">
        <v>1</v>
      </c>
      <c r="AS13" s="27" t="s">
        <v>210</v>
      </c>
      <c r="AT13" s="27"/>
      <c r="AU13" s="30">
        <v>818.5</v>
      </c>
      <c r="AV13" s="27"/>
      <c r="AY13" s="184">
        <v>11</v>
      </c>
      <c r="AZ13" s="27" t="s">
        <v>211</v>
      </c>
      <c r="BA13" s="27"/>
      <c r="BB13" s="30">
        <v>8422.68</v>
      </c>
      <c r="BC13" s="27"/>
      <c r="BJ13" s="27"/>
      <c r="BM13" s="184">
        <v>3</v>
      </c>
      <c r="BN13" s="27" t="s">
        <v>35</v>
      </c>
      <c r="BO13" s="27"/>
      <c r="BP13" s="31">
        <v>77.3</v>
      </c>
      <c r="BQ13" s="27"/>
    </row>
    <row r="14" spans="1:69" ht="18.75" customHeight="1" thickBot="1">
      <c r="B14" s="219">
        <v>3</v>
      </c>
      <c r="C14" s="220" t="s">
        <v>15</v>
      </c>
      <c r="D14" s="220"/>
      <c r="E14" s="221">
        <v>2308.4</v>
      </c>
      <c r="F14" s="27"/>
      <c r="I14" s="219">
        <v>7</v>
      </c>
      <c r="J14" s="220" t="s">
        <v>15</v>
      </c>
      <c r="K14" s="220"/>
      <c r="L14" s="221">
        <v>6036.29</v>
      </c>
      <c r="M14" s="27"/>
      <c r="P14" s="219">
        <v>2</v>
      </c>
      <c r="Q14" s="220" t="s">
        <v>15</v>
      </c>
      <c r="R14" s="220"/>
      <c r="S14" s="221">
        <v>1572.33</v>
      </c>
      <c r="T14" s="27"/>
      <c r="W14" s="219">
        <v>5</v>
      </c>
      <c r="X14" s="220" t="s">
        <v>15</v>
      </c>
      <c r="Y14" s="220"/>
      <c r="Z14" s="221">
        <v>3909.3</v>
      </c>
      <c r="AA14" s="27"/>
      <c r="AD14" s="206">
        <v>10</v>
      </c>
      <c r="AE14" s="207" t="s">
        <v>14</v>
      </c>
      <c r="AF14" s="207"/>
      <c r="AG14" s="204">
        <v>9285.2000000000007</v>
      </c>
      <c r="AH14" s="27"/>
      <c r="AK14" s="184">
        <v>8</v>
      </c>
      <c r="AL14" s="27" t="s">
        <v>211</v>
      </c>
      <c r="AM14" s="27"/>
      <c r="AN14" s="30">
        <v>6405.45</v>
      </c>
      <c r="AO14" s="27"/>
      <c r="AR14" s="184">
        <v>7</v>
      </c>
      <c r="AS14" s="27" t="s">
        <v>211</v>
      </c>
      <c r="AT14" s="27"/>
      <c r="AU14" s="30">
        <v>5411.78</v>
      </c>
      <c r="AV14" s="27"/>
      <c r="AY14" s="184">
        <v>17</v>
      </c>
      <c r="AZ14" s="27" t="s">
        <v>14</v>
      </c>
      <c r="BA14" s="27"/>
      <c r="BB14" s="30">
        <v>15997.8</v>
      </c>
      <c r="BC14" s="27"/>
      <c r="BF14" s="184">
        <v>6</v>
      </c>
      <c r="BG14" s="27" t="s">
        <v>207</v>
      </c>
      <c r="BH14" s="27"/>
      <c r="BI14" s="30">
        <v>5745.16</v>
      </c>
      <c r="BJ14" s="27"/>
      <c r="BM14" s="184">
        <v>5</v>
      </c>
      <c r="BN14" s="27" t="s">
        <v>28</v>
      </c>
      <c r="BO14" s="27"/>
      <c r="BP14" s="31">
        <v>181.86</v>
      </c>
      <c r="BQ14" s="27"/>
    </row>
    <row r="15" spans="1:69" ht="18.75" customHeight="1" thickTop="1" thickBot="1">
      <c r="B15" s="193"/>
      <c r="C15" s="203" t="s">
        <v>224</v>
      </c>
      <c r="D15" s="179" t="s">
        <v>246</v>
      </c>
      <c r="E15" s="222">
        <f>SUM(E12:E14)</f>
        <v>3237.8</v>
      </c>
      <c r="F15" s="27"/>
      <c r="I15" s="193"/>
      <c r="J15" s="203" t="s">
        <v>224</v>
      </c>
      <c r="K15" s="179" t="s">
        <v>246</v>
      </c>
      <c r="L15" s="222">
        <f>SUM(L12:L14)</f>
        <v>8840.7900000000009</v>
      </c>
      <c r="M15" s="27"/>
      <c r="P15" s="193"/>
      <c r="Q15" s="203" t="s">
        <v>224</v>
      </c>
      <c r="R15" s="179" t="s">
        <v>246</v>
      </c>
      <c r="S15" s="222">
        <f>SUM(S12:S14)</f>
        <v>8069.21</v>
      </c>
      <c r="T15" s="27"/>
      <c r="W15" s="193"/>
      <c r="X15" s="203" t="s">
        <v>224</v>
      </c>
      <c r="Y15" s="179" t="s">
        <v>246</v>
      </c>
      <c r="Z15" s="222">
        <f>SUM(Z12:Z14)</f>
        <v>5788.57</v>
      </c>
      <c r="AA15" s="27"/>
      <c r="AD15" s="219">
        <v>11</v>
      </c>
      <c r="AE15" s="220" t="s">
        <v>15</v>
      </c>
      <c r="AF15" s="220"/>
      <c r="AG15" s="221">
        <v>8813.16</v>
      </c>
      <c r="AH15" s="27"/>
      <c r="AK15" s="189">
        <v>8</v>
      </c>
      <c r="AL15" s="190" t="s">
        <v>14</v>
      </c>
      <c r="AM15" s="190"/>
      <c r="AN15" s="191">
        <v>7446.3</v>
      </c>
      <c r="AO15" s="27"/>
      <c r="AR15" s="189">
        <v>15</v>
      </c>
      <c r="AS15" s="190" t="s">
        <v>14</v>
      </c>
      <c r="AT15" s="190"/>
      <c r="AU15" s="191">
        <v>14024.1</v>
      </c>
      <c r="AV15" s="27"/>
      <c r="AY15" s="189"/>
      <c r="AZ15" s="192"/>
      <c r="BA15" s="190"/>
      <c r="BB15" s="191"/>
      <c r="BC15" s="27"/>
      <c r="BF15" s="184">
        <v>21</v>
      </c>
      <c r="BG15" s="27" t="s">
        <v>211</v>
      </c>
      <c r="BH15" s="27"/>
      <c r="BI15" s="30">
        <v>16442.189999999999</v>
      </c>
      <c r="BJ15" s="27"/>
      <c r="BM15" s="186"/>
      <c r="BN15" s="187"/>
      <c r="BO15" s="187"/>
      <c r="BP15" s="162"/>
      <c r="BQ15" s="187"/>
    </row>
    <row r="16" spans="1:69" ht="18.75" customHeight="1" thickTop="1" thickBot="1">
      <c r="F16" s="27"/>
      <c r="M16" s="27"/>
      <c r="T16" s="27"/>
      <c r="AA16" s="27"/>
      <c r="AD16" s="193"/>
      <c r="AE16" s="203" t="s">
        <v>224</v>
      </c>
      <c r="AF16" s="179" t="s">
        <v>225</v>
      </c>
      <c r="AG16" s="222">
        <f>SUM(AG13:AG15)</f>
        <v>22772.61</v>
      </c>
      <c r="AH16" s="27"/>
      <c r="AK16" s="193">
        <f>SUM(AK13:AK15)</f>
        <v>21</v>
      </c>
      <c r="AN16" s="194">
        <f>SUM(AN13:AN15)</f>
        <v>18526</v>
      </c>
      <c r="AO16" s="27"/>
      <c r="AR16" s="193">
        <f>SUM(AR13:AR15)</f>
        <v>23</v>
      </c>
      <c r="AU16" s="194">
        <f>SUM(AU13:AU15)</f>
        <v>20254.38</v>
      </c>
      <c r="AV16" s="27"/>
      <c r="AY16" s="193">
        <f>SUM(AY12:AY15)</f>
        <v>36</v>
      </c>
      <c r="BB16" s="194">
        <f>SUM(BB12:BB15)</f>
        <v>31784.97</v>
      </c>
      <c r="BC16" s="27"/>
      <c r="BF16" s="184">
        <v>8</v>
      </c>
      <c r="BG16" s="27" t="s">
        <v>14</v>
      </c>
      <c r="BH16" s="27"/>
      <c r="BI16" s="30">
        <v>7381.7</v>
      </c>
      <c r="BJ16" s="27"/>
      <c r="BM16" s="184">
        <v>8</v>
      </c>
      <c r="BN16" s="27" t="s">
        <v>14</v>
      </c>
      <c r="BO16" s="27"/>
      <c r="BP16" s="31">
        <v>7495.6</v>
      </c>
      <c r="BQ16" s="27"/>
    </row>
    <row r="17" spans="2:69" ht="18.75" customHeight="1" thickTop="1" thickBot="1">
      <c r="F17" s="27"/>
      <c r="M17" s="27"/>
      <c r="T17" s="27"/>
      <c r="AA17" s="27"/>
      <c r="AH17" s="27"/>
      <c r="AO17" s="27"/>
      <c r="AV17" s="27"/>
      <c r="BC17" s="27"/>
      <c r="BF17" s="193">
        <f>SUM(BF14:BF16)</f>
        <v>35</v>
      </c>
      <c r="BI17" s="194">
        <f>SUM(BI14:BI16)</f>
        <v>29569.05</v>
      </c>
      <c r="BJ17" s="27"/>
      <c r="BM17" s="189">
        <v>10</v>
      </c>
      <c r="BN17" s="190" t="s">
        <v>211</v>
      </c>
      <c r="BO17" s="190"/>
      <c r="BP17" s="195">
        <v>8540.0499999999993</v>
      </c>
      <c r="BQ17" s="190"/>
    </row>
    <row r="18" spans="2:69" ht="18.75" customHeight="1" thickTop="1">
      <c r="B18" s="206"/>
      <c r="C18" s="210" t="s">
        <v>240</v>
      </c>
      <c r="D18" s="207"/>
      <c r="E18" s="204"/>
      <c r="F18" s="27"/>
      <c r="I18" s="206"/>
      <c r="J18" s="210" t="s">
        <v>240</v>
      </c>
      <c r="K18" s="207"/>
      <c r="L18" s="204">
        <v>13.61</v>
      </c>
      <c r="M18" s="27"/>
      <c r="P18" s="206"/>
      <c r="Q18" s="210" t="s">
        <v>240</v>
      </c>
      <c r="R18" s="207"/>
      <c r="S18" s="204">
        <v>13.61</v>
      </c>
      <c r="T18" s="27"/>
      <c r="W18" s="206"/>
      <c r="X18" s="210" t="s">
        <v>240</v>
      </c>
      <c r="Y18" s="207"/>
      <c r="Z18" s="204">
        <v>13.61</v>
      </c>
      <c r="AA18" s="27"/>
      <c r="AD18" s="206"/>
      <c r="AE18" s="207" t="s">
        <v>59</v>
      </c>
      <c r="AF18" s="27"/>
      <c r="AG18" s="204">
        <v>507.2</v>
      </c>
      <c r="AH18" s="27"/>
      <c r="AK18" s="184"/>
      <c r="AL18" s="27" t="s">
        <v>150</v>
      </c>
      <c r="AM18" s="27"/>
      <c r="AN18" s="30"/>
      <c r="AO18" s="27"/>
      <c r="AR18" s="184"/>
      <c r="AS18" s="27" t="s">
        <v>150</v>
      </c>
      <c r="AT18" s="27"/>
      <c r="AU18" s="30">
        <v>20.05</v>
      </c>
      <c r="AV18" s="27"/>
      <c r="AY18" s="184">
        <v>13</v>
      </c>
      <c r="AZ18" s="27" t="s">
        <v>212</v>
      </c>
      <c r="BA18" s="27"/>
      <c r="BB18" s="30">
        <v>385.3</v>
      </c>
      <c r="BC18" s="27"/>
      <c r="BJ18" s="81"/>
      <c r="BM18" s="128">
        <f>SUM(BM16:BM17)</f>
        <v>18</v>
      </c>
      <c r="BN18" s="81"/>
      <c r="BO18" s="81"/>
      <c r="BP18" s="196">
        <f>SUM(BP16:BP17)</f>
        <v>16035.65</v>
      </c>
      <c r="BQ18" s="81"/>
    </row>
    <row r="19" spans="2:69" ht="18.75" customHeight="1">
      <c r="B19" s="206"/>
      <c r="C19" s="207" t="s">
        <v>68</v>
      </c>
      <c r="D19" s="27"/>
      <c r="E19" s="204"/>
      <c r="F19" s="81"/>
      <c r="I19" s="206"/>
      <c r="J19" s="207" t="s">
        <v>68</v>
      </c>
      <c r="K19" s="27"/>
      <c r="L19" s="204"/>
      <c r="M19" s="81"/>
      <c r="P19" s="206"/>
      <c r="Q19" s="207" t="s">
        <v>68</v>
      </c>
      <c r="R19" s="27"/>
      <c r="S19" s="204"/>
      <c r="T19" s="81"/>
      <c r="W19" s="206"/>
      <c r="X19" s="207" t="s">
        <v>68</v>
      </c>
      <c r="Y19" s="27"/>
      <c r="Z19" s="204"/>
      <c r="AA19" s="81"/>
      <c r="AD19" s="206"/>
      <c r="AE19" s="207" t="s">
        <v>18</v>
      </c>
      <c r="AF19" s="27"/>
      <c r="AG19" s="204">
        <v>1125.9000000000001</v>
      </c>
      <c r="AH19" s="81"/>
      <c r="AK19" s="184">
        <v>53</v>
      </c>
      <c r="AL19" s="27" t="s">
        <v>212</v>
      </c>
      <c r="AM19" s="27"/>
      <c r="AN19" s="30">
        <v>1407</v>
      </c>
      <c r="AO19" s="81"/>
      <c r="AR19" s="184">
        <v>17</v>
      </c>
      <c r="AS19" s="27" t="s">
        <v>212</v>
      </c>
      <c r="AT19" s="27"/>
      <c r="AU19" s="30">
        <v>412.4</v>
      </c>
      <c r="AV19" s="81"/>
      <c r="AY19" s="184">
        <v>70</v>
      </c>
      <c r="AZ19" s="27" t="s">
        <v>16</v>
      </c>
      <c r="BA19" s="27"/>
      <c r="BB19" s="30">
        <v>1153.9000000000001</v>
      </c>
      <c r="BC19" s="81"/>
      <c r="BF19" s="184">
        <v>22</v>
      </c>
      <c r="BG19" s="27" t="s">
        <v>212</v>
      </c>
      <c r="BH19" s="27"/>
      <c r="BI19" s="30">
        <v>647.4</v>
      </c>
      <c r="BJ19" s="27"/>
      <c r="BM19" s="184"/>
      <c r="BN19" s="27"/>
      <c r="BO19" s="27"/>
      <c r="BP19" s="31"/>
      <c r="BQ19" s="27"/>
    </row>
    <row r="20" spans="2:69" ht="18.75" customHeight="1">
      <c r="B20" s="206">
        <v>16</v>
      </c>
      <c r="C20" s="207" t="s">
        <v>205</v>
      </c>
      <c r="D20" s="27"/>
      <c r="E20" s="204">
        <v>1334.1</v>
      </c>
      <c r="F20" s="27"/>
      <c r="I20" s="206">
        <v>20</v>
      </c>
      <c r="J20" s="207" t="s">
        <v>205</v>
      </c>
      <c r="K20" s="27"/>
      <c r="L20" s="204">
        <v>1817.2</v>
      </c>
      <c r="M20" s="27"/>
      <c r="P20" s="206">
        <v>31</v>
      </c>
      <c r="Q20" s="207" t="s">
        <v>205</v>
      </c>
      <c r="R20" s="27"/>
      <c r="S20" s="204">
        <v>2544.6</v>
      </c>
      <c r="T20" s="27"/>
      <c r="W20" s="206">
        <v>29</v>
      </c>
      <c r="X20" s="207" t="s">
        <v>205</v>
      </c>
      <c r="Y20" s="27"/>
      <c r="Z20" s="204">
        <v>2478.6</v>
      </c>
      <c r="AA20" s="27"/>
      <c r="AD20" s="206"/>
      <c r="AE20" s="207" t="s">
        <v>226</v>
      </c>
      <c r="AF20" s="27"/>
      <c r="AG20" s="204">
        <v>156</v>
      </c>
      <c r="AH20" s="27"/>
      <c r="AK20" s="184">
        <v>35</v>
      </c>
      <c r="AL20" s="27" t="s">
        <v>16</v>
      </c>
      <c r="AM20" s="27"/>
      <c r="AN20" s="30">
        <v>684.6</v>
      </c>
      <c r="AO20" s="27"/>
      <c r="AR20" s="184">
        <v>74</v>
      </c>
      <c r="AS20" s="27" t="s">
        <v>16</v>
      </c>
      <c r="AT20" s="27"/>
      <c r="AU20" s="30">
        <v>1195.0999999999999</v>
      </c>
      <c r="AV20" s="27"/>
      <c r="AY20" s="184"/>
      <c r="AZ20" s="27" t="s">
        <v>20</v>
      </c>
      <c r="BA20" s="27"/>
      <c r="BB20" s="30">
        <v>146.80000000000001</v>
      </c>
      <c r="BC20" s="27"/>
      <c r="BF20" s="184">
        <v>65</v>
      </c>
      <c r="BG20" s="27" t="s">
        <v>16</v>
      </c>
      <c r="BH20" s="27"/>
      <c r="BI20" s="30">
        <v>1047.5999999999999</v>
      </c>
      <c r="BJ20" s="27"/>
      <c r="BM20" s="184"/>
      <c r="BN20" s="27"/>
      <c r="BO20" s="27"/>
      <c r="BP20" s="31"/>
      <c r="BQ20" s="27"/>
    </row>
    <row r="21" spans="2:69" ht="18.75" customHeight="1">
      <c r="B21" s="206"/>
      <c r="C21" s="207" t="s">
        <v>22</v>
      </c>
      <c r="D21" s="27"/>
      <c r="E21" s="204"/>
      <c r="F21" s="27"/>
      <c r="I21" s="206"/>
      <c r="J21" s="207" t="s">
        <v>22</v>
      </c>
      <c r="K21" s="27"/>
      <c r="L21" s="204"/>
      <c r="M21" s="27"/>
      <c r="P21" s="206"/>
      <c r="Q21" s="207" t="s">
        <v>22</v>
      </c>
      <c r="R21" s="27"/>
      <c r="S21" s="204"/>
      <c r="T21" s="27"/>
      <c r="W21" s="206"/>
      <c r="X21" s="207" t="s">
        <v>22</v>
      </c>
      <c r="Y21" s="27"/>
      <c r="Z21" s="204"/>
      <c r="AA21" s="27"/>
      <c r="AD21" s="206">
        <v>2</v>
      </c>
      <c r="AE21" s="207" t="s">
        <v>22</v>
      </c>
      <c r="AF21" s="198"/>
      <c r="AG21" s="204">
        <v>143.6</v>
      </c>
      <c r="AH21" s="27"/>
      <c r="AK21" s="197"/>
      <c r="AL21" s="198" t="s">
        <v>213</v>
      </c>
      <c r="AM21" s="198"/>
      <c r="AN21" s="199">
        <v>605.1</v>
      </c>
      <c r="AO21" s="27"/>
      <c r="AR21" s="197">
        <v>30</v>
      </c>
      <c r="AS21" s="198" t="s">
        <v>213</v>
      </c>
      <c r="AT21" s="198"/>
      <c r="AU21" s="199">
        <v>816.6</v>
      </c>
      <c r="AV21" s="27"/>
      <c r="AY21" s="197">
        <v>22</v>
      </c>
      <c r="AZ21" s="198" t="s">
        <v>213</v>
      </c>
      <c r="BA21" s="198"/>
      <c r="BB21" s="199">
        <v>598.84</v>
      </c>
      <c r="BC21" s="27"/>
      <c r="BF21" s="184"/>
      <c r="BG21" s="27" t="s">
        <v>20</v>
      </c>
      <c r="BH21" s="27"/>
      <c r="BI21" s="30">
        <v>171.54</v>
      </c>
      <c r="BJ21" s="27"/>
      <c r="BM21" s="184">
        <v>10</v>
      </c>
      <c r="BN21" s="27" t="s">
        <v>23</v>
      </c>
      <c r="BO21" s="27"/>
      <c r="BP21" s="31">
        <v>54.58</v>
      </c>
      <c r="BQ21" s="27"/>
    </row>
    <row r="22" spans="2:69" ht="18.75" customHeight="1">
      <c r="B22" s="208"/>
      <c r="C22" s="212" t="s">
        <v>35</v>
      </c>
      <c r="D22" s="227"/>
      <c r="E22" s="205"/>
      <c r="F22" s="27"/>
      <c r="I22" s="208"/>
      <c r="J22" s="212" t="s">
        <v>35</v>
      </c>
      <c r="K22" s="227"/>
      <c r="L22" s="205"/>
      <c r="M22" s="27"/>
      <c r="P22" s="208"/>
      <c r="Q22" s="212" t="s">
        <v>35</v>
      </c>
      <c r="R22" s="227"/>
      <c r="S22" s="205"/>
      <c r="T22" s="27"/>
      <c r="W22" s="208"/>
      <c r="X22" s="212" t="s">
        <v>35</v>
      </c>
      <c r="Y22" s="227"/>
      <c r="Z22" s="205"/>
      <c r="AA22" s="27"/>
      <c r="AD22" s="208">
        <v>50</v>
      </c>
      <c r="AE22" s="209" t="s">
        <v>218</v>
      </c>
      <c r="AF22" s="81"/>
      <c r="AG22" s="205">
        <v>1361</v>
      </c>
      <c r="AH22" s="27"/>
      <c r="AK22" s="96"/>
      <c r="AL22" s="200" t="s">
        <v>114</v>
      </c>
      <c r="AM22" s="81"/>
      <c r="AN22" s="85">
        <v>57</v>
      </c>
      <c r="AO22" s="27"/>
      <c r="AR22" s="96"/>
      <c r="AS22" s="200" t="s">
        <v>114</v>
      </c>
      <c r="AT22" s="81"/>
      <c r="AU22" s="85">
        <v>111</v>
      </c>
      <c r="AV22" s="27"/>
      <c r="AY22" s="96">
        <v>4</v>
      </c>
      <c r="AZ22" s="81" t="s">
        <v>12</v>
      </c>
      <c r="BA22" s="81"/>
      <c r="BB22" s="85">
        <v>203.5</v>
      </c>
      <c r="BC22" s="27"/>
      <c r="BF22" s="197">
        <v>25</v>
      </c>
      <c r="BG22" s="198" t="s">
        <v>213</v>
      </c>
      <c r="BH22" s="198"/>
      <c r="BI22" s="199">
        <v>704.1</v>
      </c>
      <c r="BJ22" s="27"/>
      <c r="BM22" s="184">
        <v>15</v>
      </c>
      <c r="BN22" s="27" t="s">
        <v>213</v>
      </c>
      <c r="BO22" s="27"/>
      <c r="BP22" s="31">
        <v>408.3</v>
      </c>
      <c r="BQ22" s="27"/>
    </row>
    <row r="23" spans="2:69" ht="18.75" customHeight="1">
      <c r="B23" s="206"/>
      <c r="C23" s="207" t="s">
        <v>233</v>
      </c>
      <c r="D23" s="207"/>
      <c r="E23" s="204"/>
      <c r="F23" s="27"/>
      <c r="I23" s="206"/>
      <c r="J23" s="207" t="s">
        <v>233</v>
      </c>
      <c r="K23" s="207"/>
      <c r="L23" s="204"/>
      <c r="M23" s="27"/>
      <c r="P23" s="206">
        <v>2</v>
      </c>
      <c r="Q23" s="207" t="s">
        <v>233</v>
      </c>
      <c r="R23" s="207"/>
      <c r="S23" s="204">
        <v>27.25</v>
      </c>
      <c r="T23" s="27"/>
      <c r="W23" s="206">
        <v>3</v>
      </c>
      <c r="X23" s="207" t="s">
        <v>233</v>
      </c>
      <c r="Y23" s="207"/>
      <c r="Z23" s="204">
        <v>30.9</v>
      </c>
      <c r="AA23" s="27"/>
      <c r="AD23" s="206">
        <v>6</v>
      </c>
      <c r="AE23" s="207" t="s">
        <v>35</v>
      </c>
      <c r="AF23" s="27"/>
      <c r="AG23" s="204">
        <v>141.44</v>
      </c>
      <c r="AH23" s="27"/>
      <c r="AK23" s="184"/>
      <c r="AL23" s="27" t="s">
        <v>208</v>
      </c>
      <c r="AM23" s="27"/>
      <c r="AN23" s="30"/>
      <c r="AO23" s="27"/>
      <c r="AR23" s="184">
        <v>2</v>
      </c>
      <c r="AS23" s="27" t="s">
        <v>208</v>
      </c>
      <c r="AT23" s="27"/>
      <c r="AU23" s="30">
        <v>42.12</v>
      </c>
      <c r="AV23" s="27"/>
      <c r="AY23" s="184"/>
      <c r="AZ23" s="185" t="s">
        <v>114</v>
      </c>
      <c r="BA23" s="27"/>
      <c r="BB23" s="30">
        <v>21</v>
      </c>
      <c r="BC23" s="27"/>
      <c r="BF23" s="96">
        <v>2</v>
      </c>
      <c r="BG23" s="81" t="s">
        <v>12</v>
      </c>
      <c r="BH23" s="81"/>
      <c r="BI23" s="85">
        <v>110.4</v>
      </c>
      <c r="BJ23" s="27"/>
      <c r="BM23" s="184">
        <v>16</v>
      </c>
      <c r="BN23" s="27" t="s">
        <v>212</v>
      </c>
      <c r="BO23" s="27"/>
      <c r="BP23" s="31">
        <v>520</v>
      </c>
      <c r="BQ23" s="27"/>
    </row>
    <row r="24" spans="2:69" ht="18.75" customHeight="1">
      <c r="B24" s="206"/>
      <c r="C24" s="207" t="s">
        <v>59</v>
      </c>
      <c r="D24" s="27"/>
      <c r="E24" s="204">
        <v>862.8</v>
      </c>
      <c r="F24" s="27"/>
      <c r="I24" s="206"/>
      <c r="J24" s="207" t="s">
        <v>59</v>
      </c>
      <c r="K24" s="27"/>
      <c r="L24" s="204">
        <v>110.4</v>
      </c>
      <c r="M24" s="27"/>
      <c r="P24" s="206"/>
      <c r="Q24" s="207" t="s">
        <v>59</v>
      </c>
      <c r="R24" s="27"/>
      <c r="S24" s="204">
        <v>296.60000000000002</v>
      </c>
      <c r="T24" s="27"/>
      <c r="W24" s="206"/>
      <c r="X24" s="207" t="s">
        <v>59</v>
      </c>
      <c r="Y24" s="27"/>
      <c r="Z24" s="204">
        <v>736.6</v>
      </c>
      <c r="AA24" s="27"/>
      <c r="AD24" s="206">
        <v>149</v>
      </c>
      <c r="AE24" s="207" t="s">
        <v>205</v>
      </c>
      <c r="AF24" s="27"/>
      <c r="AG24" s="204">
        <v>12603.4</v>
      </c>
      <c r="AH24" s="27"/>
      <c r="AK24" s="184"/>
      <c r="AL24" s="27" t="s">
        <v>28</v>
      </c>
      <c r="AM24" s="27"/>
      <c r="AN24" s="30"/>
      <c r="AO24" s="27"/>
      <c r="AR24" s="184"/>
      <c r="AS24" s="27" t="s">
        <v>28</v>
      </c>
      <c r="AT24" s="27"/>
      <c r="AU24" s="30">
        <v>73.400000000000006</v>
      </c>
      <c r="AV24" s="27"/>
      <c r="AY24" s="184">
        <v>5</v>
      </c>
      <c r="AZ24" s="27" t="s">
        <v>208</v>
      </c>
      <c r="BA24" s="27"/>
      <c r="BB24" s="30">
        <v>113.68</v>
      </c>
      <c r="BC24" s="27"/>
      <c r="BF24" s="184">
        <v>3</v>
      </c>
      <c r="BG24" s="27" t="s">
        <v>208</v>
      </c>
      <c r="BH24" s="27"/>
      <c r="BI24" s="30">
        <v>66.66</v>
      </c>
      <c r="BJ24" s="27"/>
      <c r="BM24" s="184">
        <v>16</v>
      </c>
      <c r="BN24" s="27" t="s">
        <v>18</v>
      </c>
      <c r="BO24" s="27"/>
      <c r="BP24" s="31">
        <v>378.5</v>
      </c>
      <c r="BQ24" s="27"/>
    </row>
    <row r="25" spans="2:69" ht="18.75" customHeight="1">
      <c r="B25" s="206"/>
      <c r="C25" s="207" t="s">
        <v>114</v>
      </c>
      <c r="D25" s="27"/>
      <c r="E25" s="204">
        <v>14</v>
      </c>
      <c r="F25" s="27"/>
      <c r="I25" s="206"/>
      <c r="J25" s="207" t="s">
        <v>114</v>
      </c>
      <c r="K25" s="27"/>
      <c r="L25" s="204">
        <v>8</v>
      </c>
      <c r="M25" s="27"/>
      <c r="P25" s="206"/>
      <c r="Q25" s="207" t="s">
        <v>114</v>
      </c>
      <c r="R25" s="27"/>
      <c r="S25" s="204">
        <v>17</v>
      </c>
      <c r="T25" s="27"/>
      <c r="W25" s="206"/>
      <c r="X25" s="207" t="s">
        <v>114</v>
      </c>
      <c r="Y25" s="27"/>
      <c r="Z25" s="204">
        <v>12</v>
      </c>
      <c r="AA25" s="27"/>
      <c r="AD25" s="206"/>
      <c r="AE25" s="207" t="s">
        <v>51</v>
      </c>
      <c r="AF25" s="27"/>
      <c r="AG25" s="204">
        <v>37.4</v>
      </c>
      <c r="AH25" s="27"/>
      <c r="AK25" s="184"/>
      <c r="AL25" s="27" t="s">
        <v>214</v>
      </c>
      <c r="AM25" s="27"/>
      <c r="AN25" s="30"/>
      <c r="AO25" s="27"/>
      <c r="AR25" s="184"/>
      <c r="AS25" s="27" t="s">
        <v>214</v>
      </c>
      <c r="AT25" s="27"/>
      <c r="AU25" s="30">
        <v>943.8</v>
      </c>
      <c r="AV25" s="27"/>
      <c r="AY25" s="184"/>
      <c r="AZ25" s="27" t="s">
        <v>28</v>
      </c>
      <c r="BA25" s="27"/>
      <c r="BB25" s="30">
        <v>44</v>
      </c>
      <c r="BC25" s="27"/>
      <c r="BF25" s="184">
        <v>10</v>
      </c>
      <c r="BG25" s="27" t="s">
        <v>215</v>
      </c>
      <c r="BH25" s="27"/>
      <c r="BI25" s="30">
        <v>65.599999999999994</v>
      </c>
      <c r="BJ25" s="27"/>
      <c r="BM25" s="184">
        <v>20</v>
      </c>
      <c r="BN25" s="27" t="s">
        <v>216</v>
      </c>
      <c r="BO25" s="27"/>
      <c r="BP25" s="31">
        <v>109</v>
      </c>
      <c r="BQ25" s="27"/>
    </row>
    <row r="26" spans="2:69" ht="18.75" customHeight="1">
      <c r="B26" s="206"/>
      <c r="C26" s="207" t="s">
        <v>228</v>
      </c>
      <c r="D26" s="27"/>
      <c r="E26" s="204">
        <v>50.68</v>
      </c>
      <c r="F26" s="27"/>
      <c r="I26" s="206"/>
      <c r="J26" s="207" t="s">
        <v>228</v>
      </c>
      <c r="K26" s="27"/>
      <c r="L26" s="204">
        <v>40.94</v>
      </c>
      <c r="M26" s="27"/>
      <c r="P26" s="206"/>
      <c r="Q26" s="207" t="s">
        <v>228</v>
      </c>
      <c r="R26" s="27"/>
      <c r="S26" s="204"/>
      <c r="T26" s="27"/>
      <c r="W26" s="206"/>
      <c r="X26" s="207" t="s">
        <v>228</v>
      </c>
      <c r="Y26" s="27"/>
      <c r="Z26" s="204"/>
      <c r="AA26" s="27"/>
      <c r="AD26" s="206"/>
      <c r="AE26" s="210" t="s">
        <v>186</v>
      </c>
      <c r="AF26" s="27"/>
      <c r="AG26" s="204">
        <v>193.4</v>
      </c>
      <c r="AH26" s="27"/>
      <c r="AK26" s="184"/>
      <c r="AL26" s="185" t="s">
        <v>217</v>
      </c>
      <c r="AM26" s="27"/>
      <c r="AN26" s="30"/>
      <c r="AO26" s="27"/>
      <c r="AR26" s="184"/>
      <c r="AS26" s="185" t="s">
        <v>217</v>
      </c>
      <c r="AT26" s="27"/>
      <c r="AU26" s="30">
        <v>537.20000000000005</v>
      </c>
      <c r="AV26" s="27"/>
      <c r="AY26" s="184">
        <v>7</v>
      </c>
      <c r="AZ26" s="185" t="s">
        <v>89</v>
      </c>
      <c r="BA26" s="27"/>
      <c r="BB26" s="30">
        <v>70</v>
      </c>
      <c r="BC26" s="27"/>
      <c r="BF26" s="184">
        <v>22</v>
      </c>
      <c r="BG26" s="27" t="s">
        <v>28</v>
      </c>
      <c r="BH26" s="27"/>
      <c r="BI26" s="30">
        <v>247.3</v>
      </c>
      <c r="BJ26" s="27"/>
      <c r="BM26" s="184">
        <v>22</v>
      </c>
      <c r="BN26" s="27" t="s">
        <v>42</v>
      </c>
      <c r="BO26" s="27"/>
      <c r="BP26" s="31">
        <v>123.36</v>
      </c>
      <c r="BQ26" s="27"/>
    </row>
    <row r="27" spans="2:69" ht="18.75" customHeight="1">
      <c r="B27" s="206"/>
      <c r="C27" s="210" t="s">
        <v>28</v>
      </c>
      <c r="D27" s="207"/>
      <c r="E27" s="204"/>
      <c r="F27" s="27"/>
      <c r="I27" s="206"/>
      <c r="J27" s="210" t="s">
        <v>28</v>
      </c>
      <c r="K27" s="207"/>
      <c r="L27" s="204">
        <v>24.2</v>
      </c>
      <c r="M27" s="27"/>
      <c r="P27" s="206"/>
      <c r="Q27" s="210" t="s">
        <v>28</v>
      </c>
      <c r="R27" s="207"/>
      <c r="S27" s="204">
        <v>27.65</v>
      </c>
      <c r="T27" s="27"/>
      <c r="W27" s="206"/>
      <c r="X27" s="210" t="s">
        <v>28</v>
      </c>
      <c r="Y27" s="207"/>
      <c r="Z27" s="204">
        <v>16.100000000000001</v>
      </c>
      <c r="AA27" s="27"/>
      <c r="AD27" s="206"/>
      <c r="AE27" s="207" t="s">
        <v>23</v>
      </c>
      <c r="AF27" s="27"/>
      <c r="AG27" s="204">
        <v>88.8</v>
      </c>
      <c r="AH27" s="27"/>
      <c r="AK27" s="184"/>
      <c r="AL27" s="27" t="s">
        <v>39</v>
      </c>
      <c r="AM27" s="27"/>
      <c r="AN27" s="30"/>
      <c r="AO27" s="27"/>
      <c r="AR27" s="184"/>
      <c r="AS27" s="27" t="s">
        <v>39</v>
      </c>
      <c r="AT27" s="27"/>
      <c r="AU27" s="30">
        <v>15.25</v>
      </c>
      <c r="AV27" s="27"/>
      <c r="AY27" s="184">
        <v>5</v>
      </c>
      <c r="AZ27" s="27" t="s">
        <v>121</v>
      </c>
      <c r="BA27" s="27"/>
      <c r="BB27" s="30">
        <v>113.4</v>
      </c>
      <c r="BC27" s="27"/>
      <c r="BF27" s="184">
        <v>5</v>
      </c>
      <c r="BG27" s="185" t="s">
        <v>89</v>
      </c>
      <c r="BH27" s="27"/>
      <c r="BI27" s="30">
        <v>25</v>
      </c>
      <c r="BJ27" s="27"/>
      <c r="BM27" s="184">
        <v>34</v>
      </c>
      <c r="BN27" s="27" t="s">
        <v>22</v>
      </c>
      <c r="BO27" s="27"/>
      <c r="BP27" s="31">
        <v>2201.4</v>
      </c>
      <c r="BQ27" s="27"/>
    </row>
    <row r="28" spans="2:69" ht="18.75" customHeight="1">
      <c r="B28" s="206"/>
      <c r="C28" s="210" t="s">
        <v>89</v>
      </c>
      <c r="D28" s="27"/>
      <c r="E28" s="204"/>
      <c r="F28" s="27"/>
      <c r="I28" s="206"/>
      <c r="J28" s="210" t="s">
        <v>89</v>
      </c>
      <c r="K28" s="27"/>
      <c r="L28" s="204"/>
      <c r="M28" s="27"/>
      <c r="P28" s="206"/>
      <c r="Q28" s="210" t="s">
        <v>89</v>
      </c>
      <c r="R28" s="27"/>
      <c r="S28" s="204"/>
      <c r="T28" s="27"/>
      <c r="W28" s="206"/>
      <c r="X28" s="210" t="s">
        <v>89</v>
      </c>
      <c r="Y28" s="27"/>
      <c r="Z28" s="204"/>
      <c r="AA28" s="27"/>
      <c r="AD28" s="206">
        <v>25</v>
      </c>
      <c r="AE28" s="207" t="s">
        <v>227</v>
      </c>
      <c r="AF28" s="27"/>
      <c r="AG28" s="204">
        <v>136.25</v>
      </c>
      <c r="AH28" s="27"/>
      <c r="AK28" s="184">
        <v>30</v>
      </c>
      <c r="AL28" s="27" t="s">
        <v>218</v>
      </c>
      <c r="AM28" s="27"/>
      <c r="AN28" s="30">
        <v>816.6</v>
      </c>
      <c r="AO28" s="27"/>
      <c r="AR28" s="184">
        <v>55</v>
      </c>
      <c r="AS28" s="27" t="s">
        <v>218</v>
      </c>
      <c r="AT28" s="27"/>
      <c r="AU28" s="30">
        <v>1497.1</v>
      </c>
      <c r="AV28" s="27"/>
      <c r="AY28" s="184">
        <v>58</v>
      </c>
      <c r="AZ28" s="27" t="s">
        <v>218</v>
      </c>
      <c r="BA28" s="27"/>
      <c r="BB28" s="30">
        <v>1578.76</v>
      </c>
      <c r="BC28" s="27"/>
      <c r="BF28" s="184"/>
      <c r="BG28" s="27" t="s">
        <v>74</v>
      </c>
      <c r="BH28" s="27"/>
      <c r="BI28" s="30">
        <v>93.6</v>
      </c>
      <c r="BJ28" s="27"/>
      <c r="BM28" s="184">
        <v>36</v>
      </c>
      <c r="BN28" s="27" t="s">
        <v>218</v>
      </c>
      <c r="BO28" s="27"/>
      <c r="BP28" s="31">
        <v>979.92</v>
      </c>
      <c r="BQ28" s="27"/>
    </row>
    <row r="29" spans="2:69" ht="18.75" customHeight="1">
      <c r="B29" s="206"/>
      <c r="C29" s="210" t="s">
        <v>186</v>
      </c>
      <c r="D29" s="27"/>
      <c r="E29" s="204"/>
      <c r="F29" s="27"/>
      <c r="I29" s="206"/>
      <c r="J29" s="210" t="s">
        <v>186</v>
      </c>
      <c r="K29" s="27"/>
      <c r="L29" s="204"/>
      <c r="M29" s="27"/>
      <c r="P29" s="206"/>
      <c r="Q29" s="210" t="s">
        <v>186</v>
      </c>
      <c r="R29" s="27"/>
      <c r="S29" s="204"/>
      <c r="T29" s="27"/>
      <c r="W29" s="206"/>
      <c r="X29" s="210" t="s">
        <v>186</v>
      </c>
      <c r="Y29" s="27"/>
      <c r="Z29" s="204"/>
      <c r="AA29" s="27"/>
      <c r="AD29" s="206">
        <v>2</v>
      </c>
      <c r="AE29" s="207" t="s">
        <v>228</v>
      </c>
      <c r="AF29" s="27"/>
      <c r="AG29" s="204">
        <v>45.06</v>
      </c>
      <c r="AH29" s="27"/>
      <c r="AK29" s="184"/>
      <c r="AL29" s="27" t="s">
        <v>18</v>
      </c>
      <c r="AM29" s="27"/>
      <c r="AN29" s="30">
        <v>162.30000000000001</v>
      </c>
      <c r="AO29" s="27"/>
      <c r="AR29" s="184">
        <v>3</v>
      </c>
      <c r="AS29" s="27" t="s">
        <v>18</v>
      </c>
      <c r="AT29" s="27"/>
      <c r="AU29" s="30">
        <v>161.41999999999999</v>
      </c>
      <c r="AV29" s="27"/>
      <c r="AY29" s="184"/>
      <c r="AZ29" s="27" t="s">
        <v>51</v>
      </c>
      <c r="BA29" s="27"/>
      <c r="BB29" s="30">
        <v>10.88</v>
      </c>
      <c r="BC29" s="27"/>
      <c r="BF29" s="184"/>
      <c r="BG29" s="27" t="s">
        <v>39</v>
      </c>
      <c r="BH29" s="27"/>
      <c r="BI29" s="30">
        <v>31.58</v>
      </c>
      <c r="BJ29" s="27"/>
      <c r="BM29" s="184">
        <v>39</v>
      </c>
      <c r="BN29" s="27" t="s">
        <v>16</v>
      </c>
      <c r="BO29" s="27"/>
      <c r="BP29" s="31">
        <v>817.1</v>
      </c>
      <c r="BQ29" s="27"/>
    </row>
    <row r="30" spans="2:69" ht="18.75" customHeight="1">
      <c r="B30" s="206"/>
      <c r="C30" s="210" t="s">
        <v>270</v>
      </c>
      <c r="D30" s="207"/>
      <c r="E30" s="204"/>
      <c r="F30" s="27"/>
      <c r="I30" s="206"/>
      <c r="J30" s="210" t="s">
        <v>270</v>
      </c>
      <c r="K30" s="207"/>
      <c r="L30" s="204">
        <v>98.6</v>
      </c>
      <c r="M30" s="27"/>
      <c r="P30" s="206"/>
      <c r="Q30" s="210" t="s">
        <v>245</v>
      </c>
      <c r="R30" s="207"/>
      <c r="S30" s="204"/>
      <c r="T30" s="27"/>
      <c r="W30" s="206"/>
      <c r="X30" s="210" t="s">
        <v>245</v>
      </c>
      <c r="Y30" s="207"/>
      <c r="Z30" s="204">
        <v>94.9</v>
      </c>
      <c r="AA30" s="27"/>
      <c r="AD30" s="206"/>
      <c r="AE30" s="207" t="s">
        <v>229</v>
      </c>
      <c r="AF30" s="27"/>
      <c r="AG30" s="204">
        <v>42.85</v>
      </c>
      <c r="AH30" s="27"/>
      <c r="AK30" s="184">
        <v>15</v>
      </c>
      <c r="AL30" s="27" t="s">
        <v>216</v>
      </c>
      <c r="AM30" s="27"/>
      <c r="AN30" s="30">
        <v>81.75</v>
      </c>
      <c r="AO30" s="27"/>
      <c r="AR30" s="184">
        <v>16</v>
      </c>
      <c r="AS30" s="27" t="s">
        <v>216</v>
      </c>
      <c r="AT30" s="27"/>
      <c r="AU30" s="30">
        <v>87.2</v>
      </c>
      <c r="AV30" s="27"/>
      <c r="AY30" s="184">
        <v>6</v>
      </c>
      <c r="AZ30" s="27" t="s">
        <v>18</v>
      </c>
      <c r="BA30" s="27"/>
      <c r="BB30" s="30">
        <v>449.04</v>
      </c>
      <c r="BC30" s="27"/>
      <c r="BF30" s="184">
        <v>59</v>
      </c>
      <c r="BG30" s="27" t="s">
        <v>218</v>
      </c>
      <c r="BH30" s="27"/>
      <c r="BI30" s="30">
        <v>1605.98</v>
      </c>
      <c r="BJ30" s="27"/>
      <c r="BM30" s="184"/>
      <c r="BN30" s="27" t="s">
        <v>20</v>
      </c>
      <c r="BO30" s="27"/>
      <c r="BP30" s="31">
        <v>137</v>
      </c>
      <c r="BQ30" s="27"/>
    </row>
    <row r="31" spans="2:69" ht="18.75" customHeight="1">
      <c r="B31" s="206"/>
      <c r="C31" s="210" t="s">
        <v>245</v>
      </c>
      <c r="D31" s="27"/>
      <c r="E31" s="204"/>
      <c r="F31" s="27"/>
      <c r="I31" s="206"/>
      <c r="J31" s="210" t="s">
        <v>245</v>
      </c>
      <c r="K31" s="27"/>
      <c r="L31" s="204">
        <v>105.2</v>
      </c>
      <c r="M31" s="27"/>
      <c r="P31" s="206"/>
      <c r="Q31" s="207" t="s">
        <v>229</v>
      </c>
      <c r="R31" s="27"/>
      <c r="S31" s="204"/>
      <c r="T31" s="27"/>
      <c r="W31" s="206"/>
      <c r="X31" s="207" t="s">
        <v>229</v>
      </c>
      <c r="Y31" s="27"/>
      <c r="Z31" s="204"/>
      <c r="AA31" s="27"/>
      <c r="AD31" s="206">
        <v>1</v>
      </c>
      <c r="AE31" s="207" t="s">
        <v>29</v>
      </c>
      <c r="AF31" s="27"/>
      <c r="AG31" s="204">
        <v>85</v>
      </c>
      <c r="AH31" s="27"/>
      <c r="AK31" s="184"/>
      <c r="AL31" s="27" t="s">
        <v>219</v>
      </c>
      <c r="AM31" s="27"/>
      <c r="AN31" s="30">
        <v>4</v>
      </c>
      <c r="AO31" s="27"/>
      <c r="AR31" s="184"/>
      <c r="AS31" s="27"/>
      <c r="AT31" s="27"/>
      <c r="AU31" s="30"/>
      <c r="AV31" s="27"/>
      <c r="AY31" s="184">
        <v>30</v>
      </c>
      <c r="AZ31" s="27" t="s">
        <v>216</v>
      </c>
      <c r="BA31" s="27"/>
      <c r="BB31" s="30">
        <v>163.5</v>
      </c>
      <c r="BC31" s="27"/>
      <c r="BF31" s="184">
        <v>17</v>
      </c>
      <c r="BG31" s="27" t="s">
        <v>18</v>
      </c>
      <c r="BH31" s="27"/>
      <c r="BI31" s="30">
        <v>291.68</v>
      </c>
      <c r="BJ31" s="27"/>
      <c r="BM31" s="184"/>
      <c r="BN31" s="27" t="s">
        <v>204</v>
      </c>
      <c r="BO31" s="27"/>
      <c r="BP31" s="31">
        <v>1245.9000000000001</v>
      </c>
      <c r="BQ31" s="27"/>
    </row>
    <row r="32" spans="2:69" ht="18.75" customHeight="1">
      <c r="B32" s="206"/>
      <c r="C32" s="207" t="s">
        <v>229</v>
      </c>
      <c r="D32" s="27"/>
      <c r="E32" s="204"/>
      <c r="F32" s="27"/>
      <c r="I32" s="206"/>
      <c r="J32" s="207" t="s">
        <v>229</v>
      </c>
      <c r="K32" s="27"/>
      <c r="L32" s="204"/>
      <c r="M32" s="27"/>
      <c r="P32" s="206"/>
      <c r="Q32" s="210" t="s">
        <v>218</v>
      </c>
      <c r="R32" s="27"/>
      <c r="S32" s="204"/>
      <c r="T32" s="27"/>
      <c r="W32" s="206">
        <v>16</v>
      </c>
      <c r="X32" s="210" t="s">
        <v>218</v>
      </c>
      <c r="Y32" s="27"/>
      <c r="Z32" s="204">
        <v>435.52</v>
      </c>
      <c r="AA32" s="27"/>
      <c r="AD32" s="206"/>
      <c r="AE32" s="207" t="s">
        <v>68</v>
      </c>
      <c r="AF32" s="27"/>
      <c r="AG32" s="204">
        <v>10.199999999999999</v>
      </c>
      <c r="AH32" s="27"/>
      <c r="AK32" s="184"/>
      <c r="AL32" s="27" t="s">
        <v>23</v>
      </c>
      <c r="AM32" s="27"/>
      <c r="AN32" s="30">
        <v>88.8</v>
      </c>
      <c r="AO32" s="27"/>
      <c r="AR32" s="184"/>
      <c r="AS32" s="27"/>
      <c r="AT32" s="27"/>
      <c r="AU32" s="30"/>
      <c r="AV32" s="27"/>
      <c r="AY32" s="184"/>
      <c r="AZ32" s="27"/>
      <c r="BA32" s="27"/>
      <c r="BB32" s="30"/>
      <c r="BC32" s="27"/>
      <c r="BF32" s="184">
        <v>20</v>
      </c>
      <c r="BG32" s="27" t="s">
        <v>216</v>
      </c>
      <c r="BH32" s="27"/>
      <c r="BI32" s="30">
        <v>109</v>
      </c>
      <c r="BJ32" s="27"/>
      <c r="BM32" s="184"/>
      <c r="BN32" s="27" t="s">
        <v>51</v>
      </c>
      <c r="BO32" s="27"/>
      <c r="BP32" s="31">
        <v>36.200000000000003</v>
      </c>
      <c r="BQ32" s="27"/>
    </row>
    <row r="33" spans="2:69" ht="18.75" customHeight="1">
      <c r="B33" s="206">
        <v>18</v>
      </c>
      <c r="C33" s="210" t="s">
        <v>218</v>
      </c>
      <c r="D33" s="27"/>
      <c r="E33" s="204">
        <v>489.96</v>
      </c>
      <c r="F33" s="27"/>
      <c r="I33" s="206">
        <v>35</v>
      </c>
      <c r="J33" s="210" t="s">
        <v>218</v>
      </c>
      <c r="K33" s="27"/>
      <c r="L33" s="204">
        <v>952.7</v>
      </c>
      <c r="M33" s="27"/>
      <c r="P33" s="206"/>
      <c r="Q33" s="207" t="s">
        <v>51</v>
      </c>
      <c r="R33" s="27"/>
      <c r="S33" s="204"/>
      <c r="T33" s="27"/>
      <c r="W33" s="206"/>
      <c r="X33" s="207" t="s">
        <v>51</v>
      </c>
      <c r="Y33" s="27"/>
      <c r="Z33" s="204"/>
      <c r="AA33" s="27"/>
      <c r="AD33" s="206"/>
      <c r="AE33" s="210" t="s">
        <v>89</v>
      </c>
      <c r="AF33" s="27"/>
      <c r="AG33" s="204">
        <v>12.1</v>
      </c>
      <c r="AH33" s="27"/>
      <c r="AK33" s="184">
        <v>1</v>
      </c>
      <c r="AL33" s="185" t="s">
        <v>29</v>
      </c>
      <c r="AM33" s="27"/>
      <c r="AN33" s="30">
        <v>85</v>
      </c>
      <c r="AO33" s="27"/>
      <c r="AR33" s="184"/>
      <c r="AS33" s="185"/>
      <c r="AT33" s="27"/>
      <c r="AU33" s="30"/>
      <c r="AV33" s="27"/>
      <c r="AY33" s="184"/>
      <c r="AZ33" s="27"/>
      <c r="BA33" s="27"/>
      <c r="BB33" s="30"/>
      <c r="BC33" s="27"/>
      <c r="BF33" s="184"/>
      <c r="BG33" s="27"/>
      <c r="BH33" s="27"/>
      <c r="BI33" s="30"/>
      <c r="BJ33" s="27"/>
      <c r="BM33" s="184"/>
      <c r="BN33" s="27" t="s">
        <v>39</v>
      </c>
      <c r="BO33" s="27"/>
      <c r="BP33" s="31">
        <v>99.68</v>
      </c>
      <c r="BQ33" s="27"/>
    </row>
    <row r="34" spans="2:69" ht="18.75" customHeight="1">
      <c r="B34" s="206"/>
      <c r="C34" s="207" t="s">
        <v>51</v>
      </c>
      <c r="D34" s="27"/>
      <c r="E34" s="204"/>
      <c r="F34" s="27"/>
      <c r="I34" s="206"/>
      <c r="J34" s="207" t="s">
        <v>51</v>
      </c>
      <c r="K34" s="27"/>
      <c r="L34" s="204"/>
      <c r="M34" s="27"/>
      <c r="P34" s="206"/>
      <c r="Q34" s="207" t="s">
        <v>29</v>
      </c>
      <c r="R34" s="27"/>
      <c r="S34" s="204"/>
      <c r="T34" s="27"/>
      <c r="W34" s="206"/>
      <c r="X34" s="207" t="s">
        <v>29</v>
      </c>
      <c r="Y34" s="27"/>
      <c r="Z34" s="204"/>
      <c r="AA34" s="27"/>
      <c r="AD34" s="206"/>
      <c r="AE34" s="207" t="s">
        <v>114</v>
      </c>
      <c r="AF34" s="27"/>
      <c r="AG34" s="204">
        <v>77</v>
      </c>
      <c r="AH34" s="27"/>
      <c r="AK34" s="184"/>
      <c r="AL34" s="27"/>
      <c r="AM34" s="27"/>
      <c r="AN34" s="30"/>
      <c r="AO34" s="27"/>
      <c r="AR34" s="184"/>
      <c r="AS34" s="27"/>
      <c r="AT34" s="27"/>
      <c r="AU34" s="30"/>
      <c r="AV34" s="27"/>
      <c r="AY34" s="184"/>
      <c r="AZ34" s="27"/>
      <c r="BA34" s="27"/>
      <c r="BB34" s="30"/>
      <c r="BC34" s="27"/>
      <c r="BF34" s="184"/>
      <c r="BG34" s="27"/>
      <c r="BH34" s="27"/>
      <c r="BI34" s="30"/>
      <c r="BJ34" s="27"/>
      <c r="BM34" s="184"/>
      <c r="BN34" s="27"/>
      <c r="BO34" s="27"/>
      <c r="BP34" s="31"/>
      <c r="BQ34" s="27"/>
    </row>
    <row r="35" spans="2:69" ht="16.5" customHeight="1">
      <c r="B35" s="206"/>
      <c r="C35" s="207" t="s">
        <v>29</v>
      </c>
      <c r="D35" s="27"/>
      <c r="E35" s="204"/>
      <c r="F35" s="27"/>
      <c r="I35" s="206"/>
      <c r="J35" s="207" t="s">
        <v>29</v>
      </c>
      <c r="K35" s="27"/>
      <c r="L35" s="204"/>
      <c r="M35" s="27"/>
      <c r="P35" s="206"/>
      <c r="Q35" s="207" t="s">
        <v>18</v>
      </c>
      <c r="R35" s="27"/>
      <c r="S35" s="204"/>
      <c r="T35" s="27"/>
      <c r="W35" s="206">
        <v>2</v>
      </c>
      <c r="X35" s="207" t="s">
        <v>18</v>
      </c>
      <c r="Y35" s="27"/>
      <c r="Z35" s="204">
        <v>82</v>
      </c>
      <c r="AA35" s="27"/>
      <c r="AD35" s="184"/>
      <c r="AE35" s="27"/>
      <c r="AF35" s="27"/>
      <c r="AG35" s="30"/>
      <c r="AH35" s="27"/>
      <c r="AK35" s="184"/>
      <c r="AL35" s="27"/>
      <c r="AM35" s="27"/>
      <c r="AN35" s="30"/>
      <c r="AO35" s="27"/>
      <c r="AR35" s="184"/>
      <c r="AS35" s="27"/>
      <c r="AT35" s="27"/>
      <c r="AU35" s="30"/>
      <c r="AV35" s="27"/>
      <c r="BC35" s="27"/>
      <c r="BG35" s="201"/>
    </row>
    <row r="36" spans="2:69" ht="16.5" customHeight="1">
      <c r="B36" s="206"/>
      <c r="C36" s="207" t="s">
        <v>18</v>
      </c>
      <c r="D36" s="27"/>
      <c r="E36" s="204">
        <v>122.8</v>
      </c>
      <c r="F36" s="69"/>
      <c r="I36" s="206"/>
      <c r="J36" s="207" t="s">
        <v>18</v>
      </c>
      <c r="K36" s="27"/>
      <c r="L36" s="204">
        <v>33.799999999999997</v>
      </c>
      <c r="M36" s="69"/>
      <c r="P36" s="206"/>
      <c r="Q36" s="207" t="s">
        <v>23</v>
      </c>
      <c r="R36" s="27"/>
      <c r="S36" s="204"/>
      <c r="T36" s="69"/>
      <c r="W36" s="206"/>
      <c r="X36" s="207" t="s">
        <v>23</v>
      </c>
      <c r="Y36" s="27"/>
      <c r="Z36" s="204">
        <v>250.2</v>
      </c>
      <c r="AA36" s="69"/>
      <c r="AH36" s="27"/>
      <c r="AO36" s="27"/>
      <c r="AV36" s="27"/>
      <c r="BC36" s="27"/>
    </row>
    <row r="37" spans="2:69" ht="16.5" customHeight="1">
      <c r="B37" s="206"/>
      <c r="C37" s="207" t="s">
        <v>23</v>
      </c>
      <c r="D37" s="207"/>
      <c r="E37" s="204">
        <v>99.1</v>
      </c>
      <c r="F37" s="27"/>
      <c r="I37" s="206">
        <v>10</v>
      </c>
      <c r="J37" s="207" t="s">
        <v>23</v>
      </c>
      <c r="K37" s="207"/>
      <c r="L37" s="204">
        <v>52.2</v>
      </c>
      <c r="M37" s="27"/>
      <c r="P37" s="206"/>
      <c r="Q37" s="207" t="s">
        <v>226</v>
      </c>
      <c r="R37" s="207"/>
      <c r="S37" s="204"/>
      <c r="W37" s="206"/>
      <c r="X37" s="207" t="s">
        <v>226</v>
      </c>
      <c r="Y37" s="207"/>
      <c r="Z37" s="204"/>
    </row>
    <row r="38" spans="2:69" ht="16.5" customHeight="1">
      <c r="B38" s="206"/>
      <c r="C38" s="207" t="s">
        <v>226</v>
      </c>
      <c r="D38" s="207"/>
      <c r="E38" s="204"/>
      <c r="F38" s="27"/>
      <c r="I38" s="206"/>
      <c r="J38" s="207" t="s">
        <v>226</v>
      </c>
      <c r="K38" s="207"/>
      <c r="L38" s="204"/>
      <c r="M38" s="27"/>
      <c r="P38" s="206"/>
      <c r="Q38" s="207" t="s">
        <v>227</v>
      </c>
      <c r="R38" s="207"/>
      <c r="S38" s="204"/>
      <c r="W38" s="206"/>
      <c r="X38" s="207" t="s">
        <v>227</v>
      </c>
      <c r="Y38" s="207"/>
      <c r="Z38" s="204"/>
    </row>
    <row r="39" spans="2:69" ht="15.75">
      <c r="B39" s="184"/>
      <c r="C39" s="207" t="s">
        <v>227</v>
      </c>
      <c r="D39" s="27"/>
      <c r="E39" s="30"/>
      <c r="F39" s="27"/>
      <c r="I39" s="184"/>
      <c r="J39" s="207" t="s">
        <v>227</v>
      </c>
      <c r="K39" s="27"/>
      <c r="L39" s="30">
        <v>43.6</v>
      </c>
      <c r="M39" s="27"/>
    </row>
  </sheetData>
  <sortState ref="J18:J39">
    <sortCondition ref="J18"/>
  </sortState>
  <mergeCells count="5">
    <mergeCell ref="AL3:AN3"/>
    <mergeCell ref="AS3:AU3"/>
    <mergeCell ref="AZ3:BB3"/>
    <mergeCell ref="BG3:BI3"/>
    <mergeCell ref="BN3:BP3"/>
  </mergeCells>
  <pageMargins left="0.7" right="0.7" top="0.43" bottom="0.47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 2012</vt:lpstr>
      <vt:lpstr>FEBRERO 2012</vt:lpstr>
      <vt:lpstr>MARZO 2012</vt:lpstr>
      <vt:lpstr>ABRIL 2012</vt:lpstr>
      <vt:lpstr>MAYO 2012</vt:lpstr>
      <vt:lpstr>JUNIO 2012</vt:lpstr>
      <vt:lpstr>2da SEMANA </vt:lpstr>
      <vt:lpstr>Hoja2</vt:lpstr>
      <vt:lpstr>CARATULAS  </vt:lpstr>
      <vt:lpstr>Hoja4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Adriana</cp:lastModifiedBy>
  <cp:lastPrinted>2012-07-12T18:49:21Z</cp:lastPrinted>
  <dcterms:created xsi:type="dcterms:W3CDTF">2012-05-26T13:42:22Z</dcterms:created>
  <dcterms:modified xsi:type="dcterms:W3CDTF">2012-07-12T18:59:28Z</dcterms:modified>
</cp:coreProperties>
</file>