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0" windowWidth="14040" windowHeight="7620" tabRatio="599"/>
  </bookViews>
  <sheets>
    <sheet name="COMPRAS DEL MES " sheetId="38" r:id="rId1"/>
    <sheet name="PIERNA" sheetId="1" r:id="rId2"/>
    <sheet name="BUCHE" sheetId="3" r:id="rId3"/>
    <sheet name="CONTRA SWIFT" sheetId="57" r:id="rId4"/>
    <sheet name="CORBATA Seaboard" sheetId="63" r:id="rId5"/>
    <sheet name="CORBATA SWIFT" sheetId="70" r:id="rId6"/>
    <sheet name="CUERO BELLY FARM" sheetId="8" r:id="rId7"/>
    <sheet name="MENUDO EXCELL" sheetId="40" r:id="rId8"/>
    <sheet name="ESP. CARNERO" sheetId="54" r:id="rId9"/>
    <sheet name="SESOS COPA" sheetId="14" r:id="rId10"/>
    <sheet name="MANITAS" sheetId="66" r:id="rId11"/>
    <sheet name="LENGUA DE RES" sheetId="59" r:id="rId12"/>
    <sheet name="FILETE" sheetId="65" r:id="rId13"/>
    <sheet name="MANTECA CERDO" sheetId="46" r:id="rId14"/>
    <sheet name="CABEZA C-PAPADA " sheetId="67" r:id="rId15"/>
    <sheet name="LENGUA DE CERDO " sheetId="68" r:id="rId16"/>
    <sheet name="Hoja3" sheetId="71" r:id="rId17"/>
    <sheet name="Hoja4" sheetId="72" r:id="rId18"/>
    <sheet name="Hoja5" sheetId="73" r:id="rId19"/>
    <sheet name="Hoja1" sheetId="74" r:id="rId20"/>
  </sheets>
  <calcPr calcId="124519"/>
</workbook>
</file>

<file path=xl/calcChain.xml><?xml version="1.0" encoding="utf-8"?>
<calcChain xmlns="http://schemas.openxmlformats.org/spreadsheetml/2006/main">
  <c r="T47" i="38"/>
  <c r="T48"/>
  <c r="S47"/>
  <c r="S48"/>
  <c r="V18" i="40" l="1"/>
  <c r="X18" s="1"/>
  <c r="V17"/>
  <c r="X17" s="1"/>
  <c r="V16"/>
  <c r="X16" s="1"/>
  <c r="V15"/>
  <c r="X15" s="1"/>
  <c r="V14"/>
  <c r="X14" s="1"/>
  <c r="AP35" i="8" l="1"/>
  <c r="AP34"/>
  <c r="W34" i="57"/>
  <c r="E34" i="3"/>
  <c r="N42" i="68"/>
  <c r="M41"/>
  <c r="O8"/>
  <c r="AP10" i="8" l="1"/>
  <c r="AN10"/>
  <c r="AN9"/>
  <c r="AP9" s="1"/>
  <c r="KZ31" i="1" l="1"/>
  <c r="KX31"/>
  <c r="Z1" i="40"/>
  <c r="BA1" i="8"/>
  <c r="AV32"/>
  <c r="AY35" s="1"/>
  <c r="AT32"/>
  <c r="AW31"/>
  <c r="AY31" s="1"/>
  <c r="AW30"/>
  <c r="AY30" s="1"/>
  <c r="AW29"/>
  <c r="AY29" s="1"/>
  <c r="AW28"/>
  <c r="AY28" s="1"/>
  <c r="AW27"/>
  <c r="AY27" s="1"/>
  <c r="AW26"/>
  <c r="AY26" s="1"/>
  <c r="AW25"/>
  <c r="AY25" s="1"/>
  <c r="AW24"/>
  <c r="AY24" s="1"/>
  <c r="AW23"/>
  <c r="AY23" s="1"/>
  <c r="AW22"/>
  <c r="AY22" s="1"/>
  <c r="AW21"/>
  <c r="AY21" s="1"/>
  <c r="AW20"/>
  <c r="AY20" s="1"/>
  <c r="AW19"/>
  <c r="AY19" s="1"/>
  <c r="AW18"/>
  <c r="AY18" s="1"/>
  <c r="AW17"/>
  <c r="AY17" s="1"/>
  <c r="AW16"/>
  <c r="AY16" s="1"/>
  <c r="AW15"/>
  <c r="AY15" s="1"/>
  <c r="AW14"/>
  <c r="AY14" s="1"/>
  <c r="AW13"/>
  <c r="AY13" s="1"/>
  <c r="AW12"/>
  <c r="AY12" s="1"/>
  <c r="AW11"/>
  <c r="AY11" s="1"/>
  <c r="AW10"/>
  <c r="AY10" s="1"/>
  <c r="AW9"/>
  <c r="AY9" s="1"/>
  <c r="AW8"/>
  <c r="AW32" l="1"/>
  <c r="AY8"/>
  <c r="AY32" s="1"/>
  <c r="JY32" i="1"/>
  <c r="JY33" s="1"/>
  <c r="AY34" i="8" l="1"/>
  <c r="AZ5"/>
  <c r="BA5" s="1"/>
  <c r="U31" i="40"/>
  <c r="W34" s="1"/>
  <c r="V30"/>
  <c r="X30" s="1"/>
  <c r="V29"/>
  <c r="X29" s="1"/>
  <c r="S29"/>
  <c r="V28"/>
  <c r="X28" s="1"/>
  <c r="V27"/>
  <c r="X27" s="1"/>
  <c r="V26"/>
  <c r="X26" s="1"/>
  <c r="V25"/>
  <c r="X25" s="1"/>
  <c r="V24"/>
  <c r="X24" s="1"/>
  <c r="V23"/>
  <c r="X23" s="1"/>
  <c r="V22"/>
  <c r="X22" s="1"/>
  <c r="V21"/>
  <c r="X21" s="1"/>
  <c r="V13"/>
  <c r="X13" s="1"/>
  <c r="V31" l="1"/>
  <c r="X31"/>
  <c r="W36" s="1"/>
  <c r="Y5" l="1"/>
  <c r="Z5" s="1"/>
  <c r="O31" i="54" l="1"/>
  <c r="M31"/>
  <c r="L31"/>
  <c r="AE11" i="8"/>
  <c r="AG11" s="1"/>
  <c r="AE10"/>
  <c r="AG10" s="1"/>
  <c r="AE9"/>
  <c r="AG9" s="1"/>
  <c r="AE8"/>
  <c r="AG8" s="1"/>
  <c r="AD32"/>
  <c r="AG35" s="1"/>
  <c r="AE31"/>
  <c r="AG31" s="1"/>
  <c r="AE30"/>
  <c r="AG30" s="1"/>
  <c r="AE29"/>
  <c r="AG29" s="1"/>
  <c r="AE28"/>
  <c r="AG28" s="1"/>
  <c r="AE27"/>
  <c r="AG27" s="1"/>
  <c r="AE26"/>
  <c r="AG26" s="1"/>
  <c r="AE25"/>
  <c r="AG25" s="1"/>
  <c r="AE24"/>
  <c r="AG24" s="1"/>
  <c r="AE23"/>
  <c r="AG23" s="1"/>
  <c r="AE22"/>
  <c r="AG22" s="1"/>
  <c r="AE21"/>
  <c r="AG21" s="1"/>
  <c r="AE20"/>
  <c r="AG20" s="1"/>
  <c r="AE19"/>
  <c r="AG19" s="1"/>
  <c r="AE18"/>
  <c r="AG18" s="1"/>
  <c r="AE17"/>
  <c r="AG17" s="1"/>
  <c r="AE16"/>
  <c r="AG16" s="1"/>
  <c r="AE15"/>
  <c r="AG15" s="1"/>
  <c r="AE14"/>
  <c r="AG14" s="1"/>
  <c r="AE13"/>
  <c r="AG13" s="1"/>
  <c r="AE12"/>
  <c r="AG12" s="1"/>
  <c r="X30" i="63"/>
  <c r="V30"/>
  <c r="U30"/>
  <c r="AE32" i="8" l="1"/>
  <c r="AG32"/>
  <c r="AG34" s="1"/>
  <c r="V31" l="1"/>
  <c r="X31" s="1"/>
  <c r="AN8"/>
  <c r="AP8" s="1"/>
  <c r="AP33" i="1" l="1"/>
  <c r="IQ5"/>
  <c r="IZ5"/>
  <c r="JI5"/>
  <c r="JR5"/>
  <c r="KA5"/>
  <c r="KJ5"/>
  <c r="KS5"/>
  <c r="KO31"/>
  <c r="KQ31"/>
  <c r="KQ33" s="1"/>
  <c r="IM32"/>
  <c r="IO32"/>
  <c r="IO33" s="1"/>
  <c r="IV32"/>
  <c r="IX32"/>
  <c r="IX33" s="1"/>
  <c r="JE32"/>
  <c r="JG32"/>
  <c r="JG33" s="1"/>
  <c r="JW32"/>
  <c r="KF32"/>
  <c r="KH32"/>
  <c r="KH33" s="1"/>
  <c r="JP33"/>
  <c r="X31" i="57"/>
  <c r="W36" s="1"/>
  <c r="V31"/>
  <c r="U31"/>
  <c r="S26"/>
  <c r="S21"/>
  <c r="AG30" i="63"/>
  <c r="AF33" s="1"/>
  <c r="AE30"/>
  <c r="AD30"/>
  <c r="AE32" s="1"/>
  <c r="F20" i="68"/>
  <c r="D21"/>
  <c r="F21" s="1"/>
  <c r="D22"/>
  <c r="F22" s="1"/>
  <c r="D23"/>
  <c r="F23" s="1"/>
  <c r="D24"/>
  <c r="F24" s="1"/>
  <c r="D25"/>
  <c r="F25" s="1"/>
  <c r="D26"/>
  <c r="F26" s="1"/>
  <c r="D27"/>
  <c r="F27" s="1"/>
  <c r="D28"/>
  <c r="F28" s="1"/>
  <c r="D29"/>
  <c r="F29" s="1"/>
  <c r="D30"/>
  <c r="F30" s="1"/>
  <c r="D31"/>
  <c r="F31" s="1"/>
  <c r="D32"/>
  <c r="F32" s="1"/>
  <c r="D33"/>
  <c r="F33" s="1"/>
  <c r="D34"/>
  <c r="F34" s="1"/>
  <c r="D35"/>
  <c r="F35" s="1"/>
  <c r="D36"/>
  <c r="F36" s="1"/>
  <c r="D37"/>
  <c r="F37" s="1"/>
  <c r="D38"/>
  <c r="F38" s="1"/>
  <c r="I41"/>
  <c r="J38"/>
  <c r="R37" i="14"/>
  <c r="S36"/>
  <c r="S1"/>
  <c r="I32" i="54"/>
  <c r="S30"/>
  <c r="I31" i="40"/>
  <c r="Y5" i="57" l="1"/>
  <c r="Z5" s="1"/>
  <c r="AH5" i="63"/>
  <c r="AI5" s="1"/>
  <c r="J29" i="40"/>
  <c r="J1"/>
  <c r="AA35" i="8"/>
  <c r="AK32"/>
  <c r="S1"/>
  <c r="D8"/>
  <c r="AK1" l="1"/>
  <c r="AB1"/>
  <c r="J26" i="57"/>
  <c r="J21"/>
  <c r="J1"/>
  <c r="S3" i="38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B25"/>
  <c r="C25"/>
  <c r="D25"/>
  <c r="F25"/>
  <c r="G25"/>
  <c r="H25"/>
  <c r="S25"/>
  <c r="B26"/>
  <c r="C26"/>
  <c r="D26"/>
  <c r="E26"/>
  <c r="F26"/>
  <c r="G26"/>
  <c r="H26"/>
  <c r="S26"/>
  <c r="B27"/>
  <c r="C27"/>
  <c r="D27"/>
  <c r="E27"/>
  <c r="F27"/>
  <c r="G27"/>
  <c r="H27"/>
  <c r="S27"/>
  <c r="T27"/>
  <c r="B28"/>
  <c r="C28"/>
  <c r="D28"/>
  <c r="E28"/>
  <c r="F28"/>
  <c r="G28"/>
  <c r="H28"/>
  <c r="S28"/>
  <c r="T28" s="1"/>
  <c r="B29"/>
  <c r="C29"/>
  <c r="D29"/>
  <c r="E29"/>
  <c r="F29"/>
  <c r="G29"/>
  <c r="H29"/>
  <c r="S29"/>
  <c r="T29" s="1"/>
  <c r="B30"/>
  <c r="C30"/>
  <c r="D30"/>
  <c r="E30"/>
  <c r="F30"/>
  <c r="G30"/>
  <c r="H30"/>
  <c r="S30"/>
  <c r="B31"/>
  <c r="C31"/>
  <c r="D31"/>
  <c r="E31"/>
  <c r="F31"/>
  <c r="G31"/>
  <c r="H31"/>
  <c r="S31"/>
  <c r="T31" s="1"/>
  <c r="B32"/>
  <c r="C32"/>
  <c r="D32"/>
  <c r="E32"/>
  <c r="F32"/>
  <c r="G32"/>
  <c r="H32"/>
  <c r="S32"/>
  <c r="B33"/>
  <c r="C33"/>
  <c r="D33"/>
  <c r="E33"/>
  <c r="F33"/>
  <c r="G33"/>
  <c r="H33"/>
  <c r="S33"/>
  <c r="S34"/>
  <c r="S35"/>
  <c r="S36"/>
  <c r="S37"/>
  <c r="S38"/>
  <c r="S39"/>
  <c r="S40"/>
  <c r="S41"/>
  <c r="S42"/>
  <c r="S43"/>
  <c r="S44"/>
  <c r="T44" s="1"/>
  <c r="S45"/>
  <c r="T45" s="1"/>
  <c r="S46"/>
  <c r="T46" s="1"/>
  <c r="K50"/>
  <c r="M50"/>
  <c r="Q50"/>
  <c r="H43" i="1"/>
  <c r="H43" i="38" s="1"/>
  <c r="T43" s="1"/>
  <c r="G43" i="1"/>
  <c r="G43" i="38" s="1"/>
  <c r="F43" i="1"/>
  <c r="I43" s="1"/>
  <c r="I43" i="38" s="1"/>
  <c r="E43" i="1"/>
  <c r="E43" i="38" s="1"/>
  <c r="D43" i="1"/>
  <c r="D43" i="38" s="1"/>
  <c r="C43" i="1"/>
  <c r="C43" i="38" s="1"/>
  <c r="B43" i="1"/>
  <c r="B43" i="38" s="1"/>
  <c r="H42" i="1"/>
  <c r="H42" i="38" s="1"/>
  <c r="T42" s="1"/>
  <c r="G42" i="1"/>
  <c r="G42" i="38" s="1"/>
  <c r="F42" i="1"/>
  <c r="I42" s="1"/>
  <c r="I42" i="38" s="1"/>
  <c r="E42" i="1"/>
  <c r="E42" i="38" s="1"/>
  <c r="D42" i="1"/>
  <c r="D42" i="38" s="1"/>
  <c r="C42" i="1"/>
  <c r="C42" i="38" s="1"/>
  <c r="B42" i="1"/>
  <c r="B42" i="38" s="1"/>
  <c r="H41" i="1"/>
  <c r="H41" i="38" s="1"/>
  <c r="T41" s="1"/>
  <c r="G41" i="1"/>
  <c r="G41" i="38" s="1"/>
  <c r="F41" i="1"/>
  <c r="I41" s="1"/>
  <c r="I41" i="38" s="1"/>
  <c r="E41" i="1"/>
  <c r="E41" i="38" s="1"/>
  <c r="D41" i="1"/>
  <c r="D41" i="38" s="1"/>
  <c r="C41" i="1"/>
  <c r="C41" i="38" s="1"/>
  <c r="B41" i="1"/>
  <c r="B41" i="38" s="1"/>
  <c r="H40" i="1"/>
  <c r="H40" i="38" s="1"/>
  <c r="T40" s="1"/>
  <c r="G40" i="1"/>
  <c r="G40" i="38" s="1"/>
  <c r="F40" i="1"/>
  <c r="I40" s="1"/>
  <c r="I40" i="38" s="1"/>
  <c r="E40" i="1"/>
  <c r="E40" i="38" s="1"/>
  <c r="D40" i="1"/>
  <c r="D40" i="38" s="1"/>
  <c r="C40" i="1"/>
  <c r="C40" i="38" s="1"/>
  <c r="B40" i="1"/>
  <c r="B40" i="38" s="1"/>
  <c r="H39" i="1"/>
  <c r="H39" i="38" s="1"/>
  <c r="T39" s="1"/>
  <c r="G39" i="1"/>
  <c r="G39" i="38" s="1"/>
  <c r="F39" i="1"/>
  <c r="I39" s="1"/>
  <c r="I39" i="38" s="1"/>
  <c r="E39" i="1"/>
  <c r="E39" i="38" s="1"/>
  <c r="D39" i="1"/>
  <c r="D39" i="38" s="1"/>
  <c r="C39" i="1"/>
  <c r="C39" i="38" s="1"/>
  <c r="B39" i="1"/>
  <c r="B39" i="38" s="1"/>
  <c r="H38" i="1"/>
  <c r="H38" i="38" s="1"/>
  <c r="T38" s="1"/>
  <c r="G38" i="1"/>
  <c r="G38" i="38" s="1"/>
  <c r="F38" i="1"/>
  <c r="I38" s="1"/>
  <c r="I38" i="38" s="1"/>
  <c r="E38" i="1"/>
  <c r="E38" i="38" s="1"/>
  <c r="D38" i="1"/>
  <c r="D38" i="38" s="1"/>
  <c r="C38" i="1"/>
  <c r="C38" i="38" s="1"/>
  <c r="B38" i="1"/>
  <c r="B38" i="38" s="1"/>
  <c r="H37" i="1"/>
  <c r="H37" i="38" s="1"/>
  <c r="T37" s="1"/>
  <c r="G37" i="1"/>
  <c r="G37" i="38" s="1"/>
  <c r="F37" i="1"/>
  <c r="I37" s="1"/>
  <c r="I37" i="38" s="1"/>
  <c r="E37" i="1"/>
  <c r="E37" i="38" s="1"/>
  <c r="D37" i="1"/>
  <c r="D37" i="38" s="1"/>
  <c r="C37" i="1"/>
  <c r="C37" i="38" s="1"/>
  <c r="B37" i="1"/>
  <c r="B37" i="38" s="1"/>
  <c r="H36" i="1"/>
  <c r="H36" i="38" s="1"/>
  <c r="T36" s="1"/>
  <c r="G36" i="1"/>
  <c r="G36" i="38" s="1"/>
  <c r="F36" i="1"/>
  <c r="I36" s="1"/>
  <c r="I36" i="38" s="1"/>
  <c r="E36" i="1"/>
  <c r="E36" i="38" s="1"/>
  <c r="D36" i="1"/>
  <c r="D36" i="38" s="1"/>
  <c r="C36" i="1"/>
  <c r="C36" i="38" s="1"/>
  <c r="B36" i="1"/>
  <c r="B36" i="38" s="1"/>
  <c r="H35" i="1"/>
  <c r="H35" i="38" s="1"/>
  <c r="T35" s="1"/>
  <c r="G35" i="1"/>
  <c r="G35" i="38" s="1"/>
  <c r="F35" i="1"/>
  <c r="I35" s="1"/>
  <c r="I35" i="38" s="1"/>
  <c r="E35" i="1"/>
  <c r="D35"/>
  <c r="D35" i="38" s="1"/>
  <c r="C35" i="1"/>
  <c r="C35" i="38" s="1"/>
  <c r="B35" i="1"/>
  <c r="B35" i="38" s="1"/>
  <c r="H34" i="1"/>
  <c r="H34" i="38" s="1"/>
  <c r="T34" s="1"/>
  <c r="G34" i="1"/>
  <c r="F34"/>
  <c r="I34" s="1"/>
  <c r="E34"/>
  <c r="E34" i="38" s="1"/>
  <c r="D34" i="1"/>
  <c r="D34" i="38" s="1"/>
  <c r="C34" i="1"/>
  <c r="C34" i="38" s="1"/>
  <c r="B34" i="1"/>
  <c r="B34" i="38" s="1"/>
  <c r="H33" i="1"/>
  <c r="G33"/>
  <c r="F33"/>
  <c r="I33" s="1"/>
  <c r="E33"/>
  <c r="E35" i="38" s="1"/>
  <c r="D33" i="1"/>
  <c r="C33"/>
  <c r="B33"/>
  <c r="H32"/>
  <c r="G32"/>
  <c r="F32"/>
  <c r="I32" s="1"/>
  <c r="E32"/>
  <c r="D32"/>
  <c r="C32"/>
  <c r="B32"/>
  <c r="H31"/>
  <c r="G31"/>
  <c r="F31"/>
  <c r="I31" s="1"/>
  <c r="E31"/>
  <c r="D31"/>
  <c r="C31"/>
  <c r="B31"/>
  <c r="H30"/>
  <c r="G30"/>
  <c r="F30"/>
  <c r="I30" s="1"/>
  <c r="E30"/>
  <c r="D30"/>
  <c r="C30"/>
  <c r="B30"/>
  <c r="H29"/>
  <c r="G29"/>
  <c r="G34" i="38" s="1"/>
  <c r="F29" i="1"/>
  <c r="E29"/>
  <c r="D29"/>
  <c r="C29"/>
  <c r="B29"/>
  <c r="H28"/>
  <c r="G28"/>
  <c r="F28"/>
  <c r="E28"/>
  <c r="D28"/>
  <c r="C28"/>
  <c r="B28"/>
  <c r="H27"/>
  <c r="G27"/>
  <c r="F27"/>
  <c r="E27"/>
  <c r="D27"/>
  <c r="C27"/>
  <c r="B27"/>
  <c r="H26"/>
  <c r="G26"/>
  <c r="F26"/>
  <c r="E26"/>
  <c r="D26"/>
  <c r="C26"/>
  <c r="B26"/>
  <c r="H25"/>
  <c r="G25"/>
  <c r="F25"/>
  <c r="E25"/>
  <c r="E25" i="38" s="1"/>
  <c r="D25" i="1"/>
  <c r="C25"/>
  <c r="B25"/>
  <c r="H24"/>
  <c r="H24" i="38" s="1"/>
  <c r="T24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s="1"/>
  <c r="G23" i="1"/>
  <c r="G23" i="38" s="1"/>
  <c r="F23" i="1"/>
  <c r="F23" i="38" s="1"/>
  <c r="E23" i="1"/>
  <c r="E23" i="38" s="1"/>
  <c r="D23" i="1"/>
  <c r="D23" i="38" s="1"/>
  <c r="C23" i="1"/>
  <c r="C23" i="38" s="1"/>
  <c r="B23" i="1"/>
  <c r="B23" i="38" s="1"/>
  <c r="H22" i="1"/>
  <c r="H22" i="38" s="1"/>
  <c r="T22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H5" i="1"/>
  <c r="H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H4" i="1"/>
  <c r="H4" i="38" s="1"/>
  <c r="G4" i="1"/>
  <c r="G4" i="38" s="1"/>
  <c r="F4" i="1"/>
  <c r="F4" i="38" s="1"/>
  <c r="E4" i="1"/>
  <c r="E4" i="38" s="1"/>
  <c r="D4" i="1"/>
  <c r="D4" i="38" s="1"/>
  <c r="C4" i="1"/>
  <c r="C4" i="38" s="1"/>
  <c r="B4" i="1"/>
  <c r="B4" i="38" s="1"/>
  <c r="H3" i="1"/>
  <c r="H3" i="38" s="1"/>
  <c r="G3" i="1"/>
  <c r="G3" i="38" s="1"/>
  <c r="F3" i="1"/>
  <c r="F3" i="38" s="1"/>
  <c r="E3" i="1"/>
  <c r="E3" i="38" s="1"/>
  <c r="D3" i="1"/>
  <c r="D3" i="38" s="1"/>
  <c r="C3" i="1"/>
  <c r="C3" i="38" s="1"/>
  <c r="B3" i="1"/>
  <c r="B3" i="38" s="1"/>
  <c r="S50" l="1"/>
  <c r="T33"/>
  <c r="T32"/>
  <c r="T25"/>
  <c r="T30"/>
  <c r="T26"/>
  <c r="T5"/>
  <c r="T3"/>
  <c r="T6"/>
  <c r="T4"/>
  <c r="I50"/>
  <c r="F36"/>
  <c r="F37"/>
  <c r="F38"/>
  <c r="F39"/>
  <c r="F40"/>
  <c r="F41"/>
  <c r="F42"/>
  <c r="F43"/>
  <c r="F35"/>
  <c r="F34"/>
  <c r="I34" s="1"/>
  <c r="G50"/>
  <c r="T7"/>
  <c r="H50"/>
  <c r="AN32" i="1"/>
  <c r="AR5"/>
  <c r="I6" s="1"/>
  <c r="I6" i="38" s="1"/>
  <c r="AG32" i="1"/>
  <c r="AG33" s="1"/>
  <c r="AE32"/>
  <c r="AI5"/>
  <c r="I5" s="1"/>
  <c r="I5" i="38" s="1"/>
  <c r="X33" i="1"/>
  <c r="V31"/>
  <c r="Z5"/>
  <c r="I4" s="1"/>
  <c r="I4" i="38" s="1"/>
  <c r="O31" i="1"/>
  <c r="O33" s="1"/>
  <c r="M31"/>
  <c r="Q5"/>
  <c r="I3" s="1"/>
  <c r="I3" i="38" s="1"/>
  <c r="D18" i="68" l="1"/>
  <c r="F18" s="1"/>
  <c r="D19"/>
  <c r="F19" s="1"/>
  <c r="F31" i="54"/>
  <c r="N36" l="1"/>
  <c r="P5"/>
  <c r="Q5" s="1"/>
  <c r="C31"/>
  <c r="N34" s="1"/>
  <c r="F39" i="68"/>
  <c r="E42" s="1"/>
  <c r="O30" i="63" l="1"/>
  <c r="L32" i="8" l="1"/>
  <c r="E34" i="54"/>
  <c r="M18" i="46"/>
  <c r="O18" s="1"/>
  <c r="M19"/>
  <c r="O19" s="1"/>
  <c r="M20"/>
  <c r="O20" s="1"/>
  <c r="M21"/>
  <c r="O21" s="1"/>
  <c r="M22"/>
  <c r="M23"/>
  <c r="M14"/>
  <c r="O14" s="1"/>
  <c r="M15"/>
  <c r="O15" s="1"/>
  <c r="M16"/>
  <c r="O16" s="1"/>
  <c r="M17"/>
  <c r="O17" s="1"/>
  <c r="M13"/>
  <c r="O13" s="1"/>
  <c r="C30" i="63"/>
  <c r="F30"/>
  <c r="Y5" l="1"/>
  <c r="Z5" s="1"/>
  <c r="W33"/>
  <c r="L33" i="46"/>
  <c r="C33" i="14" l="1"/>
  <c r="M11"/>
  <c r="O11" s="1"/>
  <c r="M10"/>
  <c r="O10" s="1"/>
  <c r="M9"/>
  <c r="O9" s="1"/>
  <c r="M8"/>
  <c r="O8" s="1"/>
  <c r="D32"/>
  <c r="F32" s="1"/>
  <c r="D31"/>
  <c r="F31" s="1"/>
  <c r="L33"/>
  <c r="O32"/>
  <c r="M31"/>
  <c r="O31" s="1"/>
  <c r="M30"/>
  <c r="O30" s="1"/>
  <c r="M29"/>
  <c r="O29" s="1"/>
  <c r="M28"/>
  <c r="O28" s="1"/>
  <c r="M27"/>
  <c r="O27" s="1"/>
  <c r="M26"/>
  <c r="O26" s="1"/>
  <c r="O25"/>
  <c r="O24"/>
  <c r="O23"/>
  <c r="M22"/>
  <c r="O22" s="1"/>
  <c r="M21"/>
  <c r="O21" s="1"/>
  <c r="O20"/>
  <c r="M19"/>
  <c r="O19" s="1"/>
  <c r="O18"/>
  <c r="M17"/>
  <c r="O17" s="1"/>
  <c r="M16"/>
  <c r="O16" s="1"/>
  <c r="M15"/>
  <c r="O15" s="1"/>
  <c r="M14"/>
  <c r="O14" s="1"/>
  <c r="M13"/>
  <c r="O13" s="1"/>
  <c r="M12"/>
  <c r="O12" s="1"/>
  <c r="N4"/>
  <c r="C31" i="40"/>
  <c r="E34" s="1"/>
  <c r="D11"/>
  <c r="F11" s="1"/>
  <c r="D10"/>
  <c r="F10" s="1"/>
  <c r="D9"/>
  <c r="F9" s="1"/>
  <c r="D8"/>
  <c r="F8" s="1"/>
  <c r="D12"/>
  <c r="F12" s="1"/>
  <c r="D14"/>
  <c r="D15"/>
  <c r="M11"/>
  <c r="O11" s="1"/>
  <c r="M13"/>
  <c r="O13" s="1"/>
  <c r="M8"/>
  <c r="O8" s="1"/>
  <c r="M9"/>
  <c r="O9" s="1"/>
  <c r="M10"/>
  <c r="O10" s="1"/>
  <c r="M12"/>
  <c r="O12" s="1"/>
  <c r="V8" i="8"/>
  <c r="X8" s="1"/>
  <c r="V9"/>
  <c r="X9" s="1"/>
  <c r="V10"/>
  <c r="X10" s="1"/>
  <c r="C32"/>
  <c r="M33" i="14" l="1"/>
  <c r="F35" i="8"/>
  <c r="O35"/>
  <c r="O33" i="14"/>
  <c r="M18" i="8"/>
  <c r="O18" s="1"/>
  <c r="M17"/>
  <c r="O17" s="1"/>
  <c r="M16"/>
  <c r="O16" s="1"/>
  <c r="M15"/>
  <c r="O15" s="1"/>
  <c r="M14"/>
  <c r="O14" s="1"/>
  <c r="M13"/>
  <c r="O13" s="1"/>
  <c r="M12"/>
  <c r="O12" s="1"/>
  <c r="M11"/>
  <c r="O11" s="1"/>
  <c r="M10"/>
  <c r="O10" s="1"/>
  <c r="M9"/>
  <c r="O9" s="1"/>
  <c r="M8"/>
  <c r="O8" s="1"/>
  <c r="M31" l="1"/>
  <c r="O31" s="1"/>
  <c r="M30"/>
  <c r="O30" s="1"/>
  <c r="M29"/>
  <c r="O29" s="1"/>
  <c r="M28"/>
  <c r="O28" s="1"/>
  <c r="M27"/>
  <c r="O27" s="1"/>
  <c r="M26"/>
  <c r="O26" s="1"/>
  <c r="M25"/>
  <c r="O25" s="1"/>
  <c r="M24"/>
  <c r="O24" s="1"/>
  <c r="M23"/>
  <c r="O23" s="1"/>
  <c r="M22"/>
  <c r="O22" s="1"/>
  <c r="M21"/>
  <c r="O21" s="1"/>
  <c r="M20"/>
  <c r="O20" s="1"/>
  <c r="M19"/>
  <c r="O19" s="1"/>
  <c r="D31"/>
  <c r="F31" s="1"/>
  <c r="D30"/>
  <c r="F30" s="1"/>
  <c r="D29"/>
  <c r="F29" s="1"/>
  <c r="D28"/>
  <c r="F28" s="1"/>
  <c r="D27"/>
  <c r="F27" s="1"/>
  <c r="D26"/>
  <c r="F26" s="1"/>
  <c r="D25"/>
  <c r="F25" s="1"/>
  <c r="D24"/>
  <c r="F24" s="1"/>
  <c r="D23"/>
  <c r="F23" s="1"/>
  <c r="D22"/>
  <c r="F22" s="1"/>
  <c r="D21"/>
  <c r="F21" s="1"/>
  <c r="D20"/>
  <c r="F20" s="1"/>
  <c r="D19"/>
  <c r="F19" s="1"/>
  <c r="D18"/>
  <c r="F18" s="1"/>
  <c r="D17"/>
  <c r="F17" s="1"/>
  <c r="D16"/>
  <c r="F16" s="1"/>
  <c r="D15"/>
  <c r="F15" s="1"/>
  <c r="D14"/>
  <c r="F14" s="1"/>
  <c r="D13"/>
  <c r="F13" s="1"/>
  <c r="D12"/>
  <c r="F12" s="1"/>
  <c r="D11"/>
  <c r="F11" s="1"/>
  <c r="D10"/>
  <c r="F10" s="1"/>
  <c r="D9"/>
  <c r="F9" s="1"/>
  <c r="F8"/>
  <c r="M32" l="1"/>
  <c r="F32"/>
  <c r="F34"/>
  <c r="G5"/>
  <c r="H5" s="1"/>
  <c r="O32"/>
  <c r="O34" s="1"/>
  <c r="P5" l="1"/>
  <c r="Q5" s="1"/>
  <c r="NK33" i="1"/>
  <c r="NI32"/>
  <c r="NM5"/>
  <c r="LR31" l="1"/>
  <c r="MS32"/>
  <c r="MS33" s="1"/>
  <c r="NB32"/>
  <c r="NB33" s="1"/>
  <c r="LI32"/>
  <c r="LI33" s="1"/>
  <c r="M30" i="63" l="1"/>
  <c r="L30"/>
  <c r="C39" i="65"/>
  <c r="M32" i="63" l="1"/>
  <c r="V32"/>
  <c r="N33"/>
  <c r="P5"/>
  <c r="Q5" s="1"/>
  <c r="M9" i="68" l="1"/>
  <c r="O9" s="1"/>
  <c r="M10"/>
  <c r="O10" s="1"/>
  <c r="M11"/>
  <c r="O11" s="1"/>
  <c r="M12"/>
  <c r="O12" s="1"/>
  <c r="M13"/>
  <c r="O13" s="1"/>
  <c r="M14"/>
  <c r="O14" s="1"/>
  <c r="M15"/>
  <c r="O15" s="1"/>
  <c r="M16"/>
  <c r="O16" s="1"/>
  <c r="M17"/>
  <c r="O17" s="1"/>
  <c r="M18"/>
  <c r="O18" s="1"/>
  <c r="M19"/>
  <c r="O19" s="1"/>
  <c r="M20"/>
  <c r="O20" s="1"/>
  <c r="M21"/>
  <c r="O21" s="1"/>
  <c r="M22"/>
  <c r="O22" s="1"/>
  <c r="M23"/>
  <c r="O23" s="1"/>
  <c r="M24"/>
  <c r="O24" s="1"/>
  <c r="M25"/>
  <c r="O25" s="1"/>
  <c r="M26"/>
  <c r="O26" s="1"/>
  <c r="M27"/>
  <c r="O27" s="1"/>
  <c r="M28"/>
  <c r="O28" s="1"/>
  <c r="M29"/>
  <c r="O29" s="1"/>
  <c r="M30"/>
  <c r="O30" s="1"/>
  <c r="M31"/>
  <c r="O31" s="1"/>
  <c r="M32"/>
  <c r="O32" s="1"/>
  <c r="M33"/>
  <c r="O33" s="1"/>
  <c r="M34"/>
  <c r="O34" s="1"/>
  <c r="M35"/>
  <c r="O35" s="1"/>
  <c r="M36"/>
  <c r="O36" s="1"/>
  <c r="M37"/>
  <c r="O37" s="1"/>
  <c r="L39"/>
  <c r="C31" i="3"/>
  <c r="D30"/>
  <c r="F30" s="1"/>
  <c r="D29"/>
  <c r="F29" s="1"/>
  <c r="D28"/>
  <c r="F28" s="1"/>
  <c r="D27"/>
  <c r="F27" s="1"/>
  <c r="D26"/>
  <c r="F26" s="1"/>
  <c r="D25"/>
  <c r="F25" s="1"/>
  <c r="D24"/>
  <c r="F24" s="1"/>
  <c r="D23"/>
  <c r="F23" s="1"/>
  <c r="D22"/>
  <c r="F22" s="1"/>
  <c r="D21"/>
  <c r="F21" s="1"/>
  <c r="D20"/>
  <c r="F20" s="1"/>
  <c r="D19"/>
  <c r="F19" s="1"/>
  <c r="D18"/>
  <c r="F18" s="1"/>
  <c r="D17"/>
  <c r="F17" s="1"/>
  <c r="D16"/>
  <c r="F16" s="1"/>
  <c r="F15"/>
  <c r="F14"/>
  <c r="F13"/>
  <c r="F12"/>
  <c r="F11"/>
  <c r="F10"/>
  <c r="F9"/>
  <c r="O39" i="68" l="1"/>
  <c r="D31" i="3"/>
  <c r="M39" i="68"/>
  <c r="F31" i="3"/>
  <c r="E36" s="1"/>
  <c r="P5" i="68" l="1"/>
  <c r="Q5" s="1"/>
  <c r="G5" i="3"/>
  <c r="H5" s="1"/>
  <c r="AM32" i="8"/>
  <c r="AN31"/>
  <c r="AP31" s="1"/>
  <c r="AN30"/>
  <c r="AP30" s="1"/>
  <c r="AN29"/>
  <c r="AP29" s="1"/>
  <c r="AN28"/>
  <c r="AP28" s="1"/>
  <c r="AN27"/>
  <c r="AP27" s="1"/>
  <c r="AN26"/>
  <c r="AP26" s="1"/>
  <c r="AN25"/>
  <c r="AP25" s="1"/>
  <c r="AN24"/>
  <c r="AP24" s="1"/>
  <c r="AN23"/>
  <c r="AP23" s="1"/>
  <c r="AN22"/>
  <c r="AP22" s="1"/>
  <c r="AN21"/>
  <c r="AP21" s="1"/>
  <c r="AN20"/>
  <c r="AP20" s="1"/>
  <c r="AN19"/>
  <c r="AP19" s="1"/>
  <c r="AN18"/>
  <c r="AP18" s="1"/>
  <c r="AN17"/>
  <c r="AP17" s="1"/>
  <c r="AN16"/>
  <c r="AP16" s="1"/>
  <c r="AN15"/>
  <c r="AP15" s="1"/>
  <c r="AN14"/>
  <c r="AP14" s="1"/>
  <c r="AN13"/>
  <c r="AP13" s="1"/>
  <c r="AN12"/>
  <c r="AP12" s="1"/>
  <c r="AN11"/>
  <c r="AP11" s="1"/>
  <c r="MZ32" i="1"/>
  <c r="MQ32"/>
  <c r="MH31"/>
  <c r="LY31"/>
  <c r="LP31"/>
  <c r="LG32"/>
  <c r="L31" i="40"/>
  <c r="M30"/>
  <c r="O30" s="1"/>
  <c r="M29"/>
  <c r="O29" s="1"/>
  <c r="M28"/>
  <c r="O28" s="1"/>
  <c r="M27"/>
  <c r="O27" s="1"/>
  <c r="M26"/>
  <c r="O26" s="1"/>
  <c r="M25"/>
  <c r="O25" s="1"/>
  <c r="M24"/>
  <c r="O24" s="1"/>
  <c r="M23"/>
  <c r="O23" s="1"/>
  <c r="M22"/>
  <c r="O22" s="1"/>
  <c r="M21"/>
  <c r="O21" s="1"/>
  <c r="M20"/>
  <c r="O20" s="1"/>
  <c r="M19"/>
  <c r="O19" s="1"/>
  <c r="M18"/>
  <c r="O18" s="1"/>
  <c r="M17"/>
  <c r="O17" s="1"/>
  <c r="M16"/>
  <c r="O16" s="1"/>
  <c r="M15"/>
  <c r="O15" s="1"/>
  <c r="M14"/>
  <c r="O14" s="1"/>
  <c r="O31" i="57"/>
  <c r="N36" s="1"/>
  <c r="M31"/>
  <c r="L31"/>
  <c r="N34" s="1"/>
  <c r="N34" i="40" l="1"/>
  <c r="P5" i="57"/>
  <c r="Q5" s="1"/>
  <c r="M31" i="40"/>
  <c r="AN32" i="8"/>
  <c r="AP32"/>
  <c r="O31" i="40"/>
  <c r="U33" i="14"/>
  <c r="W34" s="1"/>
  <c r="V32"/>
  <c r="X32" s="1"/>
  <c r="V31"/>
  <c r="X31" s="1"/>
  <c r="V30"/>
  <c r="X30" s="1"/>
  <c r="V29"/>
  <c r="X29" s="1"/>
  <c r="V28"/>
  <c r="X28" s="1"/>
  <c r="V27"/>
  <c r="X27" s="1"/>
  <c r="V26"/>
  <c r="X26" s="1"/>
  <c r="V25"/>
  <c r="X25" s="1"/>
  <c r="V24"/>
  <c r="X24" s="1"/>
  <c r="V23"/>
  <c r="X23" s="1"/>
  <c r="V22"/>
  <c r="X22" s="1"/>
  <c r="V21"/>
  <c r="X21" s="1"/>
  <c r="V20"/>
  <c r="X20" s="1"/>
  <c r="V19"/>
  <c r="X19" s="1"/>
  <c r="V18"/>
  <c r="X18" s="1"/>
  <c r="V17"/>
  <c r="X17" s="1"/>
  <c r="V16"/>
  <c r="X16" s="1"/>
  <c r="V15"/>
  <c r="X15" s="1"/>
  <c r="V14"/>
  <c r="X14" s="1"/>
  <c r="V13"/>
  <c r="X13" s="1"/>
  <c r="V12"/>
  <c r="X12" s="1"/>
  <c r="V11"/>
  <c r="X11" s="1"/>
  <c r="V10"/>
  <c r="X10" s="1"/>
  <c r="V9"/>
  <c r="X9" s="1"/>
  <c r="V8"/>
  <c r="U32" i="8"/>
  <c r="V30"/>
  <c r="X30" s="1"/>
  <c r="V29"/>
  <c r="X29" s="1"/>
  <c r="V28"/>
  <c r="X28" s="1"/>
  <c r="V27"/>
  <c r="X27" s="1"/>
  <c r="V26"/>
  <c r="X26" s="1"/>
  <c r="V25"/>
  <c r="X25" s="1"/>
  <c r="V24"/>
  <c r="X24" s="1"/>
  <c r="V23"/>
  <c r="X23" s="1"/>
  <c r="V22"/>
  <c r="X22" s="1"/>
  <c r="V21"/>
  <c r="X21" s="1"/>
  <c r="V20"/>
  <c r="X20" s="1"/>
  <c r="V19"/>
  <c r="X19" s="1"/>
  <c r="V18"/>
  <c r="X18" s="1"/>
  <c r="V17"/>
  <c r="X17" s="1"/>
  <c r="V16"/>
  <c r="X16" s="1"/>
  <c r="V15"/>
  <c r="X15" s="1"/>
  <c r="V14"/>
  <c r="X14" s="1"/>
  <c r="V13"/>
  <c r="X13" s="1"/>
  <c r="V12"/>
  <c r="X12" s="1"/>
  <c r="V11"/>
  <c r="S1" i="1"/>
  <c r="AB1" s="1"/>
  <c r="AK1" s="1"/>
  <c r="M32" i="65"/>
  <c r="M33"/>
  <c r="M34"/>
  <c r="M35"/>
  <c r="M36"/>
  <c r="L39"/>
  <c r="M41" s="1"/>
  <c r="M38"/>
  <c r="O38" s="1"/>
  <c r="M37"/>
  <c r="O37" s="1"/>
  <c r="O36"/>
  <c r="O35"/>
  <c r="O34"/>
  <c r="O33"/>
  <c r="O32"/>
  <c r="M31"/>
  <c r="O31" s="1"/>
  <c r="M30"/>
  <c r="O30" s="1"/>
  <c r="M29"/>
  <c r="O29" s="1"/>
  <c r="M28"/>
  <c r="O28" s="1"/>
  <c r="M27"/>
  <c r="O27" s="1"/>
  <c r="M26"/>
  <c r="O26" s="1"/>
  <c r="M25"/>
  <c r="O25" s="1"/>
  <c r="M24"/>
  <c r="O24" s="1"/>
  <c r="M23"/>
  <c r="O23" s="1"/>
  <c r="M22"/>
  <c r="O22" s="1"/>
  <c r="M21"/>
  <c r="O21" s="1"/>
  <c r="M20"/>
  <c r="O20" s="1"/>
  <c r="M19"/>
  <c r="O19" s="1"/>
  <c r="M18"/>
  <c r="O18" s="1"/>
  <c r="M17"/>
  <c r="O17" s="1"/>
  <c r="M16"/>
  <c r="O16" s="1"/>
  <c r="M15"/>
  <c r="O15" s="1"/>
  <c r="M14"/>
  <c r="O14" s="1"/>
  <c r="M13"/>
  <c r="O13" s="1"/>
  <c r="M12"/>
  <c r="O12" s="1"/>
  <c r="M11"/>
  <c r="O11" s="1"/>
  <c r="M10"/>
  <c r="O10" s="1"/>
  <c r="M9"/>
  <c r="O9" s="1"/>
  <c r="M8"/>
  <c r="D39" i="67"/>
  <c r="A34" i="57"/>
  <c r="C39" i="68"/>
  <c r="C39" i="67"/>
  <c r="D41"/>
  <c r="X35" i="8" l="1"/>
  <c r="N36" i="40"/>
  <c r="X11" i="8"/>
  <c r="X32" s="1"/>
  <c r="V32"/>
  <c r="V33" i="14"/>
  <c r="M39" i="65"/>
  <c r="D32" i="8"/>
  <c r="AQ5"/>
  <c r="AR5" s="1"/>
  <c r="P5" i="40"/>
  <c r="Q5" s="1"/>
  <c r="X8" i="14"/>
  <c r="X33" s="1"/>
  <c r="Y5" s="1"/>
  <c r="Z5" s="1"/>
  <c r="O8" i="65"/>
  <c r="O39" s="1"/>
  <c r="X34" i="8" l="1"/>
  <c r="AH5"/>
  <c r="AI5" s="1"/>
  <c r="Y5"/>
  <c r="Z5" s="1"/>
  <c r="W36" i="14"/>
  <c r="DA32" i="1"/>
  <c r="DA33" s="1"/>
  <c r="DJ32"/>
  <c r="DJ33" s="1"/>
  <c r="F31" i="57"/>
  <c r="E36" s="1"/>
  <c r="D31"/>
  <c r="C31"/>
  <c r="E34" s="1"/>
  <c r="G5" l="1"/>
  <c r="H5" s="1"/>
  <c r="D30" i="40"/>
  <c r="F30" s="1"/>
  <c r="D29"/>
  <c r="F29" s="1"/>
  <c r="D28"/>
  <c r="F28" s="1"/>
  <c r="D27"/>
  <c r="F27" s="1"/>
  <c r="D26"/>
  <c r="F26" s="1"/>
  <c r="D25"/>
  <c r="F25" s="1"/>
  <c r="D24"/>
  <c r="F24" s="1"/>
  <c r="D23"/>
  <c r="F23" s="1"/>
  <c r="D22"/>
  <c r="F22" s="1"/>
  <c r="D21"/>
  <c r="F21" s="1"/>
  <c r="D20"/>
  <c r="F20" s="1"/>
  <c r="D19"/>
  <c r="F19" s="1"/>
  <c r="D18"/>
  <c r="F18" s="1"/>
  <c r="D17"/>
  <c r="F17" s="1"/>
  <c r="D16"/>
  <c r="F16" s="1"/>
  <c r="F15"/>
  <c r="F14"/>
  <c r="D13"/>
  <c r="F13" s="1"/>
  <c r="Q1" i="57"/>
  <c r="Z1" s="1"/>
  <c r="S1" i="54"/>
  <c r="F31" i="40" l="1"/>
  <c r="E36" s="1"/>
  <c r="D31"/>
  <c r="G5" l="1"/>
  <c r="H5" s="1"/>
  <c r="E4" i="14"/>
  <c r="D8"/>
  <c r="D9"/>
  <c r="D10"/>
  <c r="D11"/>
  <c r="D12"/>
  <c r="D13"/>
  <c r="D14"/>
  <c r="F13"/>
  <c r="F12"/>
  <c r="F11"/>
  <c r="F10"/>
  <c r="F9"/>
  <c r="F8"/>
  <c r="E34" l="1"/>
  <c r="N34"/>
  <c r="D39" i="68"/>
  <c r="D41"/>
  <c r="G5" l="1"/>
  <c r="H5" s="1"/>
  <c r="F39" i="67" l="1"/>
  <c r="E42" l="1"/>
  <c r="G5"/>
  <c r="H5" s="1"/>
  <c r="F14" i="14" l="1"/>
  <c r="X31" i="54" l="1"/>
  <c r="W36" s="1"/>
  <c r="V31"/>
  <c r="U31"/>
  <c r="W34" s="1"/>
  <c r="E36"/>
  <c r="D31"/>
  <c r="E33" i="63"/>
  <c r="D30"/>
  <c r="Y5" i="54" l="1"/>
  <c r="Z5" s="1"/>
  <c r="G5"/>
  <c r="H5" s="1"/>
  <c r="D32" i="63"/>
  <c r="G5"/>
  <c r="H5" s="1"/>
  <c r="M32" i="46" l="1"/>
  <c r="O32" s="1"/>
  <c r="M31"/>
  <c r="O31" s="1"/>
  <c r="M30"/>
  <c r="O30" s="1"/>
  <c r="M29"/>
  <c r="O29" s="1"/>
  <c r="M28"/>
  <c r="O28" s="1"/>
  <c r="M27"/>
  <c r="O27" s="1"/>
  <c r="M26"/>
  <c r="O26" s="1"/>
  <c r="M25"/>
  <c r="O25" s="1"/>
  <c r="M24"/>
  <c r="O24" s="1"/>
  <c r="O23"/>
  <c r="O22"/>
  <c r="M12"/>
  <c r="O12" s="1"/>
  <c r="M11"/>
  <c r="O11" s="1"/>
  <c r="M10"/>
  <c r="O10" s="1"/>
  <c r="M9"/>
  <c r="O9" s="1"/>
  <c r="M8"/>
  <c r="GV32" i="1"/>
  <c r="M33" i="46" l="1"/>
  <c r="O8"/>
  <c r="O33" s="1"/>
  <c r="HN32" i="1"/>
  <c r="D23" i="46"/>
  <c r="D41" i="65" l="1"/>
  <c r="F38"/>
  <c r="F37"/>
  <c r="F36"/>
  <c r="F35"/>
  <c r="F34"/>
  <c r="F33"/>
  <c r="D32"/>
  <c r="F32" s="1"/>
  <c r="D31"/>
  <c r="F31" s="1"/>
  <c r="D30"/>
  <c r="F30" s="1"/>
  <c r="D29"/>
  <c r="F29" s="1"/>
  <c r="D28"/>
  <c r="F28" s="1"/>
  <c r="D27"/>
  <c r="F27" s="1"/>
  <c r="D26"/>
  <c r="F26" s="1"/>
  <c r="D25"/>
  <c r="F25" s="1"/>
  <c r="D24"/>
  <c r="F24" s="1"/>
  <c r="D23"/>
  <c r="F23" s="1"/>
  <c r="D22"/>
  <c r="F22" s="1"/>
  <c r="D21"/>
  <c r="F21" s="1"/>
  <c r="D20"/>
  <c r="F20" s="1"/>
  <c r="D19"/>
  <c r="F19" s="1"/>
  <c r="D18"/>
  <c r="F18" s="1"/>
  <c r="D17"/>
  <c r="F17" s="1"/>
  <c r="D16"/>
  <c r="F16" s="1"/>
  <c r="D15"/>
  <c r="F15" s="1"/>
  <c r="D14"/>
  <c r="F14" s="1"/>
  <c r="D13"/>
  <c r="F13" s="1"/>
  <c r="D12"/>
  <c r="F12" s="1"/>
  <c r="D11"/>
  <c r="F11" s="1"/>
  <c r="D10"/>
  <c r="F10" s="1"/>
  <c r="D9"/>
  <c r="F9" s="1"/>
  <c r="D8"/>
  <c r="D39" l="1"/>
  <c r="F8"/>
  <c r="F39" s="1"/>
  <c r="N42" l="1"/>
  <c r="P5"/>
  <c r="Q5" s="1"/>
  <c r="E42"/>
  <c r="G5"/>
  <c r="H5" s="1"/>
  <c r="AY32" i="1"/>
  <c r="AY33" s="1"/>
  <c r="AW32"/>
  <c r="BA5"/>
  <c r="I7" s="1"/>
  <c r="I7" i="38" s="1"/>
  <c r="D30" i="14" l="1"/>
  <c r="F30" s="1"/>
  <c r="D29"/>
  <c r="F29" s="1"/>
  <c r="D28"/>
  <c r="F28" s="1"/>
  <c r="D27"/>
  <c r="F27" s="1"/>
  <c r="D26"/>
  <c r="F26" s="1"/>
  <c r="D25"/>
  <c r="F25" s="1"/>
  <c r="D24"/>
  <c r="F24" s="1"/>
  <c r="D23"/>
  <c r="F23" s="1"/>
  <c r="D22"/>
  <c r="F22" s="1"/>
  <c r="D21"/>
  <c r="F21" s="1"/>
  <c r="D20"/>
  <c r="F20" s="1"/>
  <c r="D19"/>
  <c r="F19" s="1"/>
  <c r="D18"/>
  <c r="F18" s="1"/>
  <c r="D17"/>
  <c r="F17" s="1"/>
  <c r="D16"/>
  <c r="F16" s="1"/>
  <c r="D15"/>
  <c r="D12" i="46"/>
  <c r="F12" s="1"/>
  <c r="D13"/>
  <c r="F13" s="1"/>
  <c r="D14"/>
  <c r="F14" s="1"/>
  <c r="D15"/>
  <c r="F15" s="1"/>
  <c r="D16"/>
  <c r="F16" s="1"/>
  <c r="D17"/>
  <c r="F17" s="1"/>
  <c r="D18"/>
  <c r="F18" s="1"/>
  <c r="D19"/>
  <c r="F19" s="1"/>
  <c r="D20"/>
  <c r="F20" s="1"/>
  <c r="D21"/>
  <c r="F21" s="1"/>
  <c r="D22"/>
  <c r="F22" s="1"/>
  <c r="F23"/>
  <c r="D24"/>
  <c r="F24" s="1"/>
  <c r="D25"/>
  <c r="F25" s="1"/>
  <c r="D26"/>
  <c r="F26" s="1"/>
  <c r="D27"/>
  <c r="F27" s="1"/>
  <c r="D28"/>
  <c r="F28" s="1"/>
  <c r="D29"/>
  <c r="F29" s="1"/>
  <c r="D30"/>
  <c r="F30" s="1"/>
  <c r="D31"/>
  <c r="F31" s="1"/>
  <c r="D32"/>
  <c r="F32" s="1"/>
  <c r="D11"/>
  <c r="F11" s="1"/>
  <c r="D10"/>
  <c r="F10" s="1"/>
  <c r="D9"/>
  <c r="F9" s="1"/>
  <c r="D8"/>
  <c r="F8" s="1"/>
  <c r="D33" i="14" l="1"/>
  <c r="F15"/>
  <c r="F33" s="1"/>
  <c r="E36" l="1"/>
  <c r="N36"/>
  <c r="P5"/>
  <c r="Q5" s="1"/>
  <c r="G5"/>
  <c r="H5" s="1"/>
  <c r="C33" i="46" l="1"/>
  <c r="D35" l="1"/>
  <c r="M35"/>
  <c r="D33"/>
  <c r="F33"/>
  <c r="E36" l="1"/>
  <c r="N36"/>
  <c r="P5"/>
  <c r="Q5" s="1"/>
  <c r="G5"/>
  <c r="H5" s="1"/>
  <c r="F33" i="59" l="1"/>
  <c r="D33"/>
  <c r="C33"/>
  <c r="D35" s="1"/>
  <c r="BZ32" i="1"/>
  <c r="BZ33" s="1"/>
  <c r="BX32"/>
  <c r="CB5"/>
  <c r="I10" s="1"/>
  <c r="I10" i="38" s="1"/>
  <c r="E36" i="59" l="1"/>
  <c r="H5"/>
  <c r="BQ32" i="1" l="1"/>
  <c r="BQ38" s="1"/>
  <c r="BO32"/>
  <c r="BS5"/>
  <c r="I9" s="1"/>
  <c r="I9" i="38" s="1"/>
  <c r="GV33" i="1" l="1"/>
  <c r="GK32" l="1"/>
  <c r="GM32"/>
  <c r="GT32" l="1"/>
  <c r="Q1"/>
  <c r="Z1" s="1"/>
  <c r="AI1" s="1"/>
  <c r="HW32" l="1"/>
  <c r="HW33" s="1"/>
  <c r="HE32"/>
  <c r="GD32"/>
  <c r="FU32"/>
  <c r="HU32" l="1"/>
  <c r="HC32"/>
  <c r="FL32" l="1"/>
  <c r="FC32"/>
  <c r="GB32" l="1"/>
  <c r="FS32"/>
  <c r="FU33" s="1"/>
  <c r="FJ32"/>
  <c r="FA32" l="1"/>
  <c r="EK32" l="1"/>
  <c r="ET32"/>
  <c r="ET33" s="1"/>
  <c r="EB32" l="1"/>
  <c r="DS32"/>
  <c r="CR32"/>
  <c r="CI32"/>
  <c r="BH32"/>
  <c r="ER32" l="1"/>
  <c r="EI32"/>
  <c r="DZ32"/>
  <c r="DQ32"/>
  <c r="DH32"/>
  <c r="CY32"/>
  <c r="CP32"/>
  <c r="CG32"/>
  <c r="BF32"/>
  <c r="FL33" l="1"/>
  <c r="CK5" l="1"/>
  <c r="I11" s="1"/>
  <c r="I11" i="38" s="1"/>
  <c r="CT5" i="1"/>
  <c r="I12" s="1"/>
  <c r="I12" i="38" s="1"/>
  <c r="DC5" i="1"/>
  <c r="I13" s="1"/>
  <c r="I13" i="38" s="1"/>
  <c r="DL5" i="1"/>
  <c r="I14" s="1"/>
  <c r="I14" i="38" s="1"/>
  <c r="DU5" i="1"/>
  <c r="I15" s="1"/>
  <c r="I15" i="38" s="1"/>
  <c r="ED5" i="1"/>
  <c r="I16" s="1"/>
  <c r="I16" i="38" s="1"/>
  <c r="BH33" i="1" l="1"/>
  <c r="HE33" l="1"/>
  <c r="BJ5" l="1"/>
  <c r="I8" s="1"/>
  <c r="I8" i="38" s="1"/>
  <c r="BC1" i="1"/>
  <c r="IF32" l="1"/>
  <c r="IF33" s="1"/>
  <c r="ND5" l="1"/>
  <c r="MU5"/>
  <c r="MJ33"/>
  <c r="ML5"/>
  <c r="MA33"/>
  <c r="MC5"/>
  <c r="LR33"/>
  <c r="LT5"/>
  <c r="ID32"/>
  <c r="HL32"/>
  <c r="EB33" l="1"/>
  <c r="EK33"/>
  <c r="CR33" l="1"/>
  <c r="CI33" l="1"/>
  <c r="GD33" l="1"/>
  <c r="GM33" l="1"/>
  <c r="GF5" l="1"/>
  <c r="I22" s="1"/>
  <c r="I22" i="38" s="1"/>
  <c r="HN33" i="1" l="1"/>
  <c r="KZ33" l="1"/>
  <c r="FC33"/>
  <c r="DS33" l="1"/>
  <c r="LK5" l="1"/>
  <c r="LB5"/>
  <c r="I33" i="38"/>
  <c r="I32"/>
  <c r="I31"/>
  <c r="I30"/>
  <c r="IH5" i="1"/>
  <c r="I28" s="1"/>
  <c r="I28" i="38" s="1"/>
  <c r="HY5" i="1"/>
  <c r="I27" s="1"/>
  <c r="I27" i="38" s="1"/>
  <c r="HP5" i="1"/>
  <c r="I26" s="1"/>
  <c r="I26" i="38" s="1"/>
  <c r="HG5" i="1"/>
  <c r="I25" s="1"/>
  <c r="I25" i="38" s="1"/>
  <c r="GX5" i="1"/>
  <c r="I24" s="1"/>
  <c r="I24" i="38" s="1"/>
  <c r="GO5" i="1"/>
  <c r="I23" s="1"/>
  <c r="I23" i="38" s="1"/>
  <c r="FW5" i="1"/>
  <c r="I21" s="1"/>
  <c r="I21" i="38" s="1"/>
  <c r="FN5" i="1"/>
  <c r="I20" s="1"/>
  <c r="I20" i="38" s="1"/>
  <c r="FE5" i="1"/>
  <c r="I19" s="1"/>
  <c r="I19" i="38" s="1"/>
  <c r="EV5" i="1"/>
  <c r="I18" s="1"/>
  <c r="I18" i="38" s="1"/>
  <c r="EM5" i="1"/>
  <c r="I17" s="1"/>
  <c r="I17" i="38" s="1"/>
  <c r="I29" l="1"/>
  <c r="I29" i="1"/>
  <c r="BL1"/>
  <c r="BU1" s="1"/>
  <c r="CD1" s="1"/>
  <c r="AR1"/>
  <c r="BA1" s="1"/>
  <c r="BJ1" s="1"/>
  <c r="BS1" s="1"/>
  <c r="CB1" s="1"/>
  <c r="CK1" s="1"/>
  <c r="CT1" s="1"/>
  <c r="DC1" s="1"/>
  <c r="DL1" s="1"/>
  <c r="DU1" s="1"/>
  <c r="ED1" s="1"/>
  <c r="EM1" s="1"/>
  <c r="EV1" s="1"/>
  <c r="FE1" s="1"/>
  <c r="FN1" s="1"/>
  <c r="FW1" s="1"/>
  <c r="GF1" s="1"/>
  <c r="GO1" s="1"/>
  <c r="GX1" s="1"/>
  <c r="HG1" s="1"/>
  <c r="HP1" s="1"/>
  <c r="HY1" s="1"/>
  <c r="IH1" s="1"/>
  <c r="IQ1" s="1"/>
  <c r="IZ1" s="1"/>
  <c r="JI1" s="1"/>
  <c r="JR1" s="1"/>
  <c r="KA1" s="1"/>
  <c r="KJ1" s="1"/>
  <c r="KS1" s="1"/>
  <c r="LB1" s="1"/>
  <c r="LK1" s="1"/>
  <c r="LT1" s="1"/>
  <c r="MC1" s="1"/>
  <c r="ML1" s="1"/>
  <c r="MU1" s="1"/>
  <c r="ND1" s="1"/>
  <c r="NM1" s="1"/>
  <c r="CM1" l="1"/>
  <c r="CV1" s="1"/>
  <c r="DE1" s="1"/>
  <c r="DN1" s="1"/>
  <c r="DW1" s="1"/>
  <c r="EF1" s="1"/>
  <c r="EO1" s="1"/>
  <c r="EX1" s="1"/>
  <c r="FG1" s="1"/>
  <c r="FP1" s="1"/>
  <c r="FY1" s="1"/>
  <c r="GH1" s="1"/>
  <c r="GQ1" s="1"/>
  <c r="GZ1" s="1"/>
  <c r="HI1" s="1"/>
  <c r="HR1" s="1"/>
  <c r="IA1" s="1"/>
  <c r="IJ1" s="1"/>
  <c r="IS1" s="1"/>
  <c r="JB1" s="1"/>
  <c r="JK1" s="1"/>
  <c r="JT1" s="1"/>
  <c r="KC1" s="1"/>
  <c r="KL1" s="1"/>
  <c r="KU1" s="1"/>
  <c r="LD1" s="1"/>
  <c r="LM1" s="1"/>
  <c r="LV1" s="1"/>
  <c r="ME1" s="1"/>
  <c r="MN1" s="1"/>
  <c r="MW1" s="1"/>
  <c r="NF1" s="1"/>
</calcChain>
</file>

<file path=xl/comments1.xml><?xml version="1.0" encoding="utf-8"?>
<comments xmlns="http://schemas.openxmlformats.org/spreadsheetml/2006/main">
  <authors>
    <author>USUARIO FINAL</author>
  </authors>
  <commentList>
    <comment ref="BX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G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P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<sst xmlns="http://schemas.openxmlformats.org/spreadsheetml/2006/main" count="2982" uniqueCount="567">
  <si>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</si>
  <si>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</si>
  <si>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</si>
  <si>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</si>
  <si>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</si>
  <si>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</si>
  <si>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</si>
  <si>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</si>
  <si>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</si>
  <si>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</si>
  <si>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</si>
  <si>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</si>
  <si>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</si>
  <si>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</si>
  <si>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</si>
  <si>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</si>
  <si>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</si>
  <si>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</si>
  <si>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</si>
  <si>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</si>
  <si>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</si>
  <si>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</si>
  <si>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</si>
  <si>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</si>
  <si>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</si>
  <si>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</si>
  <si>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</si>
  <si>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</si>
  <si>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</si>
  <si>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</si>
  <si>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</si>
  <si>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>DISTRIBUCION}</t>
  </si>
  <si>
    <t>SUKARNE SA DE CV</t>
  </si>
  <si>
    <t>CUERO BELLY</t>
  </si>
  <si>
    <t xml:space="preserve">CORBATA </t>
  </si>
  <si>
    <t xml:space="preserve">TOTALES </t>
  </si>
  <si>
    <t>fecha de sacrificio</t>
  </si>
  <si>
    <t>fecha de Empaque/Embalaje</t>
  </si>
  <si>
    <t>FARMLAND FOODS</t>
  </si>
  <si>
    <t>SAIDAS</t>
  </si>
  <si>
    <t>Farmland</t>
  </si>
  <si>
    <t xml:space="preserve">TOTAL DE ENTRADAS DEL MES </t>
  </si>
  <si>
    <t>Seaboard</t>
  </si>
  <si>
    <t>.</t>
  </si>
  <si>
    <t xml:space="preserve">Espaldilla de </t>
  </si>
  <si>
    <t xml:space="preserve">   </t>
  </si>
  <si>
    <t>FORTIS FOODS</t>
  </si>
  <si>
    <t>FILETE BASA</t>
  </si>
  <si>
    <t xml:space="preserve">CARNERO </t>
  </si>
  <si>
    <t>SEGURO DE</t>
  </si>
  <si>
    <t>EMBARQUE</t>
  </si>
  <si>
    <t>VECTRA INTERNATIONAL</t>
  </si>
  <si>
    <t>DANIEL MUÑOZ QUINTANA</t>
  </si>
  <si>
    <t xml:space="preserve">MANTECA </t>
  </si>
  <si>
    <t xml:space="preserve">DE CERDO </t>
  </si>
  <si>
    <t>PED. 2003450</t>
  </si>
  <si>
    <t>#0359 E</t>
  </si>
  <si>
    <t>1/,2</t>
  </si>
  <si>
    <t>2/,2</t>
  </si>
  <si>
    <t>#0367 E</t>
  </si>
  <si>
    <t>#0374 E</t>
  </si>
  <si>
    <t>#0378 E</t>
  </si>
  <si>
    <t>#0440 E</t>
  </si>
  <si>
    <t>SESOS DE COPA</t>
  </si>
  <si>
    <t>#0418 E</t>
  </si>
  <si>
    <t>#0427 E</t>
  </si>
  <si>
    <t>#0429 E</t>
  </si>
  <si>
    <t>#0446 E</t>
  </si>
  <si>
    <t>#0474 E</t>
  </si>
  <si>
    <t>#0528 E</t>
  </si>
  <si>
    <t>#0550 E</t>
  </si>
  <si>
    <t>#0617 E</t>
  </si>
  <si>
    <t>#0642 E</t>
  </si>
  <si>
    <t>#0676 E</t>
  </si>
  <si>
    <t>Factura A3813</t>
  </si>
  <si>
    <t>CONTRA</t>
  </si>
  <si>
    <t>CARNES SELECTAS ALI</t>
  </si>
  <si>
    <t>#0742 E</t>
  </si>
  <si>
    <t>#0749 E</t>
  </si>
  <si>
    <t>#0750 E</t>
  </si>
  <si>
    <t>#0760 E</t>
  </si>
  <si>
    <t>#0779 E</t>
  </si>
  <si>
    <t>#0784 E</t>
  </si>
  <si>
    <t>#0805 E</t>
  </si>
  <si>
    <t>#0816 E</t>
  </si>
  <si>
    <t>#0839 E</t>
  </si>
  <si>
    <t>#0846 E</t>
  </si>
  <si>
    <t>#0851 E</t>
  </si>
  <si>
    <t>INVENTARIO DE  JUNIO 2012</t>
  </si>
  <si>
    <t>factura 209</t>
  </si>
  <si>
    <t>factura 227625</t>
  </si>
  <si>
    <t>#0859 E</t>
  </si>
  <si>
    <t>#0878 E</t>
  </si>
  <si>
    <t>#0902 E</t>
  </si>
  <si>
    <t>#0912 E</t>
  </si>
  <si>
    <t>#0920 E</t>
  </si>
  <si>
    <t>#0959 E</t>
  </si>
  <si>
    <t>#0968 E</t>
  </si>
  <si>
    <t>260 X caja</t>
  </si>
  <si>
    <t>#0992 E</t>
  </si>
  <si>
    <t>#0995 E</t>
  </si>
  <si>
    <t>#0003 F</t>
  </si>
  <si>
    <t>#0004 F</t>
  </si>
  <si>
    <t>EXCELL</t>
  </si>
  <si>
    <t>MENUDO</t>
  </si>
  <si>
    <t>GRANJERO FELIZ S DE RL</t>
  </si>
  <si>
    <t>CABEZA C/papada</t>
  </si>
  <si>
    <t>#0043 F</t>
  </si>
  <si>
    <t>#0064 F</t>
  </si>
  <si>
    <t>#0070 F</t>
  </si>
  <si>
    <t>#0078 F</t>
  </si>
  <si>
    <t>#0100 F</t>
  </si>
  <si>
    <t>#0101 F</t>
  </si>
  <si>
    <t>#0102 F</t>
  </si>
  <si>
    <t>#0140 F</t>
  </si>
  <si>
    <t>#0108 F</t>
  </si>
  <si>
    <t>#0109 F</t>
  </si>
  <si>
    <t>#0117 F</t>
  </si>
  <si>
    <t>#0130 F</t>
  </si>
  <si>
    <t>#0141 F</t>
  </si>
  <si>
    <t>#0148 F</t>
  </si>
  <si>
    <t>#0175 F</t>
  </si>
  <si>
    <t>#0181 F</t>
  </si>
  <si>
    <t>BUCHE</t>
  </si>
  <si>
    <t xml:space="preserve">LENGUA </t>
  </si>
  <si>
    <t>cerdo swift</t>
  </si>
  <si>
    <t>PED. 2003625</t>
  </si>
  <si>
    <t>Smithfield</t>
  </si>
  <si>
    <t>07 SEPTIEMBRE .,2012</t>
  </si>
  <si>
    <t>IMPORTADORA DULMAR</t>
  </si>
  <si>
    <t>PED. 2000815</t>
  </si>
  <si>
    <t>22 AGOSTO .,2012</t>
  </si>
  <si>
    <t>23 AGOSTO .,2012</t>
  </si>
  <si>
    <t>08 SEPTIEMBRE .,2012</t>
  </si>
  <si>
    <t>#0182 F</t>
  </si>
  <si>
    <t>#0184 F</t>
  </si>
  <si>
    <t>#0189 F</t>
  </si>
  <si>
    <t>#0199 F</t>
  </si>
  <si>
    <t>#0209 F</t>
  </si>
  <si>
    <t>#0210 F</t>
  </si>
  <si>
    <t>#0212 F</t>
  </si>
  <si>
    <t>#0215 F</t>
  </si>
  <si>
    <t>#0219 F</t>
  </si>
  <si>
    <t>#0224 F</t>
  </si>
  <si>
    <t>#0231 F</t>
  </si>
  <si>
    <t>#0234 F</t>
  </si>
  <si>
    <t>#0238 F</t>
  </si>
  <si>
    <t>#0253 F</t>
  </si>
  <si>
    <t>#0272 F</t>
  </si>
  <si>
    <t>#0273 F</t>
  </si>
  <si>
    <t>#0295 F</t>
  </si>
  <si>
    <t>#0365 F</t>
  </si>
  <si>
    <t>#0370 F</t>
  </si>
  <si>
    <t>#0375 F</t>
  </si>
  <si>
    <t>#0376 F</t>
  </si>
  <si>
    <t>INVENTARIO DE SEPTIEMBRE 2012</t>
  </si>
  <si>
    <t>INVENTARIO    DEL MES DE SEPTIEMBRE 2012</t>
  </si>
  <si>
    <t>INVENTARIO DE  SEPTIMBRE  2012</t>
  </si>
  <si>
    <t>ENTRADA DEL MES DE OCTUBRE 2012</t>
  </si>
  <si>
    <t>EXCEL</t>
  </si>
  <si>
    <t>ENTRADA DE OCTUBRE 2012</t>
  </si>
  <si>
    <t>PED. 2004172</t>
  </si>
  <si>
    <t>01 OCTUBRE.,2012</t>
  </si>
  <si>
    <t>04 OCTUBRE .,2012</t>
  </si>
  <si>
    <t>08 OCTUBRE .,2012</t>
  </si>
  <si>
    <t>PED. 2004310</t>
  </si>
  <si>
    <t>SWIFT</t>
  </si>
  <si>
    <t>03 OCTURBRE .,2012</t>
  </si>
  <si>
    <t>RYC ALIMENTOS SA CV</t>
  </si>
  <si>
    <t>INDIANA</t>
  </si>
  <si>
    <t>19 OCTUBRE .,2012</t>
  </si>
  <si>
    <t>PED. 20132027</t>
  </si>
  <si>
    <t>22 OCTUBRE .,2012</t>
  </si>
  <si>
    <t>PED. 2057475</t>
  </si>
  <si>
    <t>20 OCTUBRE.,2012</t>
  </si>
  <si>
    <t>23 OCTUBRE.,2012</t>
  </si>
  <si>
    <t>PED. 2004619</t>
  </si>
  <si>
    <t>THE SMITHFIELD PACKING</t>
  </si>
  <si>
    <t>The Smithfield Packing Co</t>
  </si>
  <si>
    <t>#0307 F</t>
  </si>
  <si>
    <t>#0308 F</t>
  </si>
  <si>
    <t>#0310 F</t>
  </si>
  <si>
    <t>#0313 F</t>
  </si>
  <si>
    <t>#0315 F</t>
  </si>
  <si>
    <t>#0317 F</t>
  </si>
  <si>
    <t>#0333 F</t>
  </si>
  <si>
    <t>#0335 F</t>
  </si>
  <si>
    <t>#0337 F</t>
  </si>
  <si>
    <t>#0341 F</t>
  </si>
  <si>
    <t>#0343 F</t>
  </si>
  <si>
    <t>#0344 F</t>
  </si>
  <si>
    <t>#0345 F</t>
  </si>
  <si>
    <t>#0346 F</t>
  </si>
  <si>
    <t>#0349 F</t>
  </si>
  <si>
    <t>#0350 F</t>
  </si>
  <si>
    <t>#0382 F</t>
  </si>
  <si>
    <t>#0386 F</t>
  </si>
  <si>
    <t>#0389 F</t>
  </si>
  <si>
    <t>#0391 F</t>
  </si>
  <si>
    <t>#0396 F</t>
  </si>
  <si>
    <t>#0397 F</t>
  </si>
  <si>
    <t>#0399 F</t>
  </si>
  <si>
    <t>#0404 F</t>
  </si>
  <si>
    <t>#0406 F</t>
  </si>
  <si>
    <t>#0407 F</t>
  </si>
  <si>
    <t>#0409 F</t>
  </si>
  <si>
    <t>#0411 F</t>
  </si>
  <si>
    <t>#0414 F</t>
  </si>
  <si>
    <t>#0418 F</t>
  </si>
  <si>
    <t>#0419 F</t>
  </si>
  <si>
    <t>#0420 F</t>
  </si>
  <si>
    <t>#0423 F</t>
  </si>
  <si>
    <t>#0428 F</t>
  </si>
  <si>
    <t>#0430 F</t>
  </si>
  <si>
    <t>#0431 F</t>
  </si>
  <si>
    <t>#0434 F</t>
  </si>
  <si>
    <t>#0436 F</t>
  </si>
  <si>
    <t>#0438 F</t>
  </si>
  <si>
    <t>#0439 F</t>
  </si>
  <si>
    <t>#0444 F</t>
  </si>
  <si>
    <t>#0446 F</t>
  </si>
  <si>
    <t>#0457 F</t>
  </si>
  <si>
    <t>#0459 F</t>
  </si>
  <si>
    <t>#0463 F</t>
  </si>
  <si>
    <t>#0464 F</t>
  </si>
  <si>
    <t>#0465 F</t>
  </si>
  <si>
    <t>#0466 F</t>
  </si>
  <si>
    <t>#0467 F</t>
  </si>
  <si>
    <t>#0468 F</t>
  </si>
  <si>
    <t>#0470 F</t>
  </si>
  <si>
    <t>#0472 F</t>
  </si>
  <si>
    <t>#0474 F</t>
  </si>
  <si>
    <t>#0475 F</t>
  </si>
  <si>
    <t>#0479 F</t>
  </si>
  <si>
    <t>#0480 F</t>
  </si>
  <si>
    <t>#0483 F</t>
  </si>
  <si>
    <t>#0486 F</t>
  </si>
  <si>
    <t>#0487 F</t>
  </si>
  <si>
    <t>#0488 F</t>
  </si>
  <si>
    <t>#0490 F</t>
  </si>
  <si>
    <t># 487 F</t>
  </si>
  <si>
    <t>PED.2013077</t>
  </si>
  <si>
    <t>25 OCTUBRE .,2012</t>
  </si>
  <si>
    <t>26 OCTUBRE .,2012</t>
  </si>
  <si>
    <t>|||</t>
  </si>
  <si>
    <t>INVENTARIO DE  SEPTIEMBRE  2012</t>
  </si>
  <si>
    <t xml:space="preserve"> </t>
  </si>
  <si>
    <t>INVENTARIO DEL MES DE OCTUBRE  2012</t>
  </si>
  <si>
    <t>INVENTARIO DEL MES DE OCTUBRE 2012</t>
  </si>
  <si>
    <t>ENTRADA DEL MES DE NOVIEMBRE 2012</t>
  </si>
  <si>
    <t>INVENTARIO DE OCTUBRE 2012</t>
  </si>
  <si>
    <t>INVENTARIO    DEL MES DE OCTUBRE  2012</t>
  </si>
  <si>
    <t>INVENTARIO DE OCTUBRE  2012</t>
  </si>
  <si>
    <t>INVENTARIO DE  OCTUBRE 2012</t>
  </si>
  <si>
    <t>7824.60   kg</t>
  </si>
  <si>
    <t>345 cajas</t>
  </si>
  <si>
    <t>FARMALAND FOODS</t>
  </si>
  <si>
    <t>PREMIUM</t>
  </si>
  <si>
    <t>PED. 2004636</t>
  </si>
  <si>
    <t>CARNES SUPREMAS ALI</t>
  </si>
  <si>
    <t>PED. 2057528</t>
  </si>
  <si>
    <t>24 OCTUBRE .,2012</t>
  </si>
  <si>
    <t>PED. 2013114</t>
  </si>
  <si>
    <t>29 OCTUBRE .,2012</t>
  </si>
  <si>
    <t>FORTIS FODOS</t>
  </si>
  <si>
    <t>PED. 2002123</t>
  </si>
  <si>
    <t>27 OCTUBRE,.2012</t>
  </si>
  <si>
    <t>30 OCTUBRE .,2012</t>
  </si>
  <si>
    <t>PED. 2004725</t>
  </si>
  <si>
    <t>PED. 2004726</t>
  </si>
  <si>
    <t>PED. 2013141</t>
  </si>
  <si>
    <t>1 NOVIEMBRE .,2012</t>
  </si>
  <si>
    <t>02 NOVIEMBRE .,2012</t>
  </si>
  <si>
    <t>PED. 2004746</t>
  </si>
  <si>
    <t>PED. 2057616</t>
  </si>
  <si>
    <t>31 OCTUBRE .,2012</t>
  </si>
  <si>
    <t>01 NOVIEMBRE .,2012</t>
  </si>
  <si>
    <t>PED. 2014118</t>
  </si>
  <si>
    <t>05 NOVIEMBRE .,2012</t>
  </si>
  <si>
    <t>06 NOVIEMBRE .,2012</t>
  </si>
  <si>
    <t>PED. 2014137</t>
  </si>
  <si>
    <t>02-NOVIEMBRE .,2012</t>
  </si>
  <si>
    <t>PED. 2057660</t>
  </si>
  <si>
    <t>03-NOVIEMBRE.,2012</t>
  </si>
  <si>
    <t>PED. 2004764</t>
  </si>
  <si>
    <t>PED. 2014149</t>
  </si>
  <si>
    <t>PED. 2004765</t>
  </si>
  <si>
    <t>PED. 2004919</t>
  </si>
  <si>
    <t>PED. 2057712</t>
  </si>
  <si>
    <t>06 NOVIEMBRE ,,2012</t>
  </si>
  <si>
    <t>07 NOVIEMBRE .,2012</t>
  </si>
  <si>
    <t>08 NOVIEMBRE.,2012</t>
  </si>
  <si>
    <t>PED. 2014173</t>
  </si>
  <si>
    <t>ENTRADA DE NOVIEMBRE 2012</t>
  </si>
  <si>
    <t>PED. 2014216</t>
  </si>
  <si>
    <t>PED. 2014227</t>
  </si>
  <si>
    <t>PED. 2057729</t>
  </si>
  <si>
    <t>12 NOVIEMBRE .,2012</t>
  </si>
  <si>
    <t>13 NOVIEMBRE .,2012</t>
  </si>
  <si>
    <t>10 NOVIEMBRE.,2012</t>
  </si>
  <si>
    <t>PREMUM</t>
  </si>
  <si>
    <t>PED. 2004950</t>
  </si>
  <si>
    <t>PED. 2057810</t>
  </si>
  <si>
    <t>14 NOVIEMBRE .,20212</t>
  </si>
  <si>
    <t>15 NOVIEMBRE .,.2012</t>
  </si>
  <si>
    <t>16 NOVIEMBRE .,2012</t>
  </si>
  <si>
    <t>PED. 2004953</t>
  </si>
  <si>
    <t>09 NOVIEMBRE .,2012</t>
  </si>
  <si>
    <t>15 NOVIEMBRE .,2012</t>
  </si>
  <si>
    <t>PED. 2014301</t>
  </si>
  <si>
    <t>20 NOVIEMBRE .,2012</t>
  </si>
  <si>
    <t>21 NOVIEMBRE .,2012</t>
  </si>
  <si>
    <t>PED. 2057851</t>
  </si>
  <si>
    <t>17 NOVIEMBRE .,2012</t>
  </si>
  <si>
    <t>19 NOVIEMBRE .,2012</t>
  </si>
  <si>
    <t>PED. 2005062</t>
  </si>
  <si>
    <t>PED. 2005059</t>
  </si>
  <si>
    <t>PED. 2014336</t>
  </si>
  <si>
    <t>NL12-319</t>
  </si>
  <si>
    <t>NL12-318</t>
  </si>
  <si>
    <t>Corbata Seaboard</t>
  </si>
  <si>
    <t>PED. 20154216</t>
  </si>
  <si>
    <t>NL12-330</t>
  </si>
  <si>
    <t>NL12-331</t>
  </si>
  <si>
    <t>CONTRA SWIFT</t>
  </si>
  <si>
    <t>ACX 2245</t>
  </si>
  <si>
    <t>PED. 2004939</t>
  </si>
  <si>
    <t>NL12-329</t>
  </si>
  <si>
    <t>#0492 F</t>
  </si>
  <si>
    <t>#0493 F</t>
  </si>
  <si>
    <t>#0494 F</t>
  </si>
  <si>
    <t>#0495 F</t>
  </si>
  <si>
    <t>#0496 F</t>
  </si>
  <si>
    <t>#0497 F</t>
  </si>
  <si>
    <t>#0498 F</t>
  </si>
  <si>
    <t>#0499 F</t>
  </si>
  <si>
    <t>OK</t>
  </si>
  <si>
    <t>#0500 F</t>
  </si>
  <si>
    <t>#0501 F</t>
  </si>
  <si>
    <t>#0502 F</t>
  </si>
  <si>
    <t>#0503 F</t>
  </si>
  <si>
    <t>#0505 F</t>
  </si>
  <si>
    <t>#0506 F</t>
  </si>
  <si>
    <t>#0507 F</t>
  </si>
  <si>
    <t>#0508 F</t>
  </si>
  <si>
    <t>#0509 F</t>
  </si>
  <si>
    <t>#0511 F</t>
  </si>
  <si>
    <t>#0512 F</t>
  </si>
  <si>
    <t>#0513 F</t>
  </si>
  <si>
    <t>#0514 F</t>
  </si>
  <si>
    <t>#0515 F</t>
  </si>
  <si>
    <t>#0516 F</t>
  </si>
  <si>
    <t>#0517 F</t>
  </si>
  <si>
    <t>#0518 F</t>
  </si>
  <si>
    <t>#0519 F</t>
  </si>
  <si>
    <t>#0520 F</t>
  </si>
  <si>
    <t>#0521 F</t>
  </si>
  <si>
    <t>#0523 F</t>
  </si>
  <si>
    <t>#0524 F</t>
  </si>
  <si>
    <t>#0525 F</t>
  </si>
  <si>
    <t>#0526 F</t>
  </si>
  <si>
    <t>#0528 F</t>
  </si>
  <si>
    <t>#0529 F</t>
  </si>
  <si>
    <t>#0530 F</t>
  </si>
  <si>
    <t>#0531 F</t>
  </si>
  <si>
    <t>#0532 F</t>
  </si>
  <si>
    <t>#0533 F</t>
  </si>
  <si>
    <t>#0534 F</t>
  </si>
  <si>
    <t>#0535 F</t>
  </si>
  <si>
    <t>#0536 F</t>
  </si>
  <si>
    <t>#0537 F</t>
  </si>
  <si>
    <t>#0538 F</t>
  </si>
  <si>
    <t>#0539 F</t>
  </si>
  <si>
    <t>#0540 F</t>
  </si>
  <si>
    <t>#0541 F</t>
  </si>
  <si>
    <t>#0542 F</t>
  </si>
  <si>
    <t>#0544 F</t>
  </si>
  <si>
    <t>#0545 F</t>
  </si>
  <si>
    <t>#0546 F</t>
  </si>
  <si>
    <t>#0547 F</t>
  </si>
  <si>
    <t>#0548 F</t>
  </si>
  <si>
    <t>#0549 F</t>
  </si>
  <si>
    <t>#0550 F</t>
  </si>
  <si>
    <t>#0551 F</t>
  </si>
  <si>
    <t>#0552 F</t>
  </si>
  <si>
    <t>#0553 F</t>
  </si>
  <si>
    <t>#0554 F</t>
  </si>
  <si>
    <t>#0555 F</t>
  </si>
  <si>
    <t>#0556 F</t>
  </si>
  <si>
    <t>#0557 F</t>
  </si>
  <si>
    <t>220 X caja</t>
  </si>
  <si>
    <t>#0558 F</t>
  </si>
  <si>
    <t>#0560 F</t>
  </si>
  <si>
    <t>#0561 F</t>
  </si>
  <si>
    <t>#0563 F</t>
  </si>
  <si>
    <t>#0564 F</t>
  </si>
  <si>
    <t>#0565 F</t>
  </si>
  <si>
    <t>#0566 F</t>
  </si>
  <si>
    <t>#0568 F</t>
  </si>
  <si>
    <t>#0569 F</t>
  </si>
  <si>
    <t>#0570 F</t>
  </si>
  <si>
    <t>#0571 F</t>
  </si>
  <si>
    <t>#0574 F</t>
  </si>
  <si>
    <t>#0575 F</t>
  </si>
  <si>
    <t>#0576 F</t>
  </si>
  <si>
    <t>#0577 F</t>
  </si>
  <si>
    <t>3/,1</t>
  </si>
  <si>
    <t>3/,2</t>
  </si>
  <si>
    <t>1/,3</t>
  </si>
  <si>
    <t>2/,3</t>
  </si>
  <si>
    <t>3/,3</t>
  </si>
  <si>
    <t>#0578 F</t>
  </si>
  <si>
    <t>#0579 F</t>
  </si>
  <si>
    <t>#0580 F</t>
  </si>
  <si>
    <t>#0581 F</t>
  </si>
  <si>
    <t>#0582 F</t>
  </si>
  <si>
    <t>#0583 F</t>
  </si>
  <si>
    <t>#0584 F</t>
  </si>
  <si>
    <t>#2584 F</t>
  </si>
  <si>
    <t>#0585 F</t>
  </si>
  <si>
    <t>#0586 F</t>
  </si>
  <si>
    <t>#0587 F</t>
  </si>
  <si>
    <t>#0588 F</t>
  </si>
  <si>
    <t>#0589 F</t>
  </si>
  <si>
    <t>#0567 F</t>
  </si>
  <si>
    <t>#0590 F</t>
  </si>
  <si>
    <t>$0590 F</t>
  </si>
  <si>
    <t>#0591 F</t>
  </si>
  <si>
    <t>#0592 F</t>
  </si>
  <si>
    <t>#0593 F</t>
  </si>
  <si>
    <t>#0594 F</t>
  </si>
  <si>
    <t>#0596 F</t>
  </si>
  <si>
    <t>#0597 F</t>
  </si>
  <si>
    <t>#0598 F</t>
  </si>
  <si>
    <t>#0599 F</t>
  </si>
  <si>
    <t>#0600 F</t>
  </si>
  <si>
    <t>#0603 F</t>
  </si>
  <si>
    <t>#0604 F</t>
  </si>
  <si>
    <t>#0605 F</t>
  </si>
  <si>
    <t>#0606 F</t>
  </si>
  <si>
    <t>#0607 F</t>
  </si>
  <si>
    <t>#0608 F</t>
  </si>
  <si>
    <t>#0609 F</t>
  </si>
  <si>
    <t>#0610 F</t>
  </si>
  <si>
    <t>#0611 F</t>
  </si>
  <si>
    <t>#0612 F</t>
  </si>
  <si>
    <t>#0613 F</t>
  </si>
  <si>
    <t>#0614 F</t>
  </si>
  <si>
    <t>#0615 F</t>
  </si>
  <si>
    <t>#0616 F</t>
  </si>
  <si>
    <t>#0617 F</t>
  </si>
  <si>
    <t>#0618 F</t>
  </si>
  <si>
    <t>#0619 F</t>
  </si>
  <si>
    <t>#0620 F</t>
  </si>
  <si>
    <t>#0621 F</t>
  </si>
  <si>
    <t>#0622 F</t>
  </si>
  <si>
    <t>#0623 F</t>
  </si>
  <si>
    <t>#0625 F</t>
  </si>
  <si>
    <t>#0626 F</t>
  </si>
  <si>
    <t>#0627 F</t>
  </si>
  <si>
    <t>#0628 F</t>
  </si>
  <si>
    <t>#0629 F</t>
  </si>
  <si>
    <t>#0630 F</t>
  </si>
  <si>
    <t>#0631 F</t>
  </si>
  <si>
    <t>#0632 F</t>
  </si>
  <si>
    <t>#0633 F</t>
  </si>
  <si>
    <t>#0634 F</t>
  </si>
  <si>
    <t>#0638 F</t>
  </si>
  <si>
    <t>30638 F</t>
  </si>
  <si>
    <t>#0639 F</t>
  </si>
  <si>
    <t>#0640 F</t>
  </si>
  <si>
    <t>#0641 F</t>
  </si>
  <si>
    <t>#0642 F</t>
  </si>
  <si>
    <t>#.0642 F</t>
  </si>
  <si>
    <t>#0643 F</t>
  </si>
  <si>
    <t>#0644 F</t>
  </si>
  <si>
    <t>#0645 F</t>
  </si>
  <si>
    <t>#0646 F</t>
  </si>
  <si>
    <t>#0647 F</t>
  </si>
  <si>
    <t>#0648 F</t>
  </si>
  <si>
    <t>#0649 F</t>
  </si>
  <si>
    <t>#0652 F</t>
  </si>
  <si>
    <t>190 X caja</t>
  </si>
  <si>
    <t>#0656 F</t>
  </si>
  <si>
    <t>#0663 F</t>
  </si>
  <si>
    <t>PED. 2005058</t>
  </si>
  <si>
    <t>PED. 2039066</t>
  </si>
  <si>
    <t>PED. 2057904</t>
  </si>
  <si>
    <t>PED. 2005074</t>
  </si>
  <si>
    <t>23 NOVIEMBRE ,2012</t>
  </si>
  <si>
    <t>#0509</t>
  </si>
  <si>
    <t>#0654 F</t>
  </si>
  <si>
    <t>#0653 F</t>
  </si>
  <si>
    <t>#0655 F</t>
  </si>
  <si>
    <t>#0658 F</t>
  </si>
  <si>
    <t>#0659 F</t>
  </si>
  <si>
    <t>#0660 F</t>
  </si>
  <si>
    <t>0660 F</t>
  </si>
  <si>
    <t>#0661 F</t>
  </si>
  <si>
    <t>#0662 F</t>
  </si>
  <si>
    <t>#0651 F</t>
  </si>
  <si>
    <t>#0635 F</t>
  </si>
  <si>
    <t>#0636 F</t>
  </si>
  <si>
    <t>TOTAL DE ENTRADAS DEL MES    NOVIEMBRE    2 0 1 2</t>
  </si>
  <si>
    <t>NL12-324</t>
  </si>
  <si>
    <t>Tranfer B 31-Oct</t>
  </si>
  <si>
    <t>Transfer B 05 Nov</t>
  </si>
  <si>
    <t>Transfer S 05 Nov</t>
  </si>
  <si>
    <t>60743/*3443</t>
  </si>
  <si>
    <t>61205/*3450</t>
  </si>
  <si>
    <t>Transfer B 06 Nov</t>
  </si>
  <si>
    <t>Transfer B 09 Nov</t>
  </si>
  <si>
    <t>Transfer S 07 Nov</t>
  </si>
  <si>
    <t>61263/*3476</t>
  </si>
  <si>
    <t xml:space="preserve">Transer S 08 Nov </t>
  </si>
  <si>
    <t>NL12-325</t>
  </si>
  <si>
    <t>Transfer B 08 Nov</t>
  </si>
  <si>
    <t>Transfer S 14 Nov</t>
  </si>
  <si>
    <t>A779</t>
  </si>
  <si>
    <t>Trasnfer S 09 Nov</t>
  </si>
  <si>
    <t>61267/*3514</t>
  </si>
  <si>
    <t>61154/*3521</t>
  </si>
  <si>
    <t>Transfer S 15 Nov</t>
  </si>
  <si>
    <t>A1204</t>
  </si>
  <si>
    <t>NL12-327</t>
  </si>
  <si>
    <t xml:space="preserve">Tranfer B 14 Nov </t>
  </si>
  <si>
    <t>Trasnfer S 16 Nov</t>
  </si>
  <si>
    <t>Transfer B 14 Nov</t>
  </si>
  <si>
    <t>60788/*3538</t>
  </si>
  <si>
    <t>Transfer S 16 Nov</t>
  </si>
  <si>
    <t>NL12-326</t>
  </si>
  <si>
    <t>Transfer B 21 Nov</t>
  </si>
  <si>
    <t>NL12-328</t>
  </si>
  <si>
    <t>Transfer B 15 Nov</t>
  </si>
  <si>
    <t>Transfer B 16 Nov</t>
  </si>
  <si>
    <t>A1425</t>
  </si>
  <si>
    <t>61288/*3565</t>
  </si>
  <si>
    <t>61160/*3598</t>
  </si>
  <si>
    <t>Transfer S 20 Nov</t>
  </si>
  <si>
    <t>A1706</t>
  </si>
  <si>
    <t>Trasnfer B 21 Nov</t>
  </si>
  <si>
    <t>Transfer B 22 Nov</t>
  </si>
  <si>
    <t>Transfer B 20 Nov</t>
  </si>
  <si>
    <t>Transfer B 21Nov</t>
  </si>
  <si>
    <t>A1896</t>
  </si>
  <si>
    <t>Transfer S 22 Nov</t>
  </si>
  <si>
    <t>Transfer B 27 Nov</t>
  </si>
  <si>
    <t>Transfer S 23 Nov</t>
  </si>
  <si>
    <t>61138/*3657</t>
  </si>
  <si>
    <t>Transfer S 26 Nov</t>
  </si>
  <si>
    <t>A2187</t>
  </si>
  <si>
    <t>Transfer S 27 Nov</t>
  </si>
  <si>
    <t>NL12-333</t>
  </si>
  <si>
    <t>Transfer B 26 Nov</t>
  </si>
  <si>
    <t>Transfer B 28 Nov</t>
  </si>
  <si>
    <t>NL12-332</t>
  </si>
  <si>
    <t>61171/*3685</t>
  </si>
  <si>
    <t>A 2423</t>
  </si>
  <si>
    <t>Transfer S 29 Nov</t>
  </si>
  <si>
    <t>NL12-334</t>
  </si>
  <si>
    <t>Transer B 28 Nov</t>
  </si>
  <si>
    <t>61053/*3586</t>
  </si>
  <si>
    <t>Trasnfer S 23 Nov</t>
  </si>
  <si>
    <t>NLTF12-25</t>
  </si>
  <si>
    <t>FPL 35207</t>
  </si>
  <si>
    <t xml:space="preserve">RYC ALIMENTOS </t>
  </si>
  <si>
    <t>MENUDO EXCEL</t>
  </si>
</sst>
</file>

<file path=xl/styles.xml><?xml version="1.0" encoding="utf-8"?>
<styleSheet xmlns="http://schemas.openxmlformats.org/spreadsheetml/2006/main">
  <numFmts count="6"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dd\-mm\-yy;@"/>
    <numFmt numFmtId="169" formatCode="[$-C0A]dd\-mmm\-yy;@"/>
  </numFmts>
  <fonts count="62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24"/>
      <color rgb="FF0000FF"/>
      <name val="Times New Roman"/>
      <family val="2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sz val="7"/>
      <color theme="1"/>
      <name val="Times New Roman"/>
      <family val="2"/>
      <scheme val="minor"/>
    </font>
    <font>
      <b/>
      <sz val="11"/>
      <color rgb="FF0000CC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sz val="22"/>
      <color rgb="FF0000FF"/>
      <name val="Times New Roman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theme="5" tint="-0.249977111117893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b/>
      <sz val="11"/>
      <color theme="1"/>
      <name val="Times New Roman"/>
      <family val="2"/>
      <scheme val="minor"/>
    </font>
    <font>
      <sz val="18"/>
      <color theme="1"/>
      <name val="Times New Roman"/>
      <family val="2"/>
      <scheme val="minor"/>
    </font>
    <font>
      <sz val="9"/>
      <color rgb="FF0000FF"/>
      <name val="Times New Roman"/>
      <family val="2"/>
      <scheme val="minor"/>
    </font>
    <font>
      <sz val="9"/>
      <color theme="1"/>
      <name val="Times New Roman"/>
      <family val="1"/>
      <scheme val="minor"/>
    </font>
    <font>
      <b/>
      <sz val="9"/>
      <color theme="1"/>
      <name val="Times New Roman"/>
      <family val="1"/>
      <scheme val="minor"/>
    </font>
    <font>
      <b/>
      <sz val="9"/>
      <color rgb="FF0000FF"/>
      <name val="Times New Roman"/>
      <family val="1"/>
      <scheme val="minor"/>
    </font>
    <font>
      <sz val="10"/>
      <name val="Arial"/>
      <family val="2"/>
    </font>
    <font>
      <b/>
      <sz val="10"/>
      <color rgb="FF0000FF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sz val="36"/>
      <color theme="1"/>
      <name val="Times New Roman"/>
      <family val="2"/>
      <scheme val="minor"/>
    </font>
    <font>
      <b/>
      <sz val="11"/>
      <color theme="9" tint="-0.499984740745262"/>
      <name val="Times New Roman"/>
      <family val="1"/>
      <scheme val="minor"/>
    </font>
    <font>
      <sz val="11"/>
      <color theme="8" tint="-0.249977111117893"/>
      <name val="Times New Roman"/>
      <family val="1"/>
      <scheme val="minor"/>
    </font>
    <font>
      <b/>
      <sz val="10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sz val="9"/>
      <name val="Times New Roman"/>
      <family val="2"/>
      <scheme val="minor"/>
    </font>
    <font>
      <sz val="8"/>
      <color rgb="FF0000FF"/>
      <name val="Times New Roman"/>
      <family val="1"/>
      <scheme val="minor"/>
    </font>
    <font>
      <sz val="1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8"/>
      <color rgb="FF0000FF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8"/>
      <color rgb="FFFF3399"/>
      <name val="Times New Roman"/>
      <family val="1"/>
      <scheme val="minor"/>
    </font>
    <font>
      <sz val="11"/>
      <color theme="9" tint="-0.499984740745262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sz val="11"/>
      <name val="Times New Roman"/>
      <family val="2"/>
      <scheme val="minor"/>
    </font>
    <font>
      <b/>
      <sz val="11"/>
      <name val="Times New Roman"/>
      <family val="2"/>
      <scheme val="minor"/>
    </font>
    <font>
      <b/>
      <sz val="11"/>
      <color rgb="FFFF0000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sz val="11"/>
      <color rgb="FF0000FF"/>
      <name val="Times New Roman"/>
      <family val="1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ck">
        <color indexed="64"/>
      </right>
      <top style="thick">
        <color auto="1"/>
      </top>
      <bottom style="double">
        <color auto="1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692">
    <xf numFmtId="0" fontId="0" fillId="0" borderId="0" xfId="0"/>
    <xf numFmtId="16" fontId="0" fillId="0" borderId="0" xfId="0" applyNumberFormat="1"/>
    <xf numFmtId="16" fontId="0" fillId="0" borderId="0" xfId="0" applyNumberFormat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3" borderId="7" xfId="0" applyFont="1" applyFill="1" applyBorder="1" applyAlignment="1">
      <alignment horizontal="center"/>
    </xf>
    <xf numFmtId="0" fontId="0" fillId="0" borderId="11" xfId="0" applyBorder="1"/>
    <xf numFmtId="0" fontId="0" fillId="0" borderId="13" xfId="0" applyBorder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0" xfId="0" applyFont="1" applyFill="1" applyBorder="1" applyAlignment="1">
      <alignment horizontal="center"/>
    </xf>
    <xf numFmtId="2" fontId="0" fillId="0" borderId="8" xfId="0" applyNumberFormat="1" applyBorder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" fontId="0" fillId="0" borderId="0" xfId="0" applyNumberFormat="1" applyFill="1"/>
    <xf numFmtId="2" fontId="0" fillId="0" borderId="0" xfId="0" applyNumberFormat="1" applyFill="1"/>
    <xf numFmtId="2" fontId="0" fillId="0" borderId="5" xfId="0" applyNumberForma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7" xfId="0" applyBorder="1"/>
    <xf numFmtId="0" fontId="0" fillId="0" borderId="18" xfId="0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164" fontId="0" fillId="0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3" borderId="20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0" xfId="0" applyNumberFormat="1" applyFill="1" applyBorder="1" applyAlignment="1">
      <alignment horizontal="right"/>
    </xf>
    <xf numFmtId="16" fontId="0" fillId="0" borderId="20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2" xfId="0" applyBorder="1"/>
    <xf numFmtId="0" fontId="0" fillId="3" borderId="18" xfId="0" applyFont="1" applyFill="1" applyBorder="1" applyAlignment="1">
      <alignment horizontal="center"/>
    </xf>
    <xf numFmtId="0" fontId="0" fillId="0" borderId="24" xfId="0" applyBorder="1"/>
    <xf numFmtId="0" fontId="0" fillId="0" borderId="27" xfId="0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9" xfId="0" applyFont="1" applyFill="1" applyBorder="1" applyAlignment="1">
      <alignment horizontal="center"/>
    </xf>
    <xf numFmtId="16" fontId="6" fillId="0" borderId="28" xfId="0" applyNumberFormat="1" applyFont="1" applyBorder="1" applyAlignment="1">
      <alignment horizontal="center"/>
    </xf>
    <xf numFmtId="0" fontId="0" fillId="0" borderId="30" xfId="0" applyBorder="1"/>
    <xf numFmtId="16" fontId="0" fillId="0" borderId="28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6" fontId="0" fillId="0" borderId="0" xfId="0" applyNumberFormat="1" applyBorder="1"/>
    <xf numFmtId="16" fontId="0" fillId="0" borderId="29" xfId="0" applyNumberForma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8" fillId="0" borderId="1" xfId="0" applyFont="1" applyBorder="1"/>
    <xf numFmtId="0" fontId="8" fillId="0" borderId="2" xfId="0" applyFont="1" applyBorder="1"/>
    <xf numFmtId="0" fontId="8" fillId="0" borderId="3" xfId="0" applyFont="1" applyBorder="1"/>
    <xf numFmtId="2" fontId="8" fillId="0" borderId="8" xfId="0" applyNumberFormat="1" applyFont="1" applyBorder="1"/>
    <xf numFmtId="0" fontId="8" fillId="0" borderId="0" xfId="0" applyFont="1"/>
    <xf numFmtId="2" fontId="8" fillId="0" borderId="5" xfId="0" applyNumberFormat="1" applyFont="1" applyBorder="1"/>
    <xf numFmtId="0" fontId="8" fillId="0" borderId="0" xfId="0" applyFont="1" applyFill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0" fillId="2" borderId="0" xfId="0" applyFill="1"/>
    <xf numFmtId="0" fontId="0" fillId="0" borderId="18" xfId="0" applyFont="1" applyFill="1" applyBorder="1" applyAlignment="1">
      <alignment horizontal="center"/>
    </xf>
    <xf numFmtId="16" fontId="0" fillId="0" borderId="4" xfId="0" applyNumberFormat="1" applyFill="1" applyBorder="1"/>
    <xf numFmtId="0" fontId="0" fillId="0" borderId="0" xfId="0" applyFill="1" applyBorder="1"/>
    <xf numFmtId="0" fontId="8" fillId="0" borderId="6" xfId="0" applyFont="1" applyFill="1" applyBorder="1" applyAlignment="1">
      <alignment horizontal="center"/>
    </xf>
    <xf numFmtId="0" fontId="7" fillId="0" borderId="32" xfId="0" applyFont="1" applyBorder="1"/>
    <xf numFmtId="16" fontId="0" fillId="0" borderId="0" xfId="0" applyNumberFormat="1" applyFill="1" applyAlignment="1">
      <alignment horizontal="center"/>
    </xf>
    <xf numFmtId="0" fontId="9" fillId="0" borderId="18" xfId="0" applyFont="1" applyBorder="1" applyAlignment="1">
      <alignment horizontal="center"/>
    </xf>
    <xf numFmtId="4" fontId="0" fillId="0" borderId="0" xfId="0" applyNumberFormat="1" applyBorder="1" applyAlignment="1">
      <alignment horizontal="right"/>
    </xf>
    <xf numFmtId="4" fontId="0" fillId="0" borderId="0" xfId="0" applyNumberFormat="1" applyBorder="1"/>
    <xf numFmtId="4" fontId="0" fillId="0" borderId="0" xfId="0" applyNumberFormat="1" applyFill="1"/>
    <xf numFmtId="4" fontId="8" fillId="0" borderId="0" xfId="0" applyNumberFormat="1" applyFont="1" applyFill="1"/>
    <xf numFmtId="0" fontId="0" fillId="0" borderId="0" xfId="0" applyAlignment="1">
      <alignment horizontal="center"/>
    </xf>
    <xf numFmtId="2" fontId="0" fillId="8" borderId="12" xfId="0" applyNumberFormat="1" applyFill="1" applyBorder="1" applyAlignment="1">
      <alignment horizontal="right"/>
    </xf>
    <xf numFmtId="2" fontId="0" fillId="0" borderId="3" xfId="0" applyNumberFormat="1" applyBorder="1"/>
    <xf numFmtId="0" fontId="7" fillId="0" borderId="8" xfId="0" applyFont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4" fillId="0" borderId="12" xfId="0" applyFont="1" applyFill="1" applyBorder="1" applyAlignment="1"/>
    <xf numFmtId="16" fontId="0" fillId="0" borderId="0" xfId="0" applyNumberFormat="1" applyFill="1" applyBorder="1"/>
    <xf numFmtId="0" fontId="0" fillId="0" borderId="0" xfId="0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164" fontId="9" fillId="0" borderId="0" xfId="0" applyNumberFormat="1" applyFont="1" applyFill="1"/>
    <xf numFmtId="0" fontId="0" fillId="0" borderId="9" xfId="0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0" fontId="0" fillId="0" borderId="13" xfId="0" applyFill="1" applyBorder="1" applyAlignment="1">
      <alignment horizontal="right"/>
    </xf>
    <xf numFmtId="0" fontId="13" fillId="0" borderId="10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 applyBorder="1" applyAlignment="1"/>
    <xf numFmtId="2" fontId="4" fillId="0" borderId="0" xfId="0" applyNumberFormat="1" applyFont="1" applyFill="1" applyBorder="1" applyAlignment="1"/>
    <xf numFmtId="0" fontId="0" fillId="0" borderId="36" xfId="0" applyBorder="1" applyAlignment="1">
      <alignment horizontal="center"/>
    </xf>
    <xf numFmtId="2" fontId="0" fillId="0" borderId="36" xfId="0" applyNumberForma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0" fillId="0" borderId="36" xfId="0" applyBorder="1"/>
    <xf numFmtId="0" fontId="11" fillId="0" borderId="0" xfId="0" applyFont="1" applyFill="1" applyBorder="1" applyAlignment="1"/>
    <xf numFmtId="0" fontId="0" fillId="0" borderId="3" xfId="0" applyBorder="1"/>
    <xf numFmtId="0" fontId="0" fillId="0" borderId="2" xfId="0" applyBorder="1"/>
    <xf numFmtId="0" fontId="0" fillId="0" borderId="9" xfId="0" applyBorder="1"/>
    <xf numFmtId="0" fontId="10" fillId="0" borderId="8" xfId="0" applyFont="1" applyBorder="1"/>
    <xf numFmtId="164" fontId="0" fillId="0" borderId="0" xfId="0" applyNumberFormat="1" applyFont="1" applyFill="1" applyBorder="1"/>
    <xf numFmtId="0" fontId="9" fillId="0" borderId="0" xfId="0" applyFont="1"/>
    <xf numFmtId="0" fontId="15" fillId="0" borderId="0" xfId="0" applyFont="1"/>
    <xf numFmtId="1" fontId="7" fillId="0" borderId="34" xfId="0" applyNumberFormat="1" applyFont="1" applyBorder="1"/>
    <xf numFmtId="165" fontId="0" fillId="0" borderId="0" xfId="0" applyNumberFormat="1" applyFill="1"/>
    <xf numFmtId="165" fontId="0" fillId="0" borderId="0" xfId="0" applyNumberFormat="1"/>
    <xf numFmtId="0" fontId="16" fillId="0" borderId="0" xfId="0" applyFont="1" applyAlignment="1">
      <alignment horizontal="center"/>
    </xf>
    <xf numFmtId="4" fontId="10" fillId="0" borderId="34" xfId="0" applyNumberFormat="1" applyFont="1" applyBorder="1"/>
    <xf numFmtId="2" fontId="0" fillId="0" borderId="42" xfId="0" applyNumberFormat="1" applyFill="1" applyBorder="1" applyAlignment="1">
      <alignment horizontal="right"/>
    </xf>
    <xf numFmtId="16" fontId="13" fillId="0" borderId="4" xfId="0" applyNumberFormat="1" applyFont="1" applyFill="1" applyBorder="1"/>
    <xf numFmtId="0" fontId="0" fillId="0" borderId="41" xfId="0" applyBorder="1" applyAlignment="1">
      <alignment horizontal="center"/>
    </xf>
    <xf numFmtId="0" fontId="9" fillId="0" borderId="0" xfId="0" applyFont="1" applyFill="1"/>
    <xf numFmtId="165" fontId="0" fillId="4" borderId="0" xfId="0" applyNumberFormat="1" applyFill="1" applyAlignment="1">
      <alignment horizontal="right"/>
    </xf>
    <xf numFmtId="16" fontId="10" fillId="0" borderId="4" xfId="0" applyNumberFormat="1" applyFont="1" applyFill="1" applyBorder="1"/>
    <xf numFmtId="2" fontId="10" fillId="0" borderId="0" xfId="0" applyNumberFormat="1" applyFont="1" applyFill="1" applyBorder="1" applyAlignment="1">
      <alignment horizontal="right"/>
    </xf>
    <xf numFmtId="164" fontId="10" fillId="0" borderId="0" xfId="0" applyNumberFormat="1" applyFont="1" applyFill="1"/>
    <xf numFmtId="0" fontId="6" fillId="0" borderId="18" xfId="0" applyFont="1" applyFill="1" applyBorder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34" xfId="0" applyNumberFormat="1" applyBorder="1"/>
    <xf numFmtId="0" fontId="0" fillId="0" borderId="40" xfId="0" applyFill="1" applyBorder="1"/>
    <xf numFmtId="164" fontId="0" fillId="0" borderId="0" xfId="0" applyNumberFormat="1" applyFont="1" applyFill="1"/>
    <xf numFmtId="0" fontId="0" fillId="0" borderId="43" xfId="0" applyBorder="1"/>
    <xf numFmtId="0" fontId="6" fillId="0" borderId="0" xfId="0" applyFont="1" applyFill="1"/>
    <xf numFmtId="2" fontId="13" fillId="0" borderId="0" xfId="0" applyNumberFormat="1" applyFont="1" applyFill="1" applyBorder="1" applyAlignment="1">
      <alignment horizontal="right"/>
    </xf>
    <xf numFmtId="164" fontId="13" fillId="0" borderId="0" xfId="0" applyNumberFormat="1" applyFont="1" applyFill="1"/>
    <xf numFmtId="164" fontId="0" fillId="0" borderId="0" xfId="0" applyNumberFormat="1" applyFill="1" applyAlignment="1">
      <alignment horizontal="center"/>
    </xf>
    <xf numFmtId="0" fontId="18" fillId="0" borderId="0" xfId="0" applyFont="1" applyFill="1"/>
    <xf numFmtId="0" fontId="6" fillId="0" borderId="0" xfId="0" applyFont="1" applyFill="1" applyBorder="1"/>
    <xf numFmtId="16" fontId="13" fillId="0" borderId="0" xfId="0" applyNumberFormat="1" applyFont="1" applyFill="1"/>
    <xf numFmtId="0" fontId="10" fillId="0" borderId="10" xfId="0" applyFont="1" applyFill="1" applyBorder="1" applyAlignment="1">
      <alignment horizontal="right"/>
    </xf>
    <xf numFmtId="0" fontId="12" fillId="0" borderId="36" xfId="0" applyFont="1" applyBorder="1" applyAlignment="1">
      <alignment horizontal="center"/>
    </xf>
    <xf numFmtId="164" fontId="0" fillId="0" borderId="4" xfId="0" applyNumberFormat="1" applyFill="1" applyBorder="1"/>
    <xf numFmtId="0" fontId="12" fillId="0" borderId="10" xfId="0" applyFont="1" applyFill="1" applyBorder="1"/>
    <xf numFmtId="0" fontId="0" fillId="0" borderId="10" xfId="0" applyFill="1" applyBorder="1"/>
    <xf numFmtId="0" fontId="0" fillId="0" borderId="5" xfId="0" applyFill="1" applyBorder="1"/>
    <xf numFmtId="3" fontId="8" fillId="0" borderId="34" xfId="0" applyNumberFormat="1" applyFont="1" applyBorder="1"/>
    <xf numFmtId="2" fontId="0" fillId="9" borderId="0" xfId="0" applyNumberFormat="1" applyFont="1" applyFill="1"/>
    <xf numFmtId="2" fontId="7" fillId="0" borderId="0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0" fillId="0" borderId="0" xfId="0" applyNumberFormat="1" applyFont="1" applyFill="1"/>
    <xf numFmtId="16" fontId="0" fillId="0" borderId="0" xfId="0" applyNumberFormat="1" applyFont="1" applyFill="1"/>
    <xf numFmtId="2" fontId="0" fillId="0" borderId="12" xfId="0" applyNumberFormat="1" applyFill="1" applyBorder="1" applyAlignment="1">
      <alignment horizontal="right"/>
    </xf>
    <xf numFmtId="16" fontId="0" fillId="0" borderId="11" xfId="0" applyNumberFormat="1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6" fontId="0" fillId="0" borderId="7" xfId="0" applyNumberFormat="1" applyFill="1" applyBorder="1"/>
    <xf numFmtId="2" fontId="0" fillId="0" borderId="8" xfId="0" applyNumberFormat="1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164" fontId="0" fillId="0" borderId="7" xfId="0" applyNumberFormat="1" applyFill="1" applyBorder="1"/>
    <xf numFmtId="4" fontId="24" fillId="0" borderId="17" xfId="0" applyNumberFormat="1" applyFont="1" applyFill="1" applyBorder="1" applyAlignment="1">
      <alignment horizontal="right"/>
    </xf>
    <xf numFmtId="0" fontId="7" fillId="0" borderId="18" xfId="0" applyFont="1" applyFill="1" applyBorder="1" applyAlignment="1">
      <alignment horizontal="center"/>
    </xf>
    <xf numFmtId="4" fontId="8" fillId="0" borderId="18" xfId="0" applyNumberFormat="1" applyFont="1" applyFill="1" applyBorder="1"/>
    <xf numFmtId="2" fontId="0" fillId="0" borderId="18" xfId="0" applyNumberFormat="1" applyFill="1" applyBorder="1"/>
    <xf numFmtId="0" fontId="9" fillId="0" borderId="18" xfId="0" applyFont="1" applyBorder="1"/>
    <xf numFmtId="164" fontId="22" fillId="0" borderId="25" xfId="0" applyNumberFormat="1" applyFont="1" applyBorder="1"/>
    <xf numFmtId="0" fontId="0" fillId="0" borderId="46" xfId="0" applyBorder="1"/>
    <xf numFmtId="0" fontId="0" fillId="0" borderId="14" xfId="0" applyBorder="1"/>
    <xf numFmtId="0" fontId="0" fillId="0" borderId="18" xfId="0" applyBorder="1" applyAlignment="1">
      <alignment horizontal="right"/>
    </xf>
    <xf numFmtId="164" fontId="22" fillId="0" borderId="17" xfId="0" applyNumberFormat="1" applyFont="1" applyBorder="1"/>
    <xf numFmtId="0" fontId="0" fillId="0" borderId="47" xfId="0" applyBorder="1"/>
    <xf numFmtId="164" fontId="23" fillId="0" borderId="14" xfId="0" applyNumberFormat="1" applyFont="1" applyFill="1" applyBorder="1"/>
    <xf numFmtId="0" fontId="25" fillId="0" borderId="0" xfId="0" applyFont="1" applyFill="1" applyBorder="1" applyAlignment="1"/>
    <xf numFmtId="0" fontId="5" fillId="0" borderId="0" xfId="0" applyFont="1" applyFill="1"/>
    <xf numFmtId="16" fontId="0" fillId="0" borderId="12" xfId="0" applyNumberFormat="1" applyFill="1" applyBorder="1"/>
    <xf numFmtId="0" fontId="7" fillId="0" borderId="0" xfId="0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0" fillId="0" borderId="4" xfId="0" applyFill="1" applyBorder="1"/>
    <xf numFmtId="0" fontId="0" fillId="0" borderId="6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3" fillId="0" borderId="0" xfId="0" applyFont="1" applyFill="1" applyAlignment="1">
      <alignment horizontal="right"/>
    </xf>
    <xf numFmtId="0" fontId="0" fillId="0" borderId="0" xfId="0" applyFont="1" applyFill="1"/>
    <xf numFmtId="0" fontId="7" fillId="0" borderId="0" xfId="0" applyFont="1"/>
    <xf numFmtId="0" fontId="7" fillId="0" borderId="18" xfId="0" applyFont="1" applyBorder="1" applyAlignment="1">
      <alignment horizontal="center"/>
    </xf>
    <xf numFmtId="0" fontId="7" fillId="0" borderId="0" xfId="0" applyFont="1" applyFill="1"/>
    <xf numFmtId="2" fontId="13" fillId="0" borderId="5" xfId="0" applyNumberFormat="1" applyFont="1" applyFill="1" applyBorder="1" applyAlignment="1">
      <alignment horizontal="right"/>
    </xf>
    <xf numFmtId="0" fontId="7" fillId="0" borderId="0" xfId="0" applyFont="1" applyFill="1" applyBorder="1"/>
    <xf numFmtId="0" fontId="0" fillId="0" borderId="45" xfId="0" applyFill="1" applyBorder="1"/>
    <xf numFmtId="0" fontId="0" fillId="0" borderId="12" xfId="0" applyFill="1" applyBorder="1"/>
    <xf numFmtId="0" fontId="0" fillId="0" borderId="12" xfId="0" applyFill="1" applyBorder="1" applyAlignment="1">
      <alignment horizontal="right"/>
    </xf>
    <xf numFmtId="0" fontId="0" fillId="0" borderId="15" xfId="0" applyFill="1" applyBorder="1"/>
    <xf numFmtId="4" fontId="0" fillId="0" borderId="7" xfId="0" applyNumberFormat="1" applyFill="1" applyBorder="1" applyAlignment="1">
      <alignment horizontal="right"/>
    </xf>
    <xf numFmtId="2" fontId="0" fillId="0" borderId="35" xfId="0" applyNumberFormat="1" applyFill="1" applyBorder="1"/>
    <xf numFmtId="4" fontId="0" fillId="0" borderId="12" xfId="0" applyNumberFormat="1" applyFill="1" applyBorder="1" applyAlignment="1">
      <alignment horizontal="right"/>
    </xf>
    <xf numFmtId="2" fontId="0" fillId="0" borderId="12" xfId="0" applyNumberFormat="1" applyFill="1" applyBorder="1"/>
    <xf numFmtId="4" fontId="0" fillId="0" borderId="35" xfId="0" applyNumberFormat="1" applyFill="1" applyBorder="1" applyAlignment="1">
      <alignment horizontal="right"/>
    </xf>
    <xf numFmtId="0" fontId="0" fillId="0" borderId="44" xfId="0" applyFont="1" applyFill="1" applyBorder="1" applyAlignment="1">
      <alignment horizontal="center"/>
    </xf>
    <xf numFmtId="164" fontId="0" fillId="0" borderId="12" xfId="0" applyNumberFormat="1" applyFill="1" applyBorder="1"/>
    <xf numFmtId="0" fontId="0" fillId="0" borderId="16" xfId="0" applyFont="1" applyFill="1" applyBorder="1" applyAlignment="1">
      <alignment horizontal="center"/>
    </xf>
    <xf numFmtId="0" fontId="15" fillId="0" borderId="0" xfId="0" applyFont="1" applyFill="1" applyBorder="1"/>
    <xf numFmtId="4" fontId="0" fillId="0" borderId="12" xfId="0" applyNumberFormat="1" applyBorder="1" applyAlignment="1">
      <alignment horizontal="right"/>
    </xf>
    <xf numFmtId="0" fontId="0" fillId="3" borderId="11" xfId="0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0" xfId="0" applyNumberFormat="1" applyFill="1"/>
    <xf numFmtId="14" fontId="0" fillId="0" borderId="0" xfId="0" applyNumberFormat="1" applyFill="1" applyAlignment="1">
      <alignment horizontal="center"/>
    </xf>
    <xf numFmtId="14" fontId="0" fillId="0" borderId="0" xfId="0" applyNumberForma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right"/>
    </xf>
    <xf numFmtId="0" fontId="28" fillId="0" borderId="10" xfId="0" applyFont="1" applyFill="1" applyBorder="1" applyAlignment="1">
      <alignment horizontal="right"/>
    </xf>
    <xf numFmtId="164" fontId="28" fillId="0" borderId="0" xfId="0" applyNumberFormat="1" applyFont="1" applyFill="1"/>
    <xf numFmtId="2" fontId="10" fillId="0" borderId="0" xfId="0" applyNumberFormat="1" applyFont="1" applyFill="1"/>
    <xf numFmtId="0" fontId="29" fillId="0" borderId="0" xfId="0" applyFont="1" applyFill="1" applyBorder="1" applyAlignment="1"/>
    <xf numFmtId="0" fontId="7" fillId="0" borderId="36" xfId="0" applyFont="1" applyBorder="1" applyAlignment="1">
      <alignment horizontal="center"/>
    </xf>
    <xf numFmtId="16" fontId="7" fillId="0" borderId="0" xfId="0" applyNumberFormat="1" applyFont="1" applyFill="1"/>
    <xf numFmtId="0" fontId="15" fillId="0" borderId="4" xfId="0" applyFont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5" fillId="0" borderId="4" xfId="0" applyFont="1" applyFill="1" applyBorder="1"/>
    <xf numFmtId="166" fontId="0" fillId="0" borderId="0" xfId="0" applyNumberFormat="1" applyFill="1"/>
    <xf numFmtId="166" fontId="0" fillId="0" borderId="12" xfId="0" applyNumberFormat="1" applyFill="1" applyBorder="1"/>
    <xf numFmtId="2" fontId="0" fillId="0" borderId="3" xfId="0" applyNumberFormat="1" applyFill="1" applyBorder="1"/>
    <xf numFmtId="167" fontId="0" fillId="0" borderId="0" xfId="0" applyNumberFormat="1" applyFill="1"/>
    <xf numFmtId="167" fontId="0" fillId="0" borderId="0" xfId="0" applyNumberFormat="1" applyFill="1" applyAlignment="1">
      <alignment horizontal="center"/>
    </xf>
    <xf numFmtId="0" fontId="0" fillId="0" borderId="4" xfId="0" applyFill="1" applyBorder="1" applyAlignment="1">
      <alignment horizontal="center"/>
    </xf>
    <xf numFmtId="2" fontId="0" fillId="0" borderId="35" xfId="0" applyNumberFormat="1" applyFill="1" applyBorder="1" applyAlignment="1">
      <alignment horizontal="right"/>
    </xf>
    <xf numFmtId="4" fontId="0" fillId="0" borderId="0" xfId="0" applyNumberFormat="1" applyFont="1" applyFill="1" applyAlignment="1">
      <alignment horizontal="right"/>
    </xf>
    <xf numFmtId="0" fontId="15" fillId="0" borderId="0" xfId="0" applyFont="1" applyFill="1"/>
    <xf numFmtId="4" fontId="0" fillId="0" borderId="0" xfId="0" applyNumberFormat="1" applyFill="1" applyBorder="1" applyAlignment="1">
      <alignment horizontal="right"/>
    </xf>
    <xf numFmtId="16" fontId="13" fillId="0" borderId="11" xfId="0" applyNumberFormat="1" applyFont="1" applyFill="1" applyBorder="1"/>
    <xf numFmtId="4" fontId="0" fillId="0" borderId="11" xfId="0" applyNumberFormat="1" applyFill="1" applyBorder="1"/>
    <xf numFmtId="0" fontId="0" fillId="0" borderId="4" xfId="0" applyFont="1" applyBorder="1"/>
    <xf numFmtId="0" fontId="0" fillId="0" borderId="11" xfId="0" applyFont="1" applyBorder="1"/>
    <xf numFmtId="16" fontId="7" fillId="0" borderId="15" xfId="0" applyNumberFormat="1" applyFont="1" applyFill="1" applyBorder="1"/>
    <xf numFmtId="167" fontId="12" fillId="0" borderId="10" xfId="0" applyNumberFormat="1" applyFont="1" applyFill="1" applyBorder="1"/>
    <xf numFmtId="167" fontId="0" fillId="0" borderId="5" xfId="0" applyNumberFormat="1" applyFont="1" applyFill="1" applyBorder="1"/>
    <xf numFmtId="167" fontId="0" fillId="0" borderId="10" xfId="0" applyNumberFormat="1" applyFont="1" applyFill="1" applyBorder="1"/>
    <xf numFmtId="4" fontId="10" fillId="0" borderId="0" xfId="0" applyNumberFormat="1" applyFont="1" applyFill="1"/>
    <xf numFmtId="167" fontId="12" fillId="0" borderId="10" xfId="0" applyNumberFormat="1" applyFont="1" applyFill="1" applyBorder="1" applyAlignment="1">
      <alignment horizontal="center"/>
    </xf>
    <xf numFmtId="167" fontId="12" fillId="0" borderId="5" xfId="0" applyNumberFormat="1" applyFont="1" applyFill="1" applyBorder="1"/>
    <xf numFmtId="0" fontId="13" fillId="0" borderId="12" xfId="0" applyFont="1" applyFill="1" applyBorder="1" applyAlignment="1">
      <alignment horizontal="right"/>
    </xf>
    <xf numFmtId="2" fontId="13" fillId="0" borderId="35" xfId="0" applyNumberFormat="1" applyFont="1" applyFill="1" applyBorder="1" applyAlignment="1">
      <alignment horizontal="right"/>
    </xf>
    <xf numFmtId="164" fontId="13" fillId="0" borderId="12" xfId="0" applyNumberFormat="1" applyFont="1" applyFill="1" applyBorder="1"/>
    <xf numFmtId="15" fontId="0" fillId="0" borderId="0" xfId="0" applyNumberFormat="1" applyFill="1"/>
    <xf numFmtId="4" fontId="0" fillId="0" borderId="0" xfId="0" applyNumberFormat="1"/>
    <xf numFmtId="16" fontId="0" fillId="0" borderId="11" xfId="0" applyNumberFormat="1" applyFont="1" applyFill="1" applyBorder="1"/>
    <xf numFmtId="2" fontId="0" fillId="0" borderId="12" xfId="0" applyNumberFormat="1" applyFont="1" applyFill="1" applyBorder="1"/>
    <xf numFmtId="164" fontId="0" fillId="0" borderId="12" xfId="0" applyNumberFormat="1" applyFont="1" applyFill="1" applyBorder="1"/>
    <xf numFmtId="4" fontId="7" fillId="0" borderId="0" xfId="0" applyNumberFormat="1" applyFont="1" applyFill="1" applyAlignment="1">
      <alignment horizontal="right"/>
    </xf>
    <xf numFmtId="0" fontId="0" fillId="0" borderId="12" xfId="0" applyFont="1" applyFill="1" applyBorder="1" applyAlignment="1">
      <alignment horizontal="center"/>
    </xf>
    <xf numFmtId="0" fontId="0" fillId="0" borderId="48" xfId="0" applyFill="1" applyBorder="1"/>
    <xf numFmtId="0" fontId="0" fillId="0" borderId="26" xfId="0" applyFont="1" applyFill="1" applyBorder="1" applyAlignment="1">
      <alignment horizontal="center"/>
    </xf>
    <xf numFmtId="167" fontId="9" fillId="0" borderId="10" xfId="0" applyNumberFormat="1" applyFont="1" applyFill="1" applyBorder="1" applyAlignment="1">
      <alignment horizontal="center"/>
    </xf>
    <xf numFmtId="15" fontId="0" fillId="0" borderId="0" xfId="0" applyNumberFormat="1" applyFill="1" applyAlignment="1">
      <alignment horizontal="center"/>
    </xf>
    <xf numFmtId="4" fontId="17" fillId="0" borderId="0" xfId="0" applyNumberFormat="1" applyFont="1" applyFill="1"/>
    <xf numFmtId="0" fontId="0" fillId="0" borderId="4" xfId="0" applyFill="1" applyBorder="1" applyAlignment="1">
      <alignment horizontal="right"/>
    </xf>
    <xf numFmtId="4" fontId="0" fillId="0" borderId="5" xfId="0" applyNumberFormat="1" applyFill="1" applyBorder="1" applyAlignment="1">
      <alignment horizontal="right"/>
    </xf>
    <xf numFmtId="3" fontId="3" fillId="0" borderId="0" xfId="0" applyNumberFormat="1" applyFont="1" applyAlignment="1">
      <alignment horizontal="center"/>
    </xf>
    <xf numFmtId="167" fontId="9" fillId="0" borderId="5" xfId="0" applyNumberFormat="1" applyFont="1" applyFill="1" applyBorder="1"/>
    <xf numFmtId="167" fontId="9" fillId="0" borderId="10" xfId="0" applyNumberFormat="1" applyFont="1" applyFill="1" applyBorder="1"/>
    <xf numFmtId="0" fontId="9" fillId="0" borderId="10" xfId="0" applyFont="1" applyFill="1" applyBorder="1"/>
    <xf numFmtId="164" fontId="10" fillId="0" borderId="0" xfId="0" applyNumberFormat="1" applyFont="1" applyFill="1" applyBorder="1"/>
    <xf numFmtId="167" fontId="35" fillId="0" borderId="5" xfId="0" applyNumberFormat="1" applyFont="1" applyFill="1" applyBorder="1"/>
    <xf numFmtId="1" fontId="0" fillId="0" borderId="0" xfId="0" applyNumberFormat="1"/>
    <xf numFmtId="2" fontId="7" fillId="0" borderId="5" xfId="0" applyNumberFormat="1" applyFont="1" applyFill="1" applyBorder="1" applyAlignment="1">
      <alignment horizontal="right"/>
    </xf>
    <xf numFmtId="16" fontId="7" fillId="0" borderId="4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" fillId="0" borderId="4" xfId="0" applyFont="1" applyFill="1" applyBorder="1" applyAlignment="1">
      <alignment horizontal="right"/>
    </xf>
    <xf numFmtId="0" fontId="15" fillId="0" borderId="0" xfId="0" applyFont="1" applyFill="1" applyAlignment="1">
      <alignment horizontal="center"/>
    </xf>
    <xf numFmtId="15" fontId="0" fillId="0" borderId="0" xfId="0" applyNumberFormat="1" applyFill="1" applyBorder="1"/>
    <xf numFmtId="0" fontId="0" fillId="0" borderId="23" xfId="0" applyFill="1" applyBorder="1"/>
    <xf numFmtId="0" fontId="10" fillId="0" borderId="0" xfId="0" applyFont="1" applyAlignment="1">
      <alignment horizontal="center"/>
    </xf>
    <xf numFmtId="4" fontId="36" fillId="0" borderId="0" xfId="0" applyNumberFormat="1" applyFont="1" applyFill="1" applyBorder="1"/>
    <xf numFmtId="16" fontId="0" fillId="0" borderId="0" xfId="0" applyNumberFormat="1" applyFill="1" applyAlignment="1">
      <alignment horizontal="right"/>
    </xf>
    <xf numFmtId="0" fontId="19" fillId="0" borderId="0" xfId="0" applyFont="1" applyFill="1"/>
    <xf numFmtId="0" fontId="19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right"/>
    </xf>
    <xf numFmtId="16" fontId="10" fillId="0" borderId="15" xfId="0" applyNumberFormat="1" applyFont="1" applyFill="1" applyBorder="1"/>
    <xf numFmtId="0" fontId="9" fillId="0" borderId="0" xfId="0" applyFont="1" applyFill="1" applyAlignment="1">
      <alignment horizontal="center"/>
    </xf>
    <xf numFmtId="4" fontId="0" fillId="0" borderId="0" xfId="0" applyNumberFormat="1" applyFill="1" applyBorder="1"/>
    <xf numFmtId="0" fontId="0" fillId="0" borderId="11" xfId="0" applyFont="1" applyFill="1" applyBorder="1" applyAlignment="1">
      <alignment horizontal="right"/>
    </xf>
    <xf numFmtId="167" fontId="33" fillId="0" borderId="10" xfId="0" applyNumberFormat="1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 vertical="center" wrapText="1"/>
    </xf>
    <xf numFmtId="0" fontId="37" fillId="2" borderId="48" xfId="0" applyFont="1" applyFill="1" applyBorder="1" applyAlignment="1">
      <alignment horizontal="center"/>
    </xf>
    <xf numFmtId="164" fontId="38" fillId="0" borderId="0" xfId="0" applyNumberFormat="1" applyFont="1" applyFill="1" applyAlignment="1">
      <alignment horizontal="center"/>
    </xf>
    <xf numFmtId="0" fontId="39" fillId="7" borderId="0" xfId="0" applyFont="1" applyFill="1" applyAlignment="1">
      <alignment horizontal="center"/>
    </xf>
    <xf numFmtId="164" fontId="6" fillId="0" borderId="0" xfId="0" applyNumberFormat="1" applyFont="1" applyFill="1" applyAlignment="1">
      <alignment horizontal="center"/>
    </xf>
    <xf numFmtId="0" fontId="0" fillId="0" borderId="7" xfId="0" applyFill="1" applyBorder="1"/>
    <xf numFmtId="2" fontId="0" fillId="0" borderId="42" xfId="0" applyNumberFormat="1" applyFill="1" applyBorder="1"/>
    <xf numFmtId="2" fontId="0" fillId="0" borderId="5" xfId="0" applyNumberFormat="1" applyFill="1" applyBorder="1"/>
    <xf numFmtId="164" fontId="12" fillId="0" borderId="0" xfId="0" applyNumberFormat="1" applyFont="1" applyFill="1"/>
    <xf numFmtId="164" fontId="9" fillId="0" borderId="0" xfId="0" applyNumberFormat="1" applyFont="1"/>
    <xf numFmtId="4" fontId="13" fillId="0" borderId="0" xfId="0" applyNumberFormat="1" applyFont="1" applyFill="1" applyAlignment="1">
      <alignment horizontal="right"/>
    </xf>
    <xf numFmtId="0" fontId="13" fillId="0" borderId="0" xfId="0" applyFont="1" applyFill="1" applyAlignment="1">
      <alignment horizontal="center"/>
    </xf>
    <xf numFmtId="0" fontId="20" fillId="0" borderId="10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4" fontId="9" fillId="0" borderId="0" xfId="0" applyNumberFormat="1" applyFont="1" applyFill="1" applyAlignment="1">
      <alignment horizontal="center"/>
    </xf>
    <xf numFmtId="4" fontId="6" fillId="0" borderId="0" xfId="0" applyNumberFormat="1" applyFont="1" applyFill="1" applyAlignment="1">
      <alignment horizontal="center"/>
    </xf>
    <xf numFmtId="4" fontId="34" fillId="0" borderId="0" xfId="0" applyNumberFormat="1" applyFont="1" applyFill="1" applyAlignment="1">
      <alignment horizontal="center"/>
    </xf>
    <xf numFmtId="164" fontId="34" fillId="0" borderId="0" xfId="0" applyNumberFormat="1" applyFont="1" applyFill="1" applyAlignment="1">
      <alignment horizontal="center"/>
    </xf>
    <xf numFmtId="16" fontId="0" fillId="0" borderId="0" xfId="0" applyNumberFormat="1" applyFont="1" applyFill="1" applyAlignment="1">
      <alignment horizontal="center"/>
    </xf>
    <xf numFmtId="4" fontId="0" fillId="0" borderId="0" xfId="0" applyNumberFormat="1" applyFont="1" applyFill="1"/>
    <xf numFmtId="168" fontId="0" fillId="0" borderId="0" xfId="0" applyNumberFormat="1" applyFill="1"/>
    <xf numFmtId="164" fontId="21" fillId="0" borderId="0" xfId="0" applyNumberFormat="1" applyFont="1" applyFill="1"/>
    <xf numFmtId="2" fontId="21" fillId="0" borderId="0" xfId="0" applyNumberFormat="1" applyFont="1" applyFill="1" applyBorder="1" applyAlignment="1">
      <alignment horizontal="right"/>
    </xf>
    <xf numFmtId="0" fontId="21" fillId="0" borderId="10" xfId="0" applyFont="1" applyFill="1" applyBorder="1" applyAlignment="1">
      <alignment horizontal="right"/>
    </xf>
    <xf numFmtId="2" fontId="40" fillId="0" borderId="0" xfId="0" applyNumberFormat="1" applyFont="1" applyFill="1" applyBorder="1" applyAlignment="1">
      <alignment horizontal="right"/>
    </xf>
    <xf numFmtId="0" fontId="40" fillId="0" borderId="10" xfId="0" applyFont="1" applyFill="1" applyBorder="1" applyAlignment="1">
      <alignment horizontal="right"/>
    </xf>
    <xf numFmtId="164" fontId="40" fillId="0" borderId="0" xfId="0" applyNumberFormat="1" applyFont="1" applyFill="1"/>
    <xf numFmtId="2" fontId="0" fillId="0" borderId="4" xfId="0" applyNumberFormat="1" applyBorder="1"/>
    <xf numFmtId="2" fontId="0" fillId="0" borderId="11" xfId="0" applyNumberFormat="1" applyBorder="1"/>
    <xf numFmtId="0" fontId="12" fillId="0" borderId="40" xfId="0" applyFont="1" applyFill="1" applyBorder="1"/>
    <xf numFmtId="0" fontId="20" fillId="0" borderId="40" xfId="0" applyFont="1" applyFill="1" applyBorder="1"/>
    <xf numFmtId="0" fontId="23" fillId="0" borderId="40" xfId="0" applyFont="1" applyFill="1" applyBorder="1"/>
    <xf numFmtId="166" fontId="0" fillId="0" borderId="0" xfId="0" applyNumberFormat="1" applyFill="1" applyAlignment="1">
      <alignment horizontal="center"/>
    </xf>
    <xf numFmtId="0" fontId="20" fillId="0" borderId="40" xfId="0" applyFont="1" applyFill="1" applyBorder="1" applyAlignment="1">
      <alignment horizontal="center"/>
    </xf>
    <xf numFmtId="2" fontId="10" fillId="0" borderId="5" xfId="0" applyNumberFormat="1" applyFont="1" applyFill="1" applyBorder="1" applyAlignment="1">
      <alignment horizontal="right"/>
    </xf>
    <xf numFmtId="2" fontId="21" fillId="0" borderId="5" xfId="0" applyNumberFormat="1" applyFont="1" applyFill="1" applyBorder="1" applyAlignment="1">
      <alignment horizontal="right"/>
    </xf>
    <xf numFmtId="16" fontId="21" fillId="0" borderId="4" xfId="0" applyNumberFormat="1" applyFont="1" applyFill="1" applyBorder="1"/>
    <xf numFmtId="2" fontId="21" fillId="0" borderId="12" xfId="0" applyNumberFormat="1" applyFont="1" applyFill="1" applyBorder="1" applyAlignment="1">
      <alignment horizontal="right"/>
    </xf>
    <xf numFmtId="16" fontId="21" fillId="0" borderId="15" xfId="0" applyNumberFormat="1" applyFont="1" applyBorder="1"/>
    <xf numFmtId="0" fontId="21" fillId="0" borderId="10" xfId="0" applyFont="1" applyBorder="1" applyAlignment="1">
      <alignment horizontal="right"/>
    </xf>
    <xf numFmtId="164" fontId="21" fillId="0" borderId="0" xfId="0" applyNumberFormat="1" applyFont="1"/>
    <xf numFmtId="0" fontId="21" fillId="0" borderId="0" xfId="0" applyFont="1"/>
    <xf numFmtId="2" fontId="7" fillId="0" borderId="12" xfId="0" applyNumberFormat="1" applyFont="1" applyFill="1" applyBorder="1" applyAlignment="1">
      <alignment horizontal="right"/>
    </xf>
    <xf numFmtId="0" fontId="7" fillId="0" borderId="13" xfId="0" applyFont="1" applyFill="1" applyBorder="1" applyAlignment="1">
      <alignment horizontal="right"/>
    </xf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16" fontId="28" fillId="0" borderId="4" xfId="0" applyNumberFormat="1" applyFont="1" applyFill="1" applyBorder="1"/>
    <xf numFmtId="0" fontId="8" fillId="0" borderId="10" xfId="0" applyFont="1" applyFill="1" applyBorder="1" applyAlignment="1">
      <alignment horizontal="right"/>
    </xf>
    <xf numFmtId="2" fontId="0" fillId="0" borderId="49" xfId="0" applyNumberFormat="1" applyFill="1" applyBorder="1" applyAlignment="1">
      <alignment horizontal="right"/>
    </xf>
    <xf numFmtId="2" fontId="0" fillId="0" borderId="40" xfId="0" applyNumberFormat="1" applyFill="1" applyBorder="1" applyAlignment="1">
      <alignment horizontal="right"/>
    </xf>
    <xf numFmtId="4" fontId="0" fillId="0" borderId="50" xfId="0" applyNumberFormat="1" applyFill="1" applyBorder="1" applyAlignment="1">
      <alignment horizontal="right"/>
    </xf>
    <xf numFmtId="16" fontId="7" fillId="0" borderId="12" xfId="0" applyNumberFormat="1" applyFont="1" applyFill="1" applyBorder="1"/>
    <xf numFmtId="2" fontId="7" fillId="0" borderId="0" xfId="0" applyNumberFormat="1" applyFont="1" applyFill="1"/>
    <xf numFmtId="167" fontId="38" fillId="0" borderId="10" xfId="0" applyNumberFormat="1" applyFont="1" applyFill="1" applyBorder="1"/>
    <xf numFmtId="0" fontId="3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4" fontId="0" fillId="0" borderId="4" xfId="0" applyNumberFormat="1" applyFont="1" applyFill="1" applyBorder="1"/>
    <xf numFmtId="164" fontId="42" fillId="0" borderId="0" xfId="0" applyNumberFormat="1" applyFont="1" applyFill="1"/>
    <xf numFmtId="167" fontId="38" fillId="0" borderId="10" xfId="0" applyNumberFormat="1" applyFont="1" applyFill="1" applyBorder="1" applyAlignment="1">
      <alignment horizontal="center"/>
    </xf>
    <xf numFmtId="167" fontId="6" fillId="0" borderId="5" xfId="0" applyNumberFormat="1" applyFont="1" applyFill="1" applyBorder="1"/>
    <xf numFmtId="167" fontId="34" fillId="0" borderId="10" xfId="0" applyNumberFormat="1" applyFont="1" applyFill="1" applyBorder="1"/>
    <xf numFmtId="0" fontId="20" fillId="0" borderId="40" xfId="0" applyFont="1" applyFill="1" applyBorder="1" applyAlignment="1">
      <alignment horizontal="left"/>
    </xf>
    <xf numFmtId="0" fontId="0" fillId="0" borderId="43" xfId="0" applyBorder="1" applyAlignment="1">
      <alignment horizontal="right"/>
    </xf>
    <xf numFmtId="0" fontId="7" fillId="0" borderId="4" xfId="0" applyFont="1" applyFill="1" applyBorder="1"/>
    <xf numFmtId="2" fontId="34" fillId="0" borderId="0" xfId="0" applyNumberFormat="1" applyFont="1" applyFill="1"/>
    <xf numFmtId="2" fontId="10" fillId="0" borderId="7" xfId="0" applyNumberFormat="1" applyFont="1" applyFill="1" applyBorder="1" applyAlignment="1">
      <alignment horizontal="right"/>
    </xf>
    <xf numFmtId="16" fontId="10" fillId="0" borderId="16" xfId="0" applyNumberFormat="1" applyFont="1" applyFill="1" applyBorder="1"/>
    <xf numFmtId="164" fontId="7" fillId="0" borderId="4" xfId="0" applyNumberFormat="1" applyFont="1" applyFill="1" applyBorder="1"/>
    <xf numFmtId="0" fontId="23" fillId="0" borderId="5" xfId="0" applyFont="1" applyFill="1" applyBorder="1"/>
    <xf numFmtId="167" fontId="23" fillId="0" borderId="5" xfId="0" applyNumberFormat="1" applyFont="1" applyFill="1" applyBorder="1"/>
    <xf numFmtId="164" fontId="0" fillId="0" borderId="0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166" fontId="10" fillId="0" borderId="0" xfId="0" applyNumberFormat="1" applyFont="1" applyFill="1" applyBorder="1" applyAlignment="1">
      <alignment horizontal="right"/>
    </xf>
    <xf numFmtId="0" fontId="0" fillId="6" borderId="0" xfId="0" applyFill="1"/>
    <xf numFmtId="2" fontId="40" fillId="0" borderId="12" xfId="0" applyNumberFormat="1" applyFont="1" applyFill="1" applyBorder="1" applyAlignment="1">
      <alignment horizontal="right"/>
    </xf>
    <xf numFmtId="0" fontId="40" fillId="0" borderId="13" xfId="0" applyFont="1" applyFill="1" applyBorder="1" applyAlignment="1">
      <alignment horizontal="right"/>
    </xf>
    <xf numFmtId="16" fontId="21" fillId="0" borderId="16" xfId="0" applyNumberFormat="1" applyFont="1" applyBorder="1"/>
    <xf numFmtId="0" fontId="21" fillId="0" borderId="13" xfId="0" applyFont="1" applyBorder="1"/>
    <xf numFmtId="0" fontId="13" fillId="0" borderId="0" xfId="0" applyFont="1"/>
    <xf numFmtId="164" fontId="40" fillId="0" borderId="12" xfId="0" applyNumberFormat="1" applyFont="1" applyFill="1" applyBorder="1"/>
    <xf numFmtId="2" fontId="40" fillId="0" borderId="5" xfId="0" applyNumberFormat="1" applyFont="1" applyFill="1" applyBorder="1" applyAlignment="1">
      <alignment horizontal="right"/>
    </xf>
    <xf numFmtId="16" fontId="40" fillId="0" borderId="4" xfId="0" applyNumberFormat="1" applyFont="1" applyFill="1" applyBorder="1"/>
    <xf numFmtId="2" fontId="40" fillId="0" borderId="35" xfId="0" applyNumberFormat="1" applyFont="1" applyFill="1" applyBorder="1" applyAlignment="1">
      <alignment horizontal="right"/>
    </xf>
    <xf numFmtId="16" fontId="40" fillId="0" borderId="11" xfId="0" applyNumberFormat="1" applyFont="1" applyFill="1" applyBorder="1"/>
    <xf numFmtId="167" fontId="34" fillId="0" borderId="5" xfId="0" applyNumberFormat="1" applyFont="1" applyFill="1" applyBorder="1"/>
    <xf numFmtId="167" fontId="15" fillId="0" borderId="10" xfId="0" applyNumberFormat="1" applyFont="1" applyFill="1" applyBorder="1" applyAlignment="1">
      <alignment horizontal="center"/>
    </xf>
    <xf numFmtId="164" fontId="7" fillId="0" borderId="0" xfId="0" applyNumberFormat="1" applyFont="1" applyFill="1" applyBorder="1"/>
    <xf numFmtId="0" fontId="13" fillId="0" borderId="4" xfId="0" applyFont="1" applyFill="1" applyBorder="1"/>
    <xf numFmtId="0" fontId="43" fillId="0" borderId="0" xfId="0" applyFont="1"/>
    <xf numFmtId="0" fontId="20" fillId="0" borderId="40" xfId="0" applyFont="1" applyFill="1" applyBorder="1" applyAlignment="1"/>
    <xf numFmtId="16" fontId="33" fillId="0" borderId="40" xfId="0" applyNumberFormat="1" applyFont="1" applyFill="1" applyBorder="1" applyAlignment="1"/>
    <xf numFmtId="2" fontId="40" fillId="2" borderId="0" xfId="0" applyNumberFormat="1" applyFont="1" applyFill="1" applyBorder="1" applyAlignment="1">
      <alignment horizontal="right"/>
    </xf>
    <xf numFmtId="2" fontId="10" fillId="2" borderId="3" xfId="0" applyNumberFormat="1" applyFont="1" applyFill="1" applyBorder="1"/>
    <xf numFmtId="2" fontId="0" fillId="4" borderId="0" xfId="0" applyNumberFormat="1" applyFont="1" applyFill="1"/>
    <xf numFmtId="166" fontId="13" fillId="0" borderId="0" xfId="0" applyNumberFormat="1" applyFont="1" applyFill="1"/>
    <xf numFmtId="164" fontId="13" fillId="0" borderId="0" xfId="0" applyNumberFormat="1" applyFont="1" applyFill="1" applyBorder="1" applyAlignment="1">
      <alignment horizontal="right"/>
    </xf>
    <xf numFmtId="2" fontId="41" fillId="0" borderId="5" xfId="0" applyNumberFormat="1" applyFont="1" applyFill="1" applyBorder="1" applyAlignment="1">
      <alignment horizontal="right"/>
    </xf>
    <xf numFmtId="2" fontId="41" fillId="0" borderId="0" xfId="0" applyNumberFormat="1" applyFont="1" applyFill="1" applyBorder="1" applyAlignment="1">
      <alignment horizontal="right"/>
    </xf>
    <xf numFmtId="0" fontId="45" fillId="0" borderId="0" xfId="0" applyFont="1" applyFill="1"/>
    <xf numFmtId="164" fontId="44" fillId="0" borderId="4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6" fontId="46" fillId="0" borderId="0" xfId="0" applyNumberFormat="1" applyFont="1" applyFill="1"/>
    <xf numFmtId="167" fontId="9" fillId="0" borderId="10" xfId="0" applyNumberFormat="1" applyFont="1" applyFill="1" applyBorder="1" applyAlignment="1">
      <alignment horizontal="left"/>
    </xf>
    <xf numFmtId="0" fontId="22" fillId="0" borderId="0" xfId="0" applyFont="1" applyFill="1" applyBorder="1" applyAlignment="1">
      <alignment horizontal="center"/>
    </xf>
    <xf numFmtId="0" fontId="18" fillId="0" borderId="40" xfId="0" applyFont="1" applyFill="1" applyBorder="1"/>
    <xf numFmtId="0" fontId="48" fillId="0" borderId="40" xfId="0" applyFont="1" applyFill="1" applyBorder="1"/>
    <xf numFmtId="16" fontId="10" fillId="0" borderId="0" xfId="0" applyNumberFormat="1" applyFont="1" applyFill="1"/>
    <xf numFmtId="16" fontId="10" fillId="0" borderId="0" xfId="0" applyNumberFormat="1" applyFont="1" applyFill="1" applyBorder="1"/>
    <xf numFmtId="164" fontId="10" fillId="0" borderId="0" xfId="0" applyNumberFormat="1" applyFont="1"/>
    <xf numFmtId="2" fontId="46" fillId="0" borderId="0" xfId="0" applyNumberFormat="1" applyFont="1" applyFill="1" applyBorder="1" applyAlignment="1">
      <alignment horizontal="right"/>
    </xf>
    <xf numFmtId="16" fontId="46" fillId="0" borderId="15" xfId="0" applyNumberFormat="1" applyFont="1" applyFill="1" applyBorder="1"/>
    <xf numFmtId="16" fontId="46" fillId="0" borderId="0" xfId="0" applyNumberFormat="1" applyFont="1" applyFill="1" applyBorder="1"/>
    <xf numFmtId="0" fontId="49" fillId="0" borderId="0" xfId="0" applyFont="1" applyFill="1" applyAlignment="1">
      <alignment horizontal="right"/>
    </xf>
    <xf numFmtId="164" fontId="49" fillId="0" borderId="0" xfId="0" applyNumberFormat="1" applyFont="1" applyFill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0" xfId="0" applyNumberFormat="1" applyFont="1"/>
    <xf numFmtId="4" fontId="8" fillId="0" borderId="32" xfId="0" applyNumberFormat="1" applyFont="1" applyBorder="1"/>
    <xf numFmtId="2" fontId="0" fillId="0" borderId="18" xfId="0" applyNumberFormat="1" applyBorder="1" applyAlignment="1">
      <alignment horizontal="center"/>
    </xf>
    <xf numFmtId="2" fontId="10" fillId="0" borderId="0" xfId="0" applyNumberFormat="1" applyFont="1" applyAlignment="1">
      <alignment horizontal="center"/>
    </xf>
    <xf numFmtId="2" fontId="0" fillId="0" borderId="0" xfId="0" applyNumberFormat="1" applyFill="1" applyAlignment="1">
      <alignment horizontal="center"/>
    </xf>
    <xf numFmtId="2" fontId="16" fillId="0" borderId="0" xfId="0" applyNumberFormat="1" applyFont="1" applyAlignment="1">
      <alignment horizontal="center"/>
    </xf>
    <xf numFmtId="2" fontId="0" fillId="0" borderId="20" xfId="0" applyNumberFormat="1" applyBorder="1" applyAlignment="1">
      <alignment horizontal="center"/>
    </xf>
    <xf numFmtId="3" fontId="0" fillId="0" borderId="0" xfId="0" applyNumberFormat="1"/>
    <xf numFmtId="2" fontId="0" fillId="0" borderId="0" xfId="0" applyNumberFormat="1" applyFill="1" applyBorder="1"/>
    <xf numFmtId="2" fontId="49" fillId="0" borderId="5" xfId="0" applyNumberFormat="1" applyFont="1" applyFill="1" applyBorder="1" applyAlignment="1">
      <alignment horizontal="right"/>
    </xf>
    <xf numFmtId="2" fontId="0" fillId="0" borderId="5" xfId="0" applyNumberFormat="1" applyFont="1" applyFill="1" applyBorder="1" applyAlignment="1">
      <alignment horizontal="right"/>
    </xf>
    <xf numFmtId="167" fontId="23" fillId="0" borderId="10" xfId="0" applyNumberFormat="1" applyFont="1" applyFill="1" applyBorder="1" applyAlignment="1">
      <alignment horizontal="right"/>
    </xf>
    <xf numFmtId="0" fontId="30" fillId="0" borderId="0" xfId="0" applyFont="1" applyFill="1" applyAlignment="1">
      <alignment horizontal="center"/>
    </xf>
    <xf numFmtId="167" fontId="47" fillId="0" borderId="1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2" fontId="10" fillId="0" borderId="40" xfId="0" applyNumberFormat="1" applyFont="1" applyFill="1" applyBorder="1" applyAlignment="1">
      <alignment horizontal="right"/>
    </xf>
    <xf numFmtId="164" fontId="22" fillId="0" borderId="0" xfId="0" applyNumberFormat="1" applyFont="1" applyFill="1" applyAlignment="1">
      <alignment horizontal="center"/>
    </xf>
    <xf numFmtId="2" fontId="7" fillId="0" borderId="7" xfId="0" applyNumberFormat="1" applyFont="1" applyFill="1" applyBorder="1" applyAlignment="1">
      <alignment horizontal="right"/>
    </xf>
    <xf numFmtId="16" fontId="7" fillId="0" borderId="16" xfId="0" applyNumberFormat="1" applyFont="1" applyFill="1" applyBorder="1"/>
    <xf numFmtId="16" fontId="21" fillId="0" borderId="0" xfId="0" applyNumberFormat="1" applyFont="1" applyFill="1"/>
    <xf numFmtId="0" fontId="33" fillId="0" borderId="40" xfId="0" applyFont="1" applyFill="1" applyBorder="1"/>
    <xf numFmtId="166" fontId="7" fillId="0" borderId="0" xfId="0" applyNumberFormat="1" applyFont="1" applyFill="1" applyBorder="1" applyAlignment="1">
      <alignment horizontal="right"/>
    </xf>
    <xf numFmtId="16" fontId="20" fillId="0" borderId="40" xfId="0" applyNumberFormat="1" applyFont="1" applyFill="1" applyBorder="1" applyAlignment="1">
      <alignment horizontal="left"/>
    </xf>
    <xf numFmtId="4" fontId="10" fillId="0" borderId="5" xfId="0" applyNumberFormat="1" applyFont="1" applyFill="1" applyBorder="1" applyAlignment="1">
      <alignment horizontal="right"/>
    </xf>
    <xf numFmtId="165" fontId="50" fillId="0" borderId="0" xfId="0" applyNumberFormat="1" applyFont="1" applyFill="1" applyAlignment="1">
      <alignment horizontal="right"/>
    </xf>
    <xf numFmtId="16" fontId="28" fillId="0" borderId="0" xfId="0" applyNumberFormat="1" applyFont="1" applyFill="1" applyBorder="1"/>
    <xf numFmtId="16" fontId="28" fillId="0" borderId="15" xfId="0" applyNumberFormat="1" applyFont="1" applyFill="1" applyBorder="1"/>
    <xf numFmtId="164" fontId="28" fillId="0" borderId="0" xfId="0" applyNumberFormat="1" applyFont="1" applyFill="1" applyBorder="1"/>
    <xf numFmtId="4" fontId="28" fillId="0" borderId="5" xfId="0" applyNumberFormat="1" applyFont="1" applyFill="1" applyBorder="1" applyAlignment="1">
      <alignment horizontal="right"/>
    </xf>
    <xf numFmtId="0" fontId="0" fillId="10" borderId="0" xfId="0" applyFill="1"/>
    <xf numFmtId="0" fontId="23" fillId="0" borderId="0" xfId="0" applyFont="1" applyFill="1"/>
    <xf numFmtId="1" fontId="22" fillId="0" borderId="0" xfId="0" applyNumberFormat="1" applyFont="1" applyFill="1"/>
    <xf numFmtId="0" fontId="34" fillId="0" borderId="0" xfId="0" applyFont="1" applyFill="1"/>
    <xf numFmtId="166" fontId="7" fillId="0" borderId="0" xfId="0" applyNumberFormat="1" applyFont="1" applyFill="1"/>
    <xf numFmtId="0" fontId="22" fillId="0" borderId="0" xfId="0" applyFont="1" applyFill="1" applyAlignment="1">
      <alignment horizontal="center"/>
    </xf>
    <xf numFmtId="0" fontId="34" fillId="0" borderId="0" xfId="0" applyNumberFormat="1" applyFont="1" applyFill="1"/>
    <xf numFmtId="166" fontId="51" fillId="0" borderId="5" xfId="0" applyNumberFormat="1" applyFont="1" applyFill="1" applyBorder="1" applyAlignment="1">
      <alignment horizontal="center"/>
    </xf>
    <xf numFmtId="0" fontId="51" fillId="0" borderId="0" xfId="0" applyFont="1" applyFill="1" applyAlignment="1">
      <alignment horizontal="center"/>
    </xf>
    <xf numFmtId="2" fontId="51" fillId="0" borderId="5" xfId="0" applyNumberFormat="1" applyFont="1" applyFill="1" applyBorder="1" applyAlignment="1"/>
    <xf numFmtId="0" fontId="51" fillId="0" borderId="5" xfId="0" applyFont="1" applyFill="1" applyBorder="1"/>
    <xf numFmtId="0" fontId="51" fillId="0" borderId="0" xfId="0" applyFont="1" applyFill="1"/>
    <xf numFmtId="0" fontId="52" fillId="0" borderId="0" xfId="0" applyFont="1" applyFill="1"/>
    <xf numFmtId="16" fontId="21" fillId="0" borderId="0" xfId="0" applyNumberFormat="1" applyFont="1" applyFill="1" applyAlignment="1"/>
    <xf numFmtId="166" fontId="7" fillId="0" borderId="0" xfId="0" applyNumberFormat="1" applyFont="1" applyFill="1" applyAlignment="1">
      <alignment horizontal="right"/>
    </xf>
    <xf numFmtId="0" fontId="7" fillId="0" borderId="18" xfId="0" applyFont="1" applyBorder="1" applyAlignment="1">
      <alignment horizontal="right"/>
    </xf>
    <xf numFmtId="0" fontId="7" fillId="0" borderId="0" xfId="0" applyFont="1" applyAlignment="1">
      <alignment horizontal="right"/>
    </xf>
    <xf numFmtId="166" fontId="53" fillId="0" borderId="0" xfId="0" applyNumberFormat="1" applyFont="1" applyFill="1"/>
    <xf numFmtId="0" fontId="54" fillId="0" borderId="40" xfId="0" applyFont="1" applyFill="1" applyBorder="1"/>
    <xf numFmtId="2" fontId="28" fillId="0" borderId="5" xfId="0" applyNumberFormat="1" applyFont="1" applyFill="1" applyBorder="1" applyAlignment="1">
      <alignment horizontal="right"/>
    </xf>
    <xf numFmtId="16" fontId="28" fillId="0" borderId="0" xfId="0" applyNumberFormat="1" applyFont="1" applyFill="1"/>
    <xf numFmtId="0" fontId="28" fillId="0" borderId="0" xfId="0" applyFont="1" applyFill="1" applyAlignment="1">
      <alignment horizontal="right"/>
    </xf>
    <xf numFmtId="16" fontId="10" fillId="0" borderId="12" xfId="0" applyNumberFormat="1" applyFont="1" applyFill="1" applyBorder="1"/>
    <xf numFmtId="164" fontId="10" fillId="0" borderId="12" xfId="0" applyNumberFormat="1" applyFont="1" applyFill="1" applyBorder="1"/>
    <xf numFmtId="2" fontId="3" fillId="0" borderId="5" xfId="0" applyNumberFormat="1" applyFont="1" applyFill="1" applyBorder="1" applyAlignment="1">
      <alignment horizontal="right"/>
    </xf>
    <xf numFmtId="16" fontId="3" fillId="0" borderId="4" xfId="0" applyNumberFormat="1" applyFont="1" applyFill="1" applyBorder="1"/>
    <xf numFmtId="2" fontId="3" fillId="0" borderId="0" xfId="0" applyNumberFormat="1" applyFont="1" applyFill="1" applyBorder="1" applyAlignment="1">
      <alignment horizontal="right"/>
    </xf>
    <xf numFmtId="0" fontId="3" fillId="0" borderId="10" xfId="0" applyFont="1" applyFill="1" applyBorder="1" applyAlignment="1">
      <alignment horizontal="right"/>
    </xf>
    <xf numFmtId="164" fontId="3" fillId="0" borderId="0" xfId="0" applyNumberFormat="1" applyFont="1" applyFill="1"/>
    <xf numFmtId="16" fontId="3" fillId="0" borderId="0" xfId="0" applyNumberFormat="1" applyFont="1" applyFill="1" applyBorder="1"/>
    <xf numFmtId="164" fontId="3" fillId="0" borderId="0" xfId="0" applyNumberFormat="1" applyFont="1" applyFill="1" applyBorder="1"/>
    <xf numFmtId="2" fontId="3" fillId="0" borderId="12" xfId="0" applyNumberFormat="1" applyFont="1" applyFill="1" applyBorder="1" applyAlignment="1">
      <alignment horizontal="right"/>
    </xf>
    <xf numFmtId="16" fontId="3" fillId="0" borderId="12" xfId="0" applyNumberFormat="1" applyFont="1" applyFill="1" applyBorder="1"/>
    <xf numFmtId="0" fontId="3" fillId="0" borderId="13" xfId="0" applyFont="1" applyFill="1" applyBorder="1" applyAlignment="1">
      <alignment horizontal="right"/>
    </xf>
    <xf numFmtId="164" fontId="3" fillId="0" borderId="12" xfId="0" applyNumberFormat="1" applyFont="1" applyFill="1" applyBorder="1"/>
    <xf numFmtId="2" fontId="10" fillId="0" borderId="35" xfId="0" applyNumberFormat="1" applyFont="1" applyFill="1" applyBorder="1" applyAlignment="1">
      <alignment horizontal="right"/>
    </xf>
    <xf numFmtId="2" fontId="10" fillId="0" borderId="12" xfId="0" applyNumberFormat="1" applyFont="1" applyFill="1" applyBorder="1"/>
    <xf numFmtId="2" fontId="55" fillId="0" borderId="5" xfId="0" applyNumberFormat="1" applyFont="1" applyFill="1" applyBorder="1" applyAlignment="1">
      <alignment horizontal="right"/>
    </xf>
    <xf numFmtId="16" fontId="55" fillId="0" borderId="4" xfId="0" applyNumberFormat="1" applyFont="1" applyFill="1" applyBorder="1"/>
    <xf numFmtId="2" fontId="55" fillId="0" borderId="0" xfId="0" applyNumberFormat="1" applyFont="1" applyFill="1" applyBorder="1" applyAlignment="1">
      <alignment horizontal="right"/>
    </xf>
    <xf numFmtId="0" fontId="55" fillId="0" borderId="10" xfId="0" applyFont="1" applyFill="1" applyBorder="1" applyAlignment="1">
      <alignment horizontal="right"/>
    </xf>
    <xf numFmtId="164" fontId="55" fillId="0" borderId="0" xfId="0" applyNumberFormat="1" applyFont="1" applyFill="1"/>
    <xf numFmtId="2" fontId="55" fillId="0" borderId="12" xfId="0" applyNumberFormat="1" applyFont="1" applyFill="1" applyBorder="1" applyAlignment="1">
      <alignment horizontal="right"/>
    </xf>
    <xf numFmtId="16" fontId="55" fillId="0" borderId="11" xfId="0" applyNumberFormat="1" applyFont="1" applyFill="1" applyBorder="1"/>
    <xf numFmtId="0" fontId="55" fillId="0" borderId="13" xfId="0" applyFont="1" applyFill="1" applyBorder="1" applyAlignment="1">
      <alignment horizontal="right"/>
    </xf>
    <xf numFmtId="164" fontId="55" fillId="0" borderId="12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53" fillId="0" borderId="5" xfId="0" applyNumberFormat="1" applyFont="1" applyFill="1" applyBorder="1" applyAlignment="1">
      <alignment horizontal="right"/>
    </xf>
    <xf numFmtId="16" fontId="53" fillId="0" borderId="4" xfId="0" applyNumberFormat="1" applyFont="1" applyFill="1" applyBorder="1"/>
    <xf numFmtId="2" fontId="53" fillId="0" borderId="0" xfId="0" applyNumberFormat="1" applyFont="1" applyFill="1" applyBorder="1" applyAlignment="1">
      <alignment horizontal="right"/>
    </xf>
    <xf numFmtId="0" fontId="53" fillId="0" borderId="10" xfId="0" applyFont="1" applyFill="1" applyBorder="1" applyAlignment="1">
      <alignment horizontal="right"/>
    </xf>
    <xf numFmtId="164" fontId="53" fillId="0" borderId="0" xfId="0" applyNumberFormat="1" applyFont="1" applyFill="1"/>
    <xf numFmtId="16" fontId="53" fillId="0" borderId="0" xfId="0" applyNumberFormat="1" applyFont="1" applyFill="1" applyBorder="1"/>
    <xf numFmtId="2" fontId="53" fillId="0" borderId="5" xfId="0" applyNumberFormat="1" applyFont="1" applyFill="1" applyBorder="1" applyAlignment="1">
      <alignment horizontal="right"/>
    </xf>
    <xf numFmtId="0" fontId="56" fillId="0" borderId="0" xfId="0" applyFont="1"/>
    <xf numFmtId="164" fontId="53" fillId="0" borderId="0" xfId="0" applyNumberFormat="1" applyFont="1" applyFill="1" applyBorder="1"/>
    <xf numFmtId="2" fontId="53" fillId="0" borderId="12" xfId="0" applyNumberFormat="1" applyFont="1" applyFill="1" applyBorder="1" applyAlignment="1">
      <alignment horizontal="right"/>
    </xf>
    <xf numFmtId="16" fontId="53" fillId="0" borderId="12" xfId="0" applyNumberFormat="1" applyFont="1" applyFill="1" applyBorder="1"/>
    <xf numFmtId="0" fontId="53" fillId="0" borderId="13" xfId="0" applyFont="1" applyFill="1" applyBorder="1" applyAlignment="1">
      <alignment horizontal="right"/>
    </xf>
    <xf numFmtId="164" fontId="53" fillId="0" borderId="12" xfId="0" applyNumberFormat="1" applyFont="1" applyFill="1" applyBorder="1"/>
    <xf numFmtId="0" fontId="0" fillId="11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3" borderId="0" xfId="0" applyFill="1" applyAlignment="1">
      <alignment horizontal="center"/>
    </xf>
    <xf numFmtId="4" fontId="7" fillId="0" borderId="5" xfId="0" applyNumberFormat="1" applyFont="1" applyFill="1" applyBorder="1" applyAlignment="1">
      <alignment horizontal="right"/>
    </xf>
    <xf numFmtId="16" fontId="7" fillId="0" borderId="0" xfId="0" applyNumberFormat="1" applyFont="1" applyFill="1" applyBorder="1"/>
    <xf numFmtId="4" fontId="7" fillId="0" borderId="35" xfId="0" applyNumberFormat="1" applyFont="1" applyFill="1" applyBorder="1" applyAlignment="1">
      <alignment horizontal="right"/>
    </xf>
    <xf numFmtId="169" fontId="0" fillId="0" borderId="0" xfId="0" applyNumberFormat="1" applyFill="1"/>
    <xf numFmtId="4" fontId="7" fillId="0" borderId="12" xfId="0" applyNumberFormat="1" applyFont="1" applyFill="1" applyBorder="1" applyAlignment="1">
      <alignment horizontal="right"/>
    </xf>
    <xf numFmtId="2" fontId="0" fillId="8" borderId="0" xfId="0" applyNumberFormat="1" applyFill="1" applyBorder="1" applyAlignment="1">
      <alignment horizontal="right"/>
    </xf>
    <xf numFmtId="0" fontId="0" fillId="3" borderId="12" xfId="0" applyFont="1" applyFill="1" applyBorder="1" applyAlignment="1">
      <alignment horizontal="center"/>
    </xf>
    <xf numFmtId="16" fontId="53" fillId="0" borderId="15" xfId="0" applyNumberFormat="1" applyFont="1" applyFill="1" applyBorder="1"/>
    <xf numFmtId="0" fontId="46" fillId="0" borderId="10" xfId="0" applyFont="1" applyFill="1" applyBorder="1" applyAlignment="1">
      <alignment horizontal="right"/>
    </xf>
    <xf numFmtId="164" fontId="46" fillId="0" borderId="0" xfId="0" applyNumberFormat="1" applyFont="1" applyFill="1"/>
    <xf numFmtId="2" fontId="46" fillId="0" borderId="7" xfId="0" applyNumberFormat="1" applyFont="1" applyFill="1" applyBorder="1" applyAlignment="1">
      <alignment horizontal="right"/>
    </xf>
    <xf numFmtId="16" fontId="46" fillId="0" borderId="16" xfId="0" applyNumberFormat="1" applyFont="1" applyFill="1" applyBorder="1"/>
    <xf numFmtId="2" fontId="46" fillId="0" borderId="12" xfId="0" applyNumberFormat="1" applyFont="1" applyFill="1" applyBorder="1" applyAlignment="1">
      <alignment horizontal="right"/>
    </xf>
    <xf numFmtId="0" fontId="46" fillId="0" borderId="13" xfId="0" applyFont="1" applyFill="1" applyBorder="1" applyAlignment="1">
      <alignment horizontal="right"/>
    </xf>
    <xf numFmtId="16" fontId="0" fillId="0" borderId="4" xfId="0" applyNumberFormat="1" applyBorder="1"/>
    <xf numFmtId="16" fontId="49" fillId="0" borderId="11" xfId="0" applyNumberFormat="1" applyFont="1" applyFill="1" applyBorder="1"/>
    <xf numFmtId="4" fontId="49" fillId="0" borderId="12" xfId="0" applyNumberFormat="1" applyFont="1" applyBorder="1" applyAlignment="1">
      <alignment horizontal="right"/>
    </xf>
    <xf numFmtId="4" fontId="49" fillId="0" borderId="0" xfId="0" applyNumberFormat="1" applyFont="1"/>
    <xf numFmtId="0" fontId="49" fillId="0" borderId="12" xfId="0" applyFont="1" applyBorder="1" applyAlignment="1">
      <alignment horizontal="right"/>
    </xf>
    <xf numFmtId="0" fontId="0" fillId="0" borderId="12" xfId="0" applyBorder="1" applyAlignment="1">
      <alignment horizontal="right"/>
    </xf>
    <xf numFmtId="4" fontId="0" fillId="0" borderId="12" xfId="0" applyNumberFormat="1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16" fontId="0" fillId="0" borderId="12" xfId="0" applyNumberFormat="1" applyFont="1" applyFill="1" applyBorder="1"/>
    <xf numFmtId="164" fontId="34" fillId="6" borderId="0" xfId="0" applyNumberFormat="1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0" fillId="0" borderId="12" xfId="0" applyNumberFormat="1" applyBorder="1"/>
    <xf numFmtId="164" fontId="7" fillId="0" borderId="12" xfId="0" applyNumberFormat="1" applyFont="1" applyFill="1" applyBorder="1"/>
    <xf numFmtId="0" fontId="57" fillId="0" borderId="0" xfId="0" applyFont="1" applyFill="1"/>
    <xf numFmtId="0" fontId="57" fillId="0" borderId="4" xfId="0" applyFont="1" applyFill="1" applyBorder="1"/>
    <xf numFmtId="0" fontId="58" fillId="0" borderId="0" xfId="0" applyFont="1" applyFill="1" applyBorder="1" applyAlignment="1">
      <alignment horizontal="center"/>
    </xf>
    <xf numFmtId="2" fontId="58" fillId="0" borderId="0" xfId="0" applyNumberFormat="1" applyFont="1" applyFill="1" applyBorder="1" applyAlignment="1">
      <alignment horizontal="right"/>
    </xf>
    <xf numFmtId="16" fontId="58" fillId="0" borderId="15" xfId="0" applyNumberFormat="1" applyFont="1" applyFill="1" applyBorder="1"/>
    <xf numFmtId="1" fontId="10" fillId="0" borderId="0" xfId="0" applyNumberFormat="1" applyFont="1" applyAlignment="1">
      <alignment horizontal="center"/>
    </xf>
    <xf numFmtId="1" fontId="16" fillId="0" borderId="0" xfId="0" applyNumberFormat="1" applyFont="1" applyAlignment="1">
      <alignment horizontal="center"/>
    </xf>
    <xf numFmtId="4" fontId="53" fillId="0" borderId="35" xfId="0" applyNumberFormat="1" applyFont="1" applyFill="1" applyBorder="1" applyAlignment="1">
      <alignment horizontal="right"/>
    </xf>
    <xf numFmtId="165" fontId="8" fillId="0" borderId="0" xfId="0" applyNumberFormat="1" applyFont="1" applyFill="1" applyAlignment="1">
      <alignment horizontal="right"/>
    </xf>
    <xf numFmtId="0" fontId="45" fillId="0" borderId="0" xfId="0" applyFont="1" applyFill="1" applyBorder="1" applyAlignment="1">
      <alignment horizontal="center"/>
    </xf>
    <xf numFmtId="2" fontId="45" fillId="0" borderId="5" xfId="0" applyNumberFormat="1" applyFont="1" applyFill="1" applyBorder="1" applyAlignment="1">
      <alignment horizontal="right"/>
    </xf>
    <xf numFmtId="16" fontId="45" fillId="0" borderId="4" xfId="0" applyNumberFormat="1" applyFont="1" applyFill="1" applyBorder="1"/>
    <xf numFmtId="2" fontId="45" fillId="0" borderId="0" xfId="0" applyNumberFormat="1" applyFont="1" applyFill="1" applyBorder="1" applyAlignment="1">
      <alignment horizontal="right"/>
    </xf>
    <xf numFmtId="0" fontId="45" fillId="0" borderId="10" xfId="0" applyFont="1" applyFill="1" applyBorder="1" applyAlignment="1">
      <alignment horizontal="right"/>
    </xf>
    <xf numFmtId="164" fontId="45" fillId="0" borderId="0" xfId="0" applyNumberFormat="1" applyFont="1" applyFill="1"/>
    <xf numFmtId="0" fontId="10" fillId="2" borderId="10" xfId="0" applyFont="1" applyFill="1" applyBorder="1" applyAlignment="1">
      <alignment horizontal="right"/>
    </xf>
    <xf numFmtId="0" fontId="10" fillId="2" borderId="13" xfId="0" applyFont="1" applyFill="1" applyBorder="1" applyAlignment="1">
      <alignment horizontal="right"/>
    </xf>
    <xf numFmtId="0" fontId="53" fillId="2" borderId="10" xfId="0" applyFont="1" applyFill="1" applyBorder="1" applyAlignment="1">
      <alignment horizontal="right"/>
    </xf>
    <xf numFmtId="2" fontId="0" fillId="0" borderId="0" xfId="0" applyNumberFormat="1" applyBorder="1"/>
    <xf numFmtId="0" fontId="8" fillId="0" borderId="0" xfId="0" applyFont="1" applyFill="1" applyAlignment="1">
      <alignment horizontal="center"/>
    </xf>
    <xf numFmtId="167" fontId="4" fillId="0" borderId="0" xfId="0" applyNumberFormat="1" applyFont="1" applyFill="1" applyBorder="1" applyAlignment="1"/>
    <xf numFmtId="167" fontId="0" fillId="0" borderId="36" xfId="0" applyNumberFormat="1" applyBorder="1" applyAlignment="1">
      <alignment horizontal="center"/>
    </xf>
    <xf numFmtId="167" fontId="0" fillId="0" borderId="0" xfId="0" applyNumberFormat="1" applyFont="1" applyFill="1" applyAlignment="1"/>
    <xf numFmtId="167" fontId="0" fillId="0" borderId="0" xfId="0" applyNumberFormat="1"/>
    <xf numFmtId="4" fontId="17" fillId="0" borderId="0" xfId="0" applyNumberFormat="1" applyFont="1" applyFill="1" applyBorder="1"/>
    <xf numFmtId="2" fontId="51" fillId="0" borderId="0" xfId="0" applyNumberFormat="1" applyFont="1" applyFill="1" applyBorder="1" applyAlignment="1">
      <alignment horizontal="center"/>
    </xf>
    <xf numFmtId="167" fontId="32" fillId="0" borderId="0" xfId="0" applyNumberFormat="1" applyFont="1" applyFill="1" applyBorder="1"/>
    <xf numFmtId="167" fontId="12" fillId="0" borderId="0" xfId="0" applyNumberFormat="1" applyFont="1" applyFill="1" applyBorder="1"/>
    <xf numFmtId="0" fontId="7" fillId="0" borderId="0" xfId="0" applyFont="1" applyBorder="1" applyAlignment="1">
      <alignment horizontal="right"/>
    </xf>
    <xf numFmtId="164" fontId="13" fillId="0" borderId="0" xfId="0" applyNumberFormat="1" applyFont="1" applyFill="1" applyBorder="1"/>
    <xf numFmtId="4" fontId="33" fillId="0" borderId="0" xfId="0" applyNumberFormat="1" applyFont="1" applyFill="1" applyBorder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0" fontId="9" fillId="0" borderId="0" xfId="0" applyFont="1" applyFill="1" applyBorder="1" applyAlignment="1">
      <alignment horizontal="right"/>
    </xf>
    <xf numFmtId="0" fontId="9" fillId="0" borderId="0" xfId="0" applyFont="1" applyFill="1" applyAlignment="1">
      <alignment horizontal="right"/>
    </xf>
    <xf numFmtId="0" fontId="23" fillId="0" borderId="0" xfId="0" applyFont="1" applyFill="1" applyAlignment="1">
      <alignment horizontal="right"/>
    </xf>
    <xf numFmtId="0" fontId="12" fillId="0" borderId="0" xfId="0" applyFont="1" applyFill="1" applyBorder="1" applyAlignment="1">
      <alignment horizontal="right" wrapText="1"/>
    </xf>
    <xf numFmtId="0" fontId="12" fillId="0" borderId="0" xfId="0" applyFont="1" applyFill="1" applyAlignment="1">
      <alignment horizontal="right"/>
    </xf>
    <xf numFmtId="0" fontId="0" fillId="0" borderId="0" xfId="0" applyFont="1" applyFill="1" applyBorder="1"/>
    <xf numFmtId="0" fontId="0" fillId="6" borderId="0" xfId="0" applyFont="1" applyFill="1"/>
    <xf numFmtId="16" fontId="21" fillId="0" borderId="15" xfId="0" applyNumberFormat="1" applyFont="1" applyFill="1" applyBorder="1"/>
    <xf numFmtId="2" fontId="21" fillId="0" borderId="7" xfId="0" applyNumberFormat="1" applyFont="1" applyFill="1" applyBorder="1" applyAlignment="1">
      <alignment horizontal="right"/>
    </xf>
    <xf numFmtId="16" fontId="21" fillId="0" borderId="16" xfId="0" applyNumberFormat="1" applyFont="1" applyFill="1" applyBorder="1"/>
    <xf numFmtId="0" fontId="21" fillId="0" borderId="13" xfId="0" applyFont="1" applyFill="1" applyBorder="1" applyAlignment="1">
      <alignment horizontal="right"/>
    </xf>
    <xf numFmtId="0" fontId="0" fillId="0" borderId="35" xfId="0" applyBorder="1"/>
    <xf numFmtId="4" fontId="0" fillId="0" borderId="35" xfId="0" applyNumberFormat="1" applyFill="1" applyBorder="1"/>
    <xf numFmtId="4" fontId="0" fillId="0" borderId="0" xfId="0" applyNumberFormat="1" applyAlignment="1">
      <alignment horizontal="right"/>
    </xf>
    <xf numFmtId="4" fontId="21" fillId="0" borderId="5" xfId="0" applyNumberFormat="1" applyFont="1" applyFill="1" applyBorder="1" applyAlignment="1">
      <alignment horizontal="right"/>
    </xf>
    <xf numFmtId="16" fontId="21" fillId="0" borderId="0" xfId="0" applyNumberFormat="1" applyFont="1" applyFill="1" applyBorder="1"/>
    <xf numFmtId="4" fontId="21" fillId="0" borderId="35" xfId="0" applyNumberFormat="1" applyFont="1" applyFill="1" applyBorder="1" applyAlignment="1">
      <alignment horizontal="right"/>
    </xf>
    <xf numFmtId="16" fontId="21" fillId="0" borderId="12" xfId="0" applyNumberFormat="1" applyFont="1" applyFill="1" applyBorder="1"/>
    <xf numFmtId="164" fontId="21" fillId="0" borderId="0" xfId="0" applyNumberFormat="1" applyFont="1" applyFill="1" applyBorder="1"/>
    <xf numFmtId="164" fontId="21" fillId="0" borderId="12" xfId="0" applyNumberFormat="1" applyFont="1" applyFill="1" applyBorder="1"/>
    <xf numFmtId="2" fontId="8" fillId="2" borderId="5" xfId="0" applyNumberFormat="1" applyFont="1" applyFill="1" applyBorder="1"/>
    <xf numFmtId="4" fontId="0" fillId="0" borderId="35" xfId="0" applyNumberFormat="1" applyBorder="1"/>
    <xf numFmtId="4" fontId="7" fillId="0" borderId="0" xfId="0" applyNumberFormat="1" applyFont="1" applyBorder="1"/>
    <xf numFmtId="0" fontId="7" fillId="14" borderId="0" xfId="0" applyFont="1" applyFill="1" applyAlignment="1">
      <alignment horizontal="center"/>
    </xf>
    <xf numFmtId="0" fontId="7" fillId="11" borderId="0" xfId="0" applyFont="1" applyFill="1" applyAlignment="1">
      <alignment horizontal="center"/>
    </xf>
    <xf numFmtId="0" fontId="7" fillId="11" borderId="0" xfId="0" applyFont="1" applyFill="1" applyAlignment="1">
      <alignment horizontal="left"/>
    </xf>
    <xf numFmtId="0" fontId="0" fillId="14" borderId="0" xfId="0" applyFill="1"/>
    <xf numFmtId="0" fontId="0" fillId="14" borderId="0" xfId="0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34" fillId="0" borderId="0" xfId="0" applyFont="1" applyFill="1" applyBorder="1" applyAlignment="1">
      <alignment horizontal="center"/>
    </xf>
    <xf numFmtId="2" fontId="59" fillId="0" borderId="5" xfId="0" applyNumberFormat="1" applyFont="1" applyFill="1" applyBorder="1" applyAlignment="1">
      <alignment horizontal="right"/>
    </xf>
    <xf numFmtId="16" fontId="59" fillId="0" borderId="0" xfId="0" applyNumberFormat="1" applyFont="1" applyFill="1"/>
    <xf numFmtId="2" fontId="59" fillId="0" borderId="0" xfId="0" applyNumberFormat="1" applyFont="1" applyFill="1"/>
    <xf numFmtId="0" fontId="59" fillId="0" borderId="10" xfId="0" applyFont="1" applyFill="1" applyBorder="1" applyAlignment="1">
      <alignment horizontal="right"/>
    </xf>
    <xf numFmtId="164" fontId="59" fillId="0" borderId="0" xfId="0" applyNumberFormat="1" applyFont="1" applyFill="1"/>
    <xf numFmtId="2" fontId="59" fillId="0" borderId="35" xfId="0" applyNumberFormat="1" applyFont="1" applyFill="1" applyBorder="1" applyAlignment="1">
      <alignment horizontal="right"/>
    </xf>
    <xf numFmtId="16" fontId="59" fillId="0" borderId="12" xfId="0" applyNumberFormat="1" applyFont="1" applyFill="1" applyBorder="1"/>
    <xf numFmtId="2" fontId="59" fillId="0" borderId="12" xfId="0" applyNumberFormat="1" applyFont="1" applyFill="1" applyBorder="1"/>
    <xf numFmtId="0" fontId="59" fillId="0" borderId="13" xfId="0" applyFont="1" applyFill="1" applyBorder="1" applyAlignment="1">
      <alignment horizontal="right"/>
    </xf>
    <xf numFmtId="164" fontId="59" fillId="0" borderId="12" xfId="0" applyNumberFormat="1" applyFont="1" applyFill="1" applyBorder="1"/>
    <xf numFmtId="2" fontId="40" fillId="0" borderId="40" xfId="0" applyNumberFormat="1" applyFont="1" applyFill="1" applyBorder="1" applyAlignment="1">
      <alignment horizontal="right"/>
    </xf>
    <xf numFmtId="16" fontId="40" fillId="0" borderId="0" xfId="0" applyNumberFormat="1" applyFont="1" applyFill="1" applyBorder="1"/>
    <xf numFmtId="164" fontId="40" fillId="0" borderId="0" xfId="0" applyNumberFormat="1" applyFont="1" applyFill="1" applyBorder="1"/>
    <xf numFmtId="16" fontId="40" fillId="0" borderId="0" xfId="0" applyNumberFormat="1" applyFont="1" applyBorder="1"/>
    <xf numFmtId="0" fontId="40" fillId="0" borderId="10" xfId="0" applyFont="1" applyBorder="1" applyAlignment="1">
      <alignment horizontal="right"/>
    </xf>
    <xf numFmtId="164" fontId="40" fillId="0" borderId="0" xfId="0" applyNumberFormat="1" applyFont="1" applyBorder="1"/>
    <xf numFmtId="16" fontId="40" fillId="0" borderId="15" xfId="0" applyNumberFormat="1" applyFont="1" applyFill="1" applyBorder="1"/>
    <xf numFmtId="16" fontId="40" fillId="0" borderId="15" xfId="0" applyNumberFormat="1" applyFont="1" applyBorder="1"/>
    <xf numFmtId="164" fontId="40" fillId="0" borderId="0" xfId="0" applyNumberFormat="1" applyFont="1"/>
    <xf numFmtId="16" fontId="40" fillId="0" borderId="16" xfId="0" applyNumberFormat="1" applyFont="1" applyBorder="1"/>
    <xf numFmtId="0" fontId="40" fillId="0" borderId="13" xfId="0" applyFont="1" applyBorder="1" applyAlignment="1">
      <alignment horizontal="right"/>
    </xf>
    <xf numFmtId="0" fontId="8" fillId="7" borderId="0" xfId="0" applyFont="1" applyFill="1" applyAlignment="1">
      <alignment horizontal="center"/>
    </xf>
    <xf numFmtId="4" fontId="8" fillId="7" borderId="0" xfId="0" applyNumberFormat="1" applyFont="1" applyFill="1"/>
    <xf numFmtId="16" fontId="53" fillId="0" borderId="15" xfId="0" applyNumberFormat="1" applyFont="1" applyBorder="1"/>
    <xf numFmtId="0" fontId="53" fillId="0" borderId="10" xfId="0" applyFont="1" applyBorder="1" applyAlignment="1">
      <alignment horizontal="right"/>
    </xf>
    <xf numFmtId="164" fontId="53" fillId="0" borderId="0" xfId="0" applyNumberFormat="1" applyFont="1"/>
    <xf numFmtId="16" fontId="53" fillId="0" borderId="16" xfId="0" applyNumberFormat="1" applyFont="1" applyBorder="1"/>
    <xf numFmtId="0" fontId="8" fillId="15" borderId="0" xfId="0" applyFont="1" applyFill="1" applyAlignment="1">
      <alignment horizontal="center"/>
    </xf>
    <xf numFmtId="4" fontId="8" fillId="15" borderId="0" xfId="0" applyNumberFormat="1" applyFont="1" applyFill="1"/>
    <xf numFmtId="16" fontId="10" fillId="0" borderId="11" xfId="0" applyNumberFormat="1" applyFont="1" applyFill="1" applyBorder="1"/>
    <xf numFmtId="16" fontId="10" fillId="0" borderId="0" xfId="0" applyNumberFormat="1" applyFont="1"/>
    <xf numFmtId="4" fontId="0" fillId="7" borderId="0" xfId="0" applyNumberFormat="1" applyFill="1"/>
    <xf numFmtId="0" fontId="0" fillId="7" borderId="0" xfId="0" applyFill="1" applyAlignment="1">
      <alignment horizontal="center"/>
    </xf>
    <xf numFmtId="16" fontId="59" fillId="0" borderId="0" xfId="0" applyNumberFormat="1" applyFont="1" applyFill="1" applyBorder="1"/>
    <xf numFmtId="2" fontId="59" fillId="0" borderId="0" xfId="0" applyNumberFormat="1" applyFont="1" applyFill="1" applyBorder="1"/>
    <xf numFmtId="164" fontId="59" fillId="0" borderId="0" xfId="0" applyNumberFormat="1" applyFont="1" applyFill="1" applyBorder="1"/>
    <xf numFmtId="2" fontId="59" fillId="0" borderId="0" xfId="0" applyNumberFormat="1" applyFont="1" applyFill="1" applyBorder="1" applyAlignment="1">
      <alignment horizontal="right"/>
    </xf>
    <xf numFmtId="16" fontId="59" fillId="0" borderId="4" xfId="0" applyNumberFormat="1" applyFont="1" applyFill="1" applyBorder="1"/>
    <xf numFmtId="0" fontId="60" fillId="0" borderId="0" xfId="0" applyFont="1" applyFill="1" applyBorder="1" applyAlignment="1">
      <alignment horizontal="center"/>
    </xf>
    <xf numFmtId="0" fontId="60" fillId="0" borderId="7" xfId="0" applyFont="1" applyFill="1" applyBorder="1" applyAlignment="1">
      <alignment horizontal="center"/>
    </xf>
    <xf numFmtId="4" fontId="17" fillId="7" borderId="0" xfId="0" applyNumberFormat="1" applyFont="1" applyFill="1"/>
    <xf numFmtId="0" fontId="13" fillId="0" borderId="13" xfId="0" applyFont="1" applyFill="1" applyBorder="1" applyAlignment="1">
      <alignment horizontal="right"/>
    </xf>
    <xf numFmtId="0" fontId="53" fillId="0" borderId="13" xfId="0" applyFont="1" applyBorder="1" applyAlignment="1">
      <alignment horizontal="right"/>
    </xf>
    <xf numFmtId="16" fontId="53" fillId="0" borderId="0" xfId="0" applyNumberFormat="1" applyFont="1" applyFill="1"/>
    <xf numFmtId="0" fontId="53" fillId="0" borderId="0" xfId="0" applyFont="1" applyFill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1" fillId="0" borderId="0" xfId="0" applyFont="1" applyFill="1" applyBorder="1"/>
    <xf numFmtId="0" fontId="8" fillId="7" borderId="0" xfId="0" applyFont="1" applyFill="1"/>
    <xf numFmtId="16" fontId="10" fillId="0" borderId="15" xfId="0" applyNumberFormat="1" applyFont="1" applyBorder="1"/>
    <xf numFmtId="0" fontId="10" fillId="0" borderId="10" xfId="0" applyFont="1" applyBorder="1" applyAlignment="1">
      <alignment horizontal="right"/>
    </xf>
    <xf numFmtId="16" fontId="10" fillId="0" borderId="16" xfId="0" applyNumberFormat="1" applyFont="1" applyBorder="1"/>
    <xf numFmtId="0" fontId="10" fillId="0" borderId="13" xfId="0" applyFont="1" applyBorder="1" applyAlignment="1">
      <alignment horizontal="right"/>
    </xf>
    <xf numFmtId="4" fontId="0" fillId="14" borderId="0" xfId="0" applyNumberFormat="1" applyFont="1" applyFill="1"/>
    <xf numFmtId="2" fontId="0" fillId="14" borderId="0" xfId="0" applyNumberFormat="1" applyFill="1"/>
    <xf numFmtId="164" fontId="10" fillId="0" borderId="10" xfId="0" applyNumberFormat="1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2" fontId="0" fillId="15" borderId="5" xfId="0" applyNumberForma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7" fillId="0" borderId="0" xfId="0" applyNumberFormat="1" applyFont="1" applyFill="1" applyBorder="1"/>
    <xf numFmtId="2" fontId="7" fillId="0" borderId="35" xfId="0" applyNumberFormat="1" applyFont="1" applyFill="1" applyBorder="1" applyAlignment="1">
      <alignment horizontal="right"/>
    </xf>
    <xf numFmtId="2" fontId="7" fillId="0" borderId="12" xfId="0" applyNumberFormat="1" applyFont="1" applyFill="1" applyBorder="1"/>
    <xf numFmtId="0" fontId="0" fillId="7" borderId="0" xfId="0" applyFill="1"/>
    <xf numFmtId="4" fontId="0" fillId="7" borderId="0" xfId="0" applyNumberFormat="1" applyFont="1" applyFill="1"/>
    <xf numFmtId="4" fontId="8" fillId="7" borderId="0" xfId="0" applyNumberFormat="1" applyFont="1" applyFill="1" applyAlignment="1">
      <alignment horizontal="center"/>
    </xf>
    <xf numFmtId="0" fontId="14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0" fillId="0" borderId="32" xfId="0" applyFont="1" applyBorder="1" applyAlignment="1">
      <alignment horizontal="center"/>
    </xf>
    <xf numFmtId="0" fontId="10" fillId="0" borderId="33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31" fillId="6" borderId="0" xfId="0" applyFont="1" applyFill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 wrapText="1"/>
    </xf>
    <xf numFmtId="164" fontId="0" fillId="16" borderId="0" xfId="0" applyNumberFormat="1" applyFill="1"/>
    <xf numFmtId="167" fontId="9" fillId="16" borderId="10" xfId="0" applyNumberFormat="1" applyFont="1" applyFill="1" applyBorder="1" applyAlignment="1">
      <alignment horizontal="center"/>
    </xf>
    <xf numFmtId="164" fontId="22" fillId="0" borderId="0" xfId="0" applyNumberFormat="1" applyFont="1" applyFill="1"/>
    <xf numFmtId="0" fontId="7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  <color rgb="FFFF3399"/>
      <color rgb="FFFF99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57"/>
  <sheetViews>
    <sheetView tabSelected="1" workbookViewId="0">
      <pane xSplit="4" ySplit="2" topLeftCell="I30" activePane="bottomRight" state="frozen"/>
      <selection pane="topRight" activeCell="E1" sqref="E1"/>
      <selection pane="bottomLeft" activeCell="A3" sqref="A3"/>
      <selection pane="bottomRight" activeCell="P42" sqref="P42"/>
    </sheetView>
  </sheetViews>
  <sheetFormatPr baseColWidth="10" defaultRowHeight="15"/>
  <cols>
    <col min="1" max="1" width="4.7109375" customWidth="1"/>
    <col min="2" max="2" width="25" customWidth="1"/>
    <col min="3" max="3" width="15.5703125" customWidth="1"/>
    <col min="4" max="4" width="11.42578125" style="86"/>
    <col min="5" max="5" width="8.28515625" style="190" customWidth="1"/>
    <col min="7" max="7" width="7.28515625" customWidth="1"/>
    <col min="8" max="8" width="11.85546875" bestFit="1" customWidth="1"/>
    <col min="9" max="9" width="7.5703125" customWidth="1"/>
    <col min="10" max="10" width="7.7109375" style="117" customWidth="1"/>
    <col min="11" max="11" width="12.5703125" bestFit="1" customWidth="1"/>
    <col min="12" max="12" width="12.5703125" customWidth="1"/>
    <col min="14" max="14" width="13.140625" customWidth="1"/>
    <col min="15" max="15" width="12.140625" style="86" customWidth="1"/>
    <col min="16" max="16" width="12.140625" style="450" customWidth="1"/>
    <col min="17" max="17" width="13.5703125" bestFit="1" customWidth="1"/>
    <col min="19" max="19" width="11.7109375" bestFit="1" customWidth="1"/>
    <col min="20" max="20" width="9" bestFit="1" customWidth="1"/>
  </cols>
  <sheetData>
    <row r="1" spans="1:28" ht="32.25" thickTop="1" thickBot="1">
      <c r="A1" s="33"/>
      <c r="B1" s="180" t="s">
        <v>503</v>
      </c>
      <c r="C1" s="91"/>
      <c r="D1" s="301"/>
      <c r="E1" s="218"/>
      <c r="F1" s="106"/>
      <c r="G1" s="105"/>
      <c r="H1" s="105"/>
      <c r="I1" s="105"/>
      <c r="K1" s="664" t="s">
        <v>26</v>
      </c>
      <c r="L1" s="113"/>
      <c r="M1" s="666" t="s">
        <v>27</v>
      </c>
      <c r="N1" s="114"/>
      <c r="O1" s="596"/>
      <c r="P1" s="288" t="s">
        <v>49</v>
      </c>
      <c r="Q1" s="668" t="s">
        <v>28</v>
      </c>
      <c r="R1" s="112"/>
    </row>
    <row r="2" spans="1:28" ht="17.25" thickTop="1" thickBot="1">
      <c r="A2" s="57"/>
      <c r="B2" s="110" t="s">
        <v>0</v>
      </c>
      <c r="C2" s="58" t="s">
        <v>10</v>
      </c>
      <c r="D2" s="44"/>
      <c r="E2" s="219" t="s">
        <v>25</v>
      </c>
      <c r="F2" s="108" t="s">
        <v>3</v>
      </c>
      <c r="G2" s="148" t="s">
        <v>8</v>
      </c>
      <c r="H2" s="109" t="s">
        <v>5</v>
      </c>
      <c r="I2" s="110" t="s">
        <v>6</v>
      </c>
      <c r="K2" s="665"/>
      <c r="L2" s="11" t="s">
        <v>29</v>
      </c>
      <c r="M2" s="667"/>
      <c r="N2" s="9" t="s">
        <v>29</v>
      </c>
      <c r="O2" s="126" t="s">
        <v>30</v>
      </c>
      <c r="P2" s="289" t="s">
        <v>50</v>
      </c>
      <c r="Q2" s="669"/>
      <c r="R2" s="115" t="s">
        <v>29</v>
      </c>
    </row>
    <row r="3" spans="1:28" ht="16.5" thickTop="1">
      <c r="A3" s="33">
        <v>1</v>
      </c>
      <c r="B3" s="362" t="str">
        <f>PIERNA!B3</f>
        <v>FORTIS FOODS</v>
      </c>
      <c r="C3" s="362" t="str">
        <f>PIERNA!C3</f>
        <v>Smithfield</v>
      </c>
      <c r="D3" s="525" t="str">
        <f>PIERNA!D3</f>
        <v>PED. 20132027</v>
      </c>
      <c r="E3" s="424">
        <f>PIERNA!E3</f>
        <v>41209</v>
      </c>
      <c r="F3" s="98">
        <f>PIERNA!F3</f>
        <v>19217.990000000002</v>
      </c>
      <c r="G3" s="21">
        <f>PIERNA!G3</f>
        <v>21</v>
      </c>
      <c r="H3" s="85">
        <f>PIERNA!H3</f>
        <v>19203.18</v>
      </c>
      <c r="I3" s="24">
        <f>PIERNA!I3</f>
        <v>14.81000000000131</v>
      </c>
      <c r="J3" s="436"/>
      <c r="K3" s="355"/>
      <c r="L3" s="356"/>
      <c r="M3" s="31"/>
      <c r="N3" s="150"/>
      <c r="O3" s="271"/>
      <c r="P3" s="426"/>
      <c r="Q3" s="142"/>
      <c r="R3" s="318"/>
      <c r="S3" s="31">
        <f>Q3+M3+K3+P3</f>
        <v>0</v>
      </c>
      <c r="T3" s="31">
        <f>S3/H3</f>
        <v>0</v>
      </c>
      <c r="U3" s="22"/>
    </row>
    <row r="4" spans="1:28" ht="15.75">
      <c r="A4" s="33">
        <v>2</v>
      </c>
      <c r="B4" s="362" t="str">
        <f>PIERNA!B4</f>
        <v>CARNES SELECTAS ALI</v>
      </c>
      <c r="C4" s="362" t="str">
        <f>PIERNA!C4</f>
        <v>EXCEL</v>
      </c>
      <c r="D4" s="525" t="str">
        <f>PIERNA!D4</f>
        <v>PED. 2057475</v>
      </c>
      <c r="E4" s="424">
        <f>PIERNA!E4</f>
        <v>41211</v>
      </c>
      <c r="F4" s="98">
        <f>PIERNA!F4</f>
        <v>18759.87</v>
      </c>
      <c r="G4" s="21">
        <f>PIERNA!G4</f>
        <v>20</v>
      </c>
      <c r="H4" s="85">
        <f>PIERNA!H4</f>
        <v>18793.5</v>
      </c>
      <c r="I4" s="24">
        <f>PIERNA!I4</f>
        <v>-33.630000000001019</v>
      </c>
      <c r="J4" s="435"/>
      <c r="K4" s="355"/>
      <c r="L4" s="357"/>
      <c r="M4" s="31"/>
      <c r="N4" s="243"/>
      <c r="O4" s="597"/>
      <c r="P4" s="426"/>
      <c r="Q4" s="31"/>
      <c r="R4" s="319"/>
      <c r="S4" s="31">
        <f t="shared" ref="S4:S34" si="0">Q4+M4+K4+P4</f>
        <v>0</v>
      </c>
      <c r="T4" s="31">
        <f>S4/H4</f>
        <v>0</v>
      </c>
      <c r="U4" s="22"/>
    </row>
    <row r="5" spans="1:28" ht="15.75">
      <c r="A5" s="33">
        <v>3</v>
      </c>
      <c r="B5" s="362" t="str">
        <f>PIERNA!B5</f>
        <v>FARMLAND FOODS</v>
      </c>
      <c r="C5" s="362" t="str">
        <f>PIERNA!C5</f>
        <v>Farmland</v>
      </c>
      <c r="D5" s="525" t="str">
        <f>PIERNA!D5</f>
        <v>PED. 2004619</v>
      </c>
      <c r="E5" s="424">
        <f>PIERNA!E5</f>
        <v>41212</v>
      </c>
      <c r="F5" s="98">
        <f>PIERNA!F5</f>
        <v>17908.509999999998</v>
      </c>
      <c r="G5" s="21">
        <f>PIERNA!G5</f>
        <v>24</v>
      </c>
      <c r="H5" s="85">
        <f>PIERNA!H5</f>
        <v>17931.98</v>
      </c>
      <c r="I5" s="24">
        <f>PIERNA!I5</f>
        <v>-23.470000000001164</v>
      </c>
      <c r="J5" s="437"/>
      <c r="K5" s="355"/>
      <c r="L5" s="244"/>
      <c r="M5" s="31"/>
      <c r="N5" s="243"/>
      <c r="O5" s="597"/>
      <c r="P5" s="426"/>
      <c r="Q5" s="142"/>
      <c r="R5" s="318"/>
      <c r="S5" s="31">
        <f t="shared" si="0"/>
        <v>0</v>
      </c>
      <c r="T5" s="31">
        <f>S5/H5</f>
        <v>0</v>
      </c>
      <c r="U5" s="22"/>
    </row>
    <row r="6" spans="1:28" ht="15.75">
      <c r="A6" s="33">
        <v>4</v>
      </c>
      <c r="B6" s="362" t="str">
        <f>PIERNA!B6</f>
        <v>FORTIS FOODS</v>
      </c>
      <c r="C6" s="362" t="str">
        <f>PIERNA!C6</f>
        <v>Farmland</v>
      </c>
      <c r="D6" s="525" t="str">
        <f>PIERNA!D6</f>
        <v>PED.2013077</v>
      </c>
      <c r="E6" s="447">
        <f>PIERNA!E6</f>
        <v>41213</v>
      </c>
      <c r="F6" s="98">
        <f>PIERNA!F6</f>
        <v>18762.919999999998</v>
      </c>
      <c r="G6" s="21">
        <f>PIERNA!G6</f>
        <v>21</v>
      </c>
      <c r="H6" s="85">
        <f>PIERNA!H6</f>
        <v>18830.82</v>
      </c>
      <c r="I6" s="24">
        <f>PIERNA!I6</f>
        <v>-67.900000000001455</v>
      </c>
      <c r="J6" s="437"/>
      <c r="K6" s="355"/>
      <c r="L6" s="263"/>
      <c r="M6" s="31"/>
      <c r="N6" s="418"/>
      <c r="O6" s="271"/>
      <c r="P6" s="426"/>
      <c r="Q6" s="31"/>
      <c r="R6" s="319"/>
      <c r="S6" s="31">
        <f t="shared" si="0"/>
        <v>0</v>
      </c>
      <c r="T6" s="31">
        <f>S6/H6</f>
        <v>0</v>
      </c>
      <c r="U6" s="22"/>
    </row>
    <row r="7" spans="1:28" ht="15.75">
      <c r="A7" s="33">
        <v>5</v>
      </c>
      <c r="B7" s="22" t="str">
        <f>PIERNA!B7</f>
        <v>FARMALAND FOODS</v>
      </c>
      <c r="C7" s="22" t="str">
        <f>PIERNA!C7</f>
        <v>PREMIUM</v>
      </c>
      <c r="D7" s="305" t="str">
        <f>PIERNA!D7</f>
        <v>PED. 2004636</v>
      </c>
      <c r="E7" s="220">
        <f>PIERNA!E7</f>
        <v>41214</v>
      </c>
      <c r="F7" s="98">
        <f>PIERNA!F7</f>
        <v>18276.2</v>
      </c>
      <c r="G7" s="21">
        <f>PIERNA!G7</f>
        <v>23</v>
      </c>
      <c r="H7" s="85">
        <f>PIERNA!H7</f>
        <v>18292.509999999998</v>
      </c>
      <c r="I7" s="24">
        <f>PIERNA!I7</f>
        <v>-16.309999999997672</v>
      </c>
      <c r="J7" s="685" t="s">
        <v>504</v>
      </c>
      <c r="K7" s="438">
        <v>7697</v>
      </c>
      <c r="L7" s="244" t="s">
        <v>505</v>
      </c>
      <c r="M7" s="31">
        <v>19720</v>
      </c>
      <c r="N7" s="257" t="s">
        <v>506</v>
      </c>
      <c r="O7" s="271">
        <v>94127641</v>
      </c>
      <c r="P7" s="426">
        <v>2900</v>
      </c>
      <c r="Q7" s="116">
        <v>485189.71</v>
      </c>
      <c r="R7" s="349" t="s">
        <v>507</v>
      </c>
      <c r="S7" s="31">
        <f t="shared" si="0"/>
        <v>515506.71</v>
      </c>
      <c r="T7" s="31">
        <f>S7/H7+0.1</f>
        <v>28.281299887221607</v>
      </c>
      <c r="U7" s="22"/>
    </row>
    <row r="8" spans="1:28" ht="15.75">
      <c r="A8" s="33">
        <v>6</v>
      </c>
      <c r="B8" s="22" t="str">
        <f>PIERNA!B8</f>
        <v>CARNES SUPREMAS ALI</v>
      </c>
      <c r="C8" s="22" t="str">
        <f>PIERNA!C8</f>
        <v>EXCELL</v>
      </c>
      <c r="D8" s="305" t="str">
        <f>PIERNA!D8</f>
        <v>PED. 2057528</v>
      </c>
      <c r="E8" s="220">
        <f>PIERNA!E8</f>
        <v>41215</v>
      </c>
      <c r="F8" s="98">
        <f>PIERNA!F8</f>
        <v>18462.830000000002</v>
      </c>
      <c r="G8" s="21">
        <f>PIERNA!G8</f>
        <v>19</v>
      </c>
      <c r="H8" s="85">
        <f>PIERNA!H8</f>
        <v>18531.7</v>
      </c>
      <c r="I8" s="24">
        <f>PIERNA!I8</f>
        <v>-68.869999999998981</v>
      </c>
      <c r="J8" s="435"/>
      <c r="K8" s="355"/>
      <c r="L8" s="244"/>
      <c r="M8" s="31"/>
      <c r="N8" s="391"/>
      <c r="O8" s="686">
        <v>495</v>
      </c>
      <c r="P8" s="426"/>
      <c r="Q8" s="162">
        <v>518521.16</v>
      </c>
      <c r="R8" s="321" t="s">
        <v>507</v>
      </c>
      <c r="S8" s="31">
        <f t="shared" si="0"/>
        <v>518521.16</v>
      </c>
      <c r="T8" s="31">
        <f>S8/H8+0.1</f>
        <v>28.080226314909048</v>
      </c>
      <c r="U8" s="22"/>
    </row>
    <row r="9" spans="1:28" ht="15.75">
      <c r="A9" s="33">
        <v>7</v>
      </c>
      <c r="B9" s="22" t="str">
        <f>PIERNA!B9</f>
        <v>FORTIS FOODS</v>
      </c>
      <c r="C9" s="22" t="str">
        <f>PIERNA!C9</f>
        <v>Smithfield</v>
      </c>
      <c r="D9" s="305" t="str">
        <f>PIERNA!D9</f>
        <v>PED. 2013114</v>
      </c>
      <c r="E9" s="220">
        <f>PIERNA!E9</f>
        <v>41216</v>
      </c>
      <c r="F9" s="98">
        <f>PIERNA!F9</f>
        <v>18634.75</v>
      </c>
      <c r="G9" s="21">
        <f>PIERNA!G9</f>
        <v>20</v>
      </c>
      <c r="H9" s="85">
        <f>PIERNA!H9</f>
        <v>18280.259999999998</v>
      </c>
      <c r="I9" s="24">
        <f>PIERNA!I9</f>
        <v>354.4900000000016</v>
      </c>
      <c r="J9" s="437"/>
      <c r="K9" s="355"/>
      <c r="L9" s="239"/>
      <c r="M9" s="31"/>
      <c r="N9" s="257"/>
      <c r="O9" s="271" t="s">
        <v>508</v>
      </c>
      <c r="P9" s="426"/>
      <c r="Q9" s="138">
        <v>505946.02</v>
      </c>
      <c r="R9" s="317" t="s">
        <v>507</v>
      </c>
      <c r="S9" s="31">
        <f t="shared" si="0"/>
        <v>505946.02</v>
      </c>
      <c r="T9" s="31">
        <f>S9/H9+0.1</f>
        <v>27.777178552165019</v>
      </c>
      <c r="U9" s="22"/>
    </row>
    <row r="10" spans="1:28" ht="15.75">
      <c r="A10" s="33">
        <v>8</v>
      </c>
      <c r="B10" s="22" t="str">
        <f>PIERNA!B10</f>
        <v>FORTIS FODOS</v>
      </c>
      <c r="C10" s="22" t="str">
        <f>PIERNA!C10</f>
        <v>Seaboard</v>
      </c>
      <c r="D10" s="305" t="str">
        <f>PIERNA!D10</f>
        <v>PED. 2002123</v>
      </c>
      <c r="E10" s="220">
        <f>PIERNA!E10</f>
        <v>41216</v>
      </c>
      <c r="F10" s="98">
        <f>PIERNA!F10</f>
        <v>19140.2</v>
      </c>
      <c r="G10" s="21">
        <f>PIERNA!G10</f>
        <v>21</v>
      </c>
      <c r="H10" s="85">
        <f>PIERNA!H10</f>
        <v>19166.099999999999</v>
      </c>
      <c r="I10" s="24">
        <f>PIERNA!I10</f>
        <v>-25.899999999997817</v>
      </c>
      <c r="J10" s="439"/>
      <c r="K10" s="355"/>
      <c r="L10" s="263"/>
      <c r="M10" s="142"/>
      <c r="N10" s="287"/>
      <c r="O10" s="392" t="s">
        <v>509</v>
      </c>
      <c r="P10" s="426"/>
      <c r="Q10" s="142">
        <v>527735.56000000006</v>
      </c>
      <c r="R10" s="318" t="s">
        <v>510</v>
      </c>
      <c r="S10" s="31">
        <f t="shared" si="0"/>
        <v>527735.56000000006</v>
      </c>
      <c r="T10" s="31">
        <f>S10/H10</f>
        <v>27.534843291019044</v>
      </c>
      <c r="U10" s="22"/>
    </row>
    <row r="11" spans="1:28" ht="15.75">
      <c r="A11" s="33">
        <v>9</v>
      </c>
      <c r="B11" s="181" t="str">
        <f>PIERNA!B11</f>
        <v>FARMALAND FOODS</v>
      </c>
      <c r="C11" s="22" t="str">
        <f>PIERNA!C11</f>
        <v>PREMIUM</v>
      </c>
      <c r="D11" s="305" t="str">
        <f>PIERNA!D11</f>
        <v>PED. 2004725</v>
      </c>
      <c r="E11" s="220">
        <f>PIERNA!E11</f>
        <v>41219</v>
      </c>
      <c r="F11" s="98">
        <f>PIERNA!F11</f>
        <v>18362.2</v>
      </c>
      <c r="G11" s="21">
        <f>PIERNA!G11</f>
        <v>24</v>
      </c>
      <c r="H11" s="85">
        <f>PIERNA!H11</f>
        <v>18394.55</v>
      </c>
      <c r="I11" s="24">
        <f>PIERNA!I11</f>
        <v>-32.349999999998545</v>
      </c>
      <c r="J11" s="439" t="s">
        <v>318</v>
      </c>
      <c r="K11" s="355">
        <v>7684</v>
      </c>
      <c r="L11" s="244" t="s">
        <v>510</v>
      </c>
      <c r="M11" s="31">
        <v>19720</v>
      </c>
      <c r="N11" s="257" t="s">
        <v>511</v>
      </c>
      <c r="O11" s="271"/>
      <c r="P11" s="426">
        <v>2900</v>
      </c>
      <c r="Q11" s="384">
        <v>477107.28</v>
      </c>
      <c r="R11" s="318" t="s">
        <v>512</v>
      </c>
      <c r="S11" s="31">
        <f t="shared" si="0"/>
        <v>507411.28</v>
      </c>
      <c r="T11" s="31">
        <f>S11/H11</f>
        <v>27.584870518713426</v>
      </c>
      <c r="U11" s="22"/>
    </row>
    <row r="12" spans="1:28" ht="15.75">
      <c r="A12" s="33">
        <v>10</v>
      </c>
      <c r="B12" s="22" t="str">
        <f>PIERNA!B12</f>
        <v>FARMLAND FOODS</v>
      </c>
      <c r="C12" s="22" t="str">
        <f>PIERNA!C12</f>
        <v>PREMIUM</v>
      </c>
      <c r="D12" s="305" t="str">
        <f>PIERNA!D12</f>
        <v>PED. 2004726</v>
      </c>
      <c r="E12" s="220">
        <f>PIERNA!E12</f>
        <v>41219</v>
      </c>
      <c r="F12" s="98">
        <f>PIERNA!F12</f>
        <v>18701.27</v>
      </c>
      <c r="G12" s="21">
        <f>PIERNA!G12</f>
        <v>24</v>
      </c>
      <c r="H12" s="85">
        <f>PIERNA!H12</f>
        <v>18658.97</v>
      </c>
      <c r="I12" s="24">
        <f>PIERNA!I12</f>
        <v>42.299999999999272</v>
      </c>
      <c r="J12" s="437" t="s">
        <v>319</v>
      </c>
      <c r="K12" s="355">
        <v>7684</v>
      </c>
      <c r="L12" s="244" t="s">
        <v>510</v>
      </c>
      <c r="M12" s="31">
        <v>19720</v>
      </c>
      <c r="N12" s="243" t="s">
        <v>511</v>
      </c>
      <c r="O12" s="392"/>
      <c r="P12" s="361">
        <v>2900</v>
      </c>
      <c r="Q12" s="31">
        <v>483965.11</v>
      </c>
      <c r="R12" s="319" t="s">
        <v>512</v>
      </c>
      <c r="S12" s="31">
        <f t="shared" si="0"/>
        <v>514269.11</v>
      </c>
      <c r="T12" s="31">
        <f>S12/H12</f>
        <v>27.561495087885341</v>
      </c>
      <c r="U12" s="373"/>
      <c r="V12" s="31"/>
      <c r="W12" s="374"/>
    </row>
    <row r="13" spans="1:28" ht="15.75">
      <c r="A13" s="33">
        <v>11</v>
      </c>
      <c r="B13" s="22" t="str">
        <f>PIERNA!B13</f>
        <v>FORTIS FOODS</v>
      </c>
      <c r="C13" s="22" t="str">
        <f>PIERNA!C13</f>
        <v>Seaboard</v>
      </c>
      <c r="D13" s="305" t="str">
        <f>PIERNA!D13</f>
        <v>PED. 2013141</v>
      </c>
      <c r="E13" s="220">
        <f>PIERNA!E13</f>
        <v>41220</v>
      </c>
      <c r="F13" s="98">
        <f>PIERNA!F13</f>
        <v>19524.32</v>
      </c>
      <c r="G13" s="21">
        <f>PIERNA!G13</f>
        <v>21</v>
      </c>
      <c r="H13" s="85">
        <f>PIERNA!H13</f>
        <v>19523.5</v>
      </c>
      <c r="I13" s="24">
        <f>PIERNA!I13</f>
        <v>0.81999999999970896</v>
      </c>
      <c r="J13" s="435"/>
      <c r="K13" s="355"/>
      <c r="L13" s="263"/>
      <c r="M13" s="31"/>
      <c r="N13" s="257"/>
      <c r="O13" s="392" t="s">
        <v>513</v>
      </c>
      <c r="P13" s="426"/>
      <c r="Q13" s="142">
        <v>542535.80000000005</v>
      </c>
      <c r="R13" s="349" t="s">
        <v>514</v>
      </c>
      <c r="S13" s="31">
        <f t="shared" si="0"/>
        <v>542535.80000000005</v>
      </c>
      <c r="T13" s="31">
        <f>S13/H13+0.1</f>
        <v>27.888859579481142</v>
      </c>
      <c r="U13" s="22"/>
      <c r="V13" s="22"/>
      <c r="W13" s="22"/>
      <c r="X13" s="22"/>
      <c r="Y13" s="22"/>
      <c r="Z13" s="22"/>
      <c r="AA13" s="22"/>
      <c r="AB13" s="22"/>
    </row>
    <row r="14" spans="1:28" ht="15.75">
      <c r="A14" s="33">
        <v>12</v>
      </c>
      <c r="B14" s="22" t="str">
        <f>PIERNA!B14</f>
        <v>FARMLAND FOODS</v>
      </c>
      <c r="C14" s="22" t="str">
        <f>PIERNA!C14</f>
        <v>PREMIUM</v>
      </c>
      <c r="D14" s="305" t="str">
        <f>PIERNA!D14</f>
        <v>PED. 2004746</v>
      </c>
      <c r="E14" s="220">
        <f>PIERNA!E14</f>
        <v>41221</v>
      </c>
      <c r="F14" s="98">
        <f>PIERNA!F14</f>
        <v>17838.509999999998</v>
      </c>
      <c r="G14" s="21">
        <f>PIERNA!G14</f>
        <v>24</v>
      </c>
      <c r="H14" s="85">
        <f>PIERNA!H14</f>
        <v>18014.060000000001</v>
      </c>
      <c r="I14" s="24">
        <f>PIERNA!I14</f>
        <v>-175.55000000000291</v>
      </c>
      <c r="J14" s="435" t="s">
        <v>515</v>
      </c>
      <c r="K14" s="355">
        <v>7684</v>
      </c>
      <c r="L14" s="244" t="s">
        <v>516</v>
      </c>
      <c r="M14" s="31">
        <v>19720</v>
      </c>
      <c r="N14" s="257" t="s">
        <v>511</v>
      </c>
      <c r="O14" s="271">
        <v>94132425</v>
      </c>
      <c r="P14" s="426"/>
      <c r="Q14" s="142">
        <v>469761.66</v>
      </c>
      <c r="R14" s="318" t="s">
        <v>517</v>
      </c>
      <c r="S14" s="31">
        <f t="shared" si="0"/>
        <v>497165.66</v>
      </c>
      <c r="T14" s="31">
        <f>S14/H14+0.1</f>
        <v>27.698756748895029</v>
      </c>
      <c r="U14" s="22"/>
    </row>
    <row r="15" spans="1:28" ht="15.75">
      <c r="A15" s="33">
        <v>13</v>
      </c>
      <c r="B15" s="22" t="str">
        <f>PIERNA!B15</f>
        <v>CARNES SELECTAS ALI</v>
      </c>
      <c r="C15" s="22" t="str">
        <f>PIERNA!C15</f>
        <v>EXCELL</v>
      </c>
      <c r="D15" s="305" t="str">
        <f>PIERNA!D15</f>
        <v>PED. 2057616</v>
      </c>
      <c r="E15" s="220">
        <f>PIERNA!E15</f>
        <v>41222</v>
      </c>
      <c r="F15" s="98">
        <f>PIERNA!F15</f>
        <v>18791.97</v>
      </c>
      <c r="G15" s="21">
        <f>PIERNA!G15</f>
        <v>19</v>
      </c>
      <c r="H15" s="85">
        <f>PIERNA!H15</f>
        <v>18787.900000000001</v>
      </c>
      <c r="I15" s="24">
        <f>PIERNA!I15</f>
        <v>4.069999999999709</v>
      </c>
      <c r="J15" s="439"/>
      <c r="K15" s="355"/>
      <c r="L15" s="263"/>
      <c r="M15" s="31"/>
      <c r="N15" s="257"/>
      <c r="O15" s="392" t="s">
        <v>518</v>
      </c>
      <c r="P15" s="426"/>
      <c r="Q15" s="31">
        <v>512820.15</v>
      </c>
      <c r="R15" s="317" t="s">
        <v>519</v>
      </c>
      <c r="S15" s="31">
        <f t="shared" si="0"/>
        <v>512820.15</v>
      </c>
      <c r="T15" s="31">
        <f>S15/H15+0.1</f>
        <v>27.395235231186028</v>
      </c>
      <c r="U15" s="22"/>
    </row>
    <row r="16" spans="1:28" ht="15.75">
      <c r="A16" s="33">
        <v>14</v>
      </c>
      <c r="B16" s="22" t="str">
        <f>PIERNA!B16</f>
        <v>FORTIS FOODS</v>
      </c>
      <c r="C16" s="22" t="str">
        <f>PIERNA!C16</f>
        <v>Seaboard</v>
      </c>
      <c r="D16" s="305" t="str">
        <f>PIERNA!D16</f>
        <v>PED. 2014118</v>
      </c>
      <c r="E16" s="220">
        <f>PIERNA!E16</f>
        <v>41222</v>
      </c>
      <c r="F16" s="98">
        <f>PIERNA!F16</f>
        <v>19624.79</v>
      </c>
      <c r="G16" s="21">
        <f>PIERNA!G16</f>
        <v>21</v>
      </c>
      <c r="H16" s="85">
        <f>PIERNA!H16</f>
        <v>19620.400000000001</v>
      </c>
      <c r="I16" s="24">
        <f>PIERNA!I16</f>
        <v>4.3899999999994179</v>
      </c>
      <c r="J16" s="435"/>
      <c r="K16" s="355"/>
      <c r="L16" s="263"/>
      <c r="M16" s="31"/>
      <c r="N16" s="257"/>
      <c r="O16" s="271" t="s">
        <v>520</v>
      </c>
      <c r="P16" s="426"/>
      <c r="Q16" s="142">
        <v>543005.54</v>
      </c>
      <c r="R16" s="318" t="s">
        <v>517</v>
      </c>
      <c r="S16" s="31">
        <f t="shared" si="0"/>
        <v>543005.54</v>
      </c>
      <c r="T16" s="31">
        <f>S16/H16</f>
        <v>27.675559111944711</v>
      </c>
      <c r="U16" s="22"/>
    </row>
    <row r="17" spans="1:21" ht="15.75">
      <c r="A17" s="33">
        <v>15</v>
      </c>
      <c r="B17" s="140" t="str">
        <f>PIERNA!B17</f>
        <v>FORTIS FOODS</v>
      </c>
      <c r="C17" s="22" t="str">
        <f>PIERNA!C17</f>
        <v>Smithfield</v>
      </c>
      <c r="D17" s="305" t="str">
        <f>PIERNA!D17</f>
        <v>PED. 2014137</v>
      </c>
      <c r="E17" s="220">
        <f>PIERNA!E17</f>
        <v>41223</v>
      </c>
      <c r="F17" s="98">
        <f>PIERNA!F17</f>
        <v>19227.990000000002</v>
      </c>
      <c r="G17" s="21">
        <f>PIERNA!G17</f>
        <v>21</v>
      </c>
      <c r="H17" s="85">
        <f>PIERNA!H17</f>
        <v>19233.099999999999</v>
      </c>
      <c r="I17" s="24">
        <f>PIERNA!I17</f>
        <v>-5.1099999999969441</v>
      </c>
      <c r="J17" s="440"/>
      <c r="K17" s="355"/>
      <c r="L17" s="263"/>
      <c r="M17" s="31"/>
      <c r="N17" s="257"/>
      <c r="O17" s="392" t="s">
        <v>521</v>
      </c>
      <c r="P17" s="426"/>
      <c r="Q17" s="142">
        <v>528841.93000000005</v>
      </c>
      <c r="R17" s="318" t="s">
        <v>522</v>
      </c>
      <c r="S17" s="31">
        <f t="shared" si="0"/>
        <v>528841.93000000005</v>
      </c>
      <c r="T17" s="31">
        <f>S17/H17</f>
        <v>27.496447790527792</v>
      </c>
      <c r="U17" s="22"/>
    </row>
    <row r="18" spans="1:21" ht="15.75">
      <c r="A18" s="33">
        <v>16</v>
      </c>
      <c r="B18" s="22" t="str">
        <f>PIERNA!B18</f>
        <v>CARNES SELECTAS ALI</v>
      </c>
      <c r="C18" s="22" t="str">
        <f>PIERNA!C18</f>
        <v>EXCELL</v>
      </c>
      <c r="D18" s="305" t="str">
        <f>PIERNA!D18</f>
        <v>PED. 2057660</v>
      </c>
      <c r="E18" s="220">
        <f>PIERNA!E18</f>
        <v>41225</v>
      </c>
      <c r="F18" s="98">
        <f>PIERNA!F18</f>
        <v>18894.919999999998</v>
      </c>
      <c r="G18" s="21">
        <f>PIERNA!G18</f>
        <v>20</v>
      </c>
      <c r="H18" s="85">
        <f>PIERNA!H18</f>
        <v>18898.349999999999</v>
      </c>
      <c r="I18" s="24">
        <f>PIERNA!I18</f>
        <v>-3.430000000000291</v>
      </c>
      <c r="J18" s="435"/>
      <c r="K18" s="355"/>
      <c r="L18" s="263"/>
      <c r="M18" s="31"/>
      <c r="N18" s="257"/>
      <c r="O18" s="392" t="s">
        <v>523</v>
      </c>
      <c r="P18" s="361"/>
      <c r="Q18" s="31">
        <v>519452.78</v>
      </c>
      <c r="R18" s="317" t="s">
        <v>522</v>
      </c>
      <c r="S18" s="31">
        <f t="shared" si="0"/>
        <v>519452.78</v>
      </c>
      <c r="T18" s="31">
        <f>S18/H18</f>
        <v>27.486673704318104</v>
      </c>
      <c r="U18" s="22"/>
    </row>
    <row r="19" spans="1:21" ht="15.75">
      <c r="A19" s="33">
        <v>17</v>
      </c>
      <c r="B19" s="22" t="str">
        <f>PIERNA!B19</f>
        <v>FARMALAND FOODS</v>
      </c>
      <c r="C19" s="22" t="str">
        <f>PIERNA!C19</f>
        <v>PREMIUM</v>
      </c>
      <c r="D19" s="305" t="str">
        <f>PIERNA!D19</f>
        <v>PED. 2004764</v>
      </c>
      <c r="E19" s="220">
        <f>PIERNA!E19</f>
        <v>41226</v>
      </c>
      <c r="F19" s="98">
        <f>PIERNA!F19</f>
        <v>18658.900000000001</v>
      </c>
      <c r="G19" s="21">
        <f>PIERNA!G19</f>
        <v>24</v>
      </c>
      <c r="H19" s="85">
        <f>PIERNA!H19</f>
        <v>18640.36</v>
      </c>
      <c r="I19" s="24">
        <f>PIERNA!I19</f>
        <v>18.540000000000873</v>
      </c>
      <c r="J19" s="435" t="s">
        <v>524</v>
      </c>
      <c r="K19" s="355">
        <v>7697</v>
      </c>
      <c r="L19" s="263" t="s">
        <v>525</v>
      </c>
      <c r="M19" s="687"/>
      <c r="N19" s="688"/>
      <c r="O19" s="392">
        <v>94134592</v>
      </c>
      <c r="P19" s="361">
        <v>2900</v>
      </c>
      <c r="Q19" s="142">
        <v>465001.72</v>
      </c>
      <c r="R19" s="425" t="s">
        <v>526</v>
      </c>
      <c r="S19" s="31">
        <f t="shared" si="0"/>
        <v>475598.72</v>
      </c>
      <c r="T19" s="31">
        <f>S19/H19+0.1</f>
        <v>25.61446002115839</v>
      </c>
      <c r="U19" s="22"/>
    </row>
    <row r="20" spans="1:21" ht="15.75">
      <c r="A20" s="33">
        <v>18</v>
      </c>
      <c r="B20" s="22" t="str">
        <f>PIERNA!B20</f>
        <v>FORTIS FOODS</v>
      </c>
      <c r="C20" s="22" t="str">
        <f>PIERNA!C20</f>
        <v>INDIANA</v>
      </c>
      <c r="D20" s="305" t="str">
        <f>PIERNA!D20</f>
        <v>PED. 2014149</v>
      </c>
      <c r="E20" s="220">
        <f>PIERNA!E20</f>
        <v>41226</v>
      </c>
      <c r="F20" s="98">
        <f>PIERNA!F20</f>
        <v>19130.3</v>
      </c>
      <c r="G20" s="21">
        <f>PIERNA!G20</f>
        <v>20</v>
      </c>
      <c r="H20" s="85">
        <f>PIERNA!H20</f>
        <v>19274</v>
      </c>
      <c r="I20" s="24">
        <f>PIERNA!I20</f>
        <v>-143.70000000000073</v>
      </c>
      <c r="J20" s="435"/>
      <c r="K20" s="355"/>
      <c r="L20" s="263"/>
      <c r="M20" s="31">
        <v>19720</v>
      </c>
      <c r="N20" s="257" t="s">
        <v>527</v>
      </c>
      <c r="O20" s="392" t="s">
        <v>528</v>
      </c>
      <c r="P20" s="426"/>
      <c r="Q20" s="31">
        <v>511651.27</v>
      </c>
      <c r="R20" s="317" t="s">
        <v>529</v>
      </c>
      <c r="S20" s="31">
        <f t="shared" si="0"/>
        <v>531371.27</v>
      </c>
      <c r="T20" s="31">
        <f>S20/H20</f>
        <v>27.569330185742452</v>
      </c>
      <c r="U20" s="22"/>
    </row>
    <row r="21" spans="1:21" ht="15.75">
      <c r="A21" s="33">
        <v>19</v>
      </c>
      <c r="B21" s="189" t="str">
        <f>PIERNA!B21</f>
        <v>FARMLAND FOODS</v>
      </c>
      <c r="C21" s="22" t="str">
        <f>PIERNA!C21</f>
        <v>PREMIUM</v>
      </c>
      <c r="D21" s="305" t="str">
        <f>PIERNA!D21</f>
        <v>PED. 2004765</v>
      </c>
      <c r="E21" s="220">
        <f>PIERNA!E21</f>
        <v>41227</v>
      </c>
      <c r="F21" s="98">
        <f>PIERNA!F21</f>
        <v>18627.990000000002</v>
      </c>
      <c r="G21" s="21">
        <f>PIERNA!G21</f>
        <v>24</v>
      </c>
      <c r="H21" s="85">
        <f>PIERNA!H21</f>
        <v>18573.259999999998</v>
      </c>
      <c r="I21" s="24">
        <f>PIERNA!I21</f>
        <v>54.730000000003201</v>
      </c>
      <c r="J21" s="446" t="s">
        <v>530</v>
      </c>
      <c r="K21" s="355">
        <v>7697</v>
      </c>
      <c r="L21" s="263" t="s">
        <v>527</v>
      </c>
      <c r="M21" s="31">
        <v>19720</v>
      </c>
      <c r="N21" s="257" t="s">
        <v>531</v>
      </c>
      <c r="O21" s="271"/>
      <c r="P21" s="426">
        <v>2900</v>
      </c>
      <c r="Q21" s="31">
        <v>463327.35</v>
      </c>
      <c r="R21" s="317" t="s">
        <v>526</v>
      </c>
      <c r="S21" s="31">
        <f t="shared" si="0"/>
        <v>493644.35</v>
      </c>
      <c r="T21" s="31">
        <f>S21/H21+0.1</f>
        <v>26.678228593149509</v>
      </c>
      <c r="U21" s="22"/>
    </row>
    <row r="22" spans="1:21" ht="15.75">
      <c r="A22" s="33">
        <v>20</v>
      </c>
      <c r="B22" s="22" t="str">
        <f>PIERNA!B22</f>
        <v>FARMLAND FOODS</v>
      </c>
      <c r="C22" s="22" t="str">
        <f>PIERNA!C22</f>
        <v>PREMIUM</v>
      </c>
      <c r="D22" s="305" t="str">
        <f>PIERNA!D22</f>
        <v>PED. 2004919</v>
      </c>
      <c r="E22" s="220">
        <f>PIERNA!E22</f>
        <v>41228</v>
      </c>
      <c r="F22" s="98">
        <f>PIERNA!F22</f>
        <v>18153.080000000002</v>
      </c>
      <c r="G22" s="21">
        <f>PIERNA!G22</f>
        <v>24</v>
      </c>
      <c r="H22" s="85">
        <f>PIERNA!H22</f>
        <v>18226.75</v>
      </c>
      <c r="I22" s="24">
        <f>PIERNA!I22</f>
        <v>73.669999999998254</v>
      </c>
      <c r="J22" s="446" t="s">
        <v>532</v>
      </c>
      <c r="K22" s="355">
        <v>7723</v>
      </c>
      <c r="L22" s="263" t="s">
        <v>533</v>
      </c>
      <c r="M22" s="31">
        <v>19720</v>
      </c>
      <c r="N22" s="257" t="s">
        <v>534</v>
      </c>
      <c r="O22" s="183">
        <v>94136766</v>
      </c>
      <c r="P22" s="448">
        <v>2900</v>
      </c>
      <c r="Q22" s="31">
        <v>454237.23</v>
      </c>
      <c r="R22" s="317" t="s">
        <v>529</v>
      </c>
      <c r="S22" s="31">
        <f t="shared" si="0"/>
        <v>484580.23</v>
      </c>
      <c r="T22" s="31">
        <f>S22/H22+0.1</f>
        <v>26.686211474892673</v>
      </c>
      <c r="U22" s="22"/>
    </row>
    <row r="23" spans="1:21" ht="15.75">
      <c r="A23" s="33">
        <v>21</v>
      </c>
      <c r="B23" s="22" t="str">
        <f>PIERNA!B23</f>
        <v>CARNES SELECTAS ALI</v>
      </c>
      <c r="C23" s="22" t="str">
        <f>PIERNA!C23</f>
        <v>EXCELL</v>
      </c>
      <c r="D23" s="305" t="str">
        <f>PIERNA!D23</f>
        <v>PED. 2057712</v>
      </c>
      <c r="E23" s="220">
        <f>PIERNA!E23</f>
        <v>41228</v>
      </c>
      <c r="F23" s="98">
        <f>PIERNA!F23</f>
        <v>18712.259999999998</v>
      </c>
      <c r="G23" s="21">
        <f>PIERNA!G23</f>
        <v>20</v>
      </c>
      <c r="H23" s="85">
        <f>PIERNA!H23</f>
        <v>18700.5</v>
      </c>
      <c r="I23" s="24">
        <f>PIERNA!I23</f>
        <v>11.759999999998399</v>
      </c>
      <c r="J23" s="435"/>
      <c r="K23" s="355"/>
      <c r="L23" s="263"/>
      <c r="M23" s="31"/>
      <c r="N23" s="264"/>
      <c r="O23" s="392" t="s">
        <v>535</v>
      </c>
      <c r="P23" s="426"/>
      <c r="Q23" s="31">
        <v>490442.08</v>
      </c>
      <c r="R23" s="317" t="s">
        <v>526</v>
      </c>
      <c r="S23" s="31">
        <f t="shared" si="0"/>
        <v>490442.08</v>
      </c>
      <c r="T23" s="31">
        <f>S23/H23+0.1</f>
        <v>26.326147963958185</v>
      </c>
      <c r="U23" s="22"/>
    </row>
    <row r="24" spans="1:21" ht="15.75">
      <c r="A24" s="33">
        <v>22</v>
      </c>
      <c r="B24" s="22" t="str">
        <f>PIERNA!B24</f>
        <v>FORTIS FOODS</v>
      </c>
      <c r="C24" s="22" t="str">
        <f>PIERNA!C24</f>
        <v>Seaboard</v>
      </c>
      <c r="D24" s="304" t="str">
        <f>PIERNA!D24</f>
        <v>PED. 2014173</v>
      </c>
      <c r="E24" s="220">
        <f>PIERNA!E24</f>
        <v>41228</v>
      </c>
      <c r="F24" s="98">
        <f>PIERNA!F24</f>
        <v>19415.23</v>
      </c>
      <c r="G24" s="21">
        <f>PIERNA!G24</f>
        <v>21</v>
      </c>
      <c r="H24" s="85">
        <f>PIERNA!H24</f>
        <v>19419</v>
      </c>
      <c r="I24" s="340">
        <f>PIERNA!I24</f>
        <v>-3.7700000000004366</v>
      </c>
      <c r="J24" s="435"/>
      <c r="K24" s="355"/>
      <c r="L24" s="263"/>
      <c r="M24" s="31"/>
      <c r="N24" s="265"/>
      <c r="O24" s="271" t="s">
        <v>536</v>
      </c>
      <c r="P24" s="361"/>
      <c r="Q24" s="142">
        <v>514997.96</v>
      </c>
      <c r="R24" s="318" t="s">
        <v>529</v>
      </c>
      <c r="S24" s="31">
        <f t="shared" si="0"/>
        <v>514997.96</v>
      </c>
      <c r="T24" s="31">
        <f>S24/H24</f>
        <v>26.520313095422011</v>
      </c>
      <c r="U24" s="22"/>
    </row>
    <row r="25" spans="1:21" ht="15.75">
      <c r="A25" s="33">
        <v>23</v>
      </c>
      <c r="B25" s="22" t="str">
        <f>PIERNA!GZ5</f>
        <v>FORTIS FOODS</v>
      </c>
      <c r="C25" s="31" t="str">
        <f>PIERNA!HA5</f>
        <v>Smithfield</v>
      </c>
      <c r="D25" s="304" t="str">
        <f>PIERNA!HB5</f>
        <v>PED. 2014227</v>
      </c>
      <c r="E25" s="220">
        <f>PIERNA!E25</f>
        <v>41232</v>
      </c>
      <c r="F25" s="98">
        <f>PIERNA!HD5</f>
        <v>18274.75</v>
      </c>
      <c r="G25" s="21">
        <f>PIERNA!HE5</f>
        <v>20</v>
      </c>
      <c r="H25" s="85">
        <f>PIERNA!HF5</f>
        <v>18294.79</v>
      </c>
      <c r="I25" s="24">
        <f>PIERNA!I25</f>
        <v>-20.040000000000873</v>
      </c>
      <c r="J25" s="435"/>
      <c r="K25" s="355"/>
      <c r="L25" s="263"/>
      <c r="M25" s="31"/>
      <c r="N25" s="265"/>
      <c r="O25" s="392" t="s">
        <v>537</v>
      </c>
      <c r="P25" s="361"/>
      <c r="Q25" s="31">
        <v>480526.05</v>
      </c>
      <c r="R25" s="393" t="s">
        <v>538</v>
      </c>
      <c r="S25" s="31">
        <f t="shared" si="0"/>
        <v>480526.05</v>
      </c>
      <c r="T25" s="31">
        <f>S25/H25</f>
        <v>26.265731937890511</v>
      </c>
      <c r="U25" s="22"/>
    </row>
    <row r="26" spans="1:21" ht="15.75">
      <c r="A26" s="33">
        <v>24</v>
      </c>
      <c r="B26" s="22" t="str">
        <f>PIERNA!HI5</f>
        <v>CARNES SELECTAS ALI</v>
      </c>
      <c r="C26" s="189" t="str">
        <f>PIERNA!HJ5</f>
        <v>EXCELL</v>
      </c>
      <c r="D26" s="304" t="str">
        <f>PIERNA!HK5</f>
        <v>PED. 2057729</v>
      </c>
      <c r="E26" s="220">
        <f>PIERNA!HL5</f>
        <v>41232</v>
      </c>
      <c r="F26" s="98">
        <f>PIERNA!HM5</f>
        <v>18577.68</v>
      </c>
      <c r="G26" s="210">
        <f>PIERNA!HN5</f>
        <v>20</v>
      </c>
      <c r="H26" s="85">
        <f>PIERNA!HO5</f>
        <v>18517.400000000001</v>
      </c>
      <c r="I26" s="352">
        <f>PIERNA!I26</f>
        <v>60.279999999998836</v>
      </c>
      <c r="J26" s="435"/>
      <c r="K26" s="355"/>
      <c r="L26" s="263"/>
      <c r="M26" s="31"/>
      <c r="N26" s="265"/>
      <c r="O26" s="392" t="s">
        <v>539</v>
      </c>
      <c r="P26" s="426"/>
      <c r="Q26" s="31">
        <v>480488.05</v>
      </c>
      <c r="R26" s="393" t="s">
        <v>538</v>
      </c>
      <c r="S26" s="31">
        <f t="shared" si="0"/>
        <v>480488.05</v>
      </c>
      <c r="T26" s="31">
        <f>S26/H26</f>
        <v>25.947921954486048</v>
      </c>
      <c r="U26" s="22"/>
    </row>
    <row r="27" spans="1:21" ht="15.75">
      <c r="A27" s="33">
        <v>25</v>
      </c>
      <c r="B27" s="189" t="str">
        <f>PIERNA!HR5</f>
        <v>FARMLAND FOODS</v>
      </c>
      <c r="C27" s="22" t="str">
        <f>PIERNA!HS5</f>
        <v>PREMUM</v>
      </c>
      <c r="D27" s="304" t="str">
        <f>PIERNA!HT5</f>
        <v>PED. 2004950</v>
      </c>
      <c r="E27" s="220">
        <f>PIERNA!HU5</f>
        <v>41234</v>
      </c>
      <c r="F27" s="98">
        <f>PIERNA!HV5</f>
        <v>18949.91</v>
      </c>
      <c r="G27" s="210">
        <f>PIERNA!HW5</f>
        <v>24</v>
      </c>
      <c r="H27" s="85">
        <f>PIERNA!HX5</f>
        <v>18970.509999999998</v>
      </c>
      <c r="I27" s="24">
        <f>PIERNA!I27</f>
        <v>-20.599999999998545</v>
      </c>
      <c r="J27" s="435" t="s">
        <v>322</v>
      </c>
      <c r="K27" s="355">
        <v>7710</v>
      </c>
      <c r="L27" s="263" t="s">
        <v>540</v>
      </c>
      <c r="M27" s="31">
        <v>19720</v>
      </c>
      <c r="N27" s="300" t="s">
        <v>541</v>
      </c>
      <c r="O27" s="271">
        <v>94139827</v>
      </c>
      <c r="P27" s="426"/>
      <c r="Q27" s="142">
        <v>466442.57</v>
      </c>
      <c r="R27" s="318" t="s">
        <v>542</v>
      </c>
      <c r="S27" s="31">
        <f t="shared" si="0"/>
        <v>493872.57</v>
      </c>
      <c r="T27" s="31">
        <f t="shared" ref="T27:T34" si="1">S27/H27+0.1</f>
        <v>26.133700200996181</v>
      </c>
      <c r="U27" s="22"/>
    </row>
    <row r="28" spans="1:21" ht="15.75">
      <c r="A28" s="33">
        <v>26</v>
      </c>
      <c r="B28" s="189" t="str">
        <f>PIERNA!IA5</f>
        <v>FARMLAND FOODS</v>
      </c>
      <c r="C28" s="22" t="str">
        <f>PIERNA!IB5</f>
        <v>PREMIUM</v>
      </c>
      <c r="D28" s="304" t="str">
        <f>PIERNA!IC5</f>
        <v>PED. 2004939</v>
      </c>
      <c r="E28" s="220">
        <f>PIERNA!ID5</f>
        <v>41234</v>
      </c>
      <c r="F28" s="98">
        <f>PIERNA!IE5</f>
        <v>18303.91</v>
      </c>
      <c r="G28" s="210">
        <f>PIERNA!IF5</f>
        <v>23</v>
      </c>
      <c r="H28" s="85">
        <f>PIERNA!IG5</f>
        <v>18307.939999999999</v>
      </c>
      <c r="I28" s="24">
        <f>PIERNA!I28</f>
        <v>-4.0299999999988358</v>
      </c>
      <c r="J28" s="435" t="s">
        <v>327</v>
      </c>
      <c r="K28" s="355">
        <v>7710</v>
      </c>
      <c r="L28" s="244" t="s">
        <v>543</v>
      </c>
      <c r="M28" s="31">
        <v>19720</v>
      </c>
      <c r="N28" s="150" t="s">
        <v>541</v>
      </c>
      <c r="O28" s="271">
        <v>94139828</v>
      </c>
      <c r="P28" s="426"/>
      <c r="Q28" s="31">
        <v>450151.15</v>
      </c>
      <c r="R28" s="317" t="s">
        <v>542</v>
      </c>
      <c r="S28" s="31">
        <f t="shared" si="0"/>
        <v>477581.15</v>
      </c>
      <c r="T28" s="31">
        <f>S28/H28</f>
        <v>26.086012407731292</v>
      </c>
      <c r="U28" s="22"/>
    </row>
    <row r="29" spans="1:21" ht="15.75">
      <c r="A29" s="33">
        <v>27</v>
      </c>
      <c r="B29" s="189" t="str">
        <f>PIERNA!IJ5</f>
        <v>CARNES SELECTAS ALI</v>
      </c>
      <c r="C29" s="22" t="str">
        <f>PIERNA!IK5</f>
        <v>EXCELL</v>
      </c>
      <c r="D29" s="304" t="str">
        <f>PIERNA!IL5</f>
        <v>PED. 2057810</v>
      </c>
      <c r="E29" s="220">
        <f>PIERNA!IM5</f>
        <v>41235</v>
      </c>
      <c r="F29" s="98">
        <f>PIERNA!IN5</f>
        <v>18751.490000000002</v>
      </c>
      <c r="G29" s="210">
        <f>PIERNA!IO5</f>
        <v>19</v>
      </c>
      <c r="H29" s="85">
        <f>PIERNA!IP5</f>
        <v>18815.900000000001</v>
      </c>
      <c r="I29" s="24">
        <f>PIERNA!IQ5</f>
        <v>-64.409999999999854</v>
      </c>
      <c r="J29" s="435"/>
      <c r="K29" s="355"/>
      <c r="L29" s="244"/>
      <c r="M29" s="31"/>
      <c r="N29" s="150"/>
      <c r="O29" s="271" t="s">
        <v>544</v>
      </c>
      <c r="P29" s="426"/>
      <c r="Q29" s="31">
        <v>486968.42</v>
      </c>
      <c r="R29" s="317" t="s">
        <v>545</v>
      </c>
      <c r="S29" s="31">
        <f t="shared" si="0"/>
        <v>486968.42</v>
      </c>
      <c r="T29" s="31">
        <f>S29/H29</f>
        <v>25.880687078481493</v>
      </c>
      <c r="U29" s="22"/>
    </row>
    <row r="30" spans="1:21" ht="15.75">
      <c r="A30" s="33">
        <v>28</v>
      </c>
      <c r="B30" s="189" t="str">
        <f>PIERNA!IS5</f>
        <v>FARMLAND FOODS</v>
      </c>
      <c r="C30" s="22" t="str">
        <f>PIERNA!IT5</f>
        <v>PREMIUM</v>
      </c>
      <c r="D30" s="304" t="str">
        <f>PIERNA!IU5</f>
        <v>PED. 2004953</v>
      </c>
      <c r="E30" s="220">
        <f>PIERNA!IV5</f>
        <v>41236</v>
      </c>
      <c r="F30" s="98">
        <f>PIERNA!IW5</f>
        <v>19159</v>
      </c>
      <c r="G30" s="210">
        <f>PIERNA!IX5</f>
        <v>24</v>
      </c>
      <c r="H30" s="85">
        <f>PIERNA!IY5</f>
        <v>19185.490000000002</v>
      </c>
      <c r="I30" s="24">
        <f>PIERNA!IZ5</f>
        <v>-26.490000000001601</v>
      </c>
      <c r="J30" s="435" t="s">
        <v>323</v>
      </c>
      <c r="K30" s="355">
        <v>7736</v>
      </c>
      <c r="L30" s="263" t="s">
        <v>541</v>
      </c>
      <c r="M30" s="31">
        <v>19720</v>
      </c>
      <c r="N30" s="150" t="s">
        <v>546</v>
      </c>
      <c r="O30" s="271">
        <v>94141843</v>
      </c>
      <c r="P30" s="426"/>
      <c r="Q30" s="142">
        <v>470570.79</v>
      </c>
      <c r="R30" s="318" t="s">
        <v>547</v>
      </c>
      <c r="S30" s="31">
        <f t="shared" si="0"/>
        <v>498026.79</v>
      </c>
      <c r="T30" s="31">
        <f>S30/H30</f>
        <v>25.9585129178353</v>
      </c>
      <c r="U30" s="22"/>
    </row>
    <row r="31" spans="1:21" ht="15.75">
      <c r="A31" s="33">
        <v>29</v>
      </c>
      <c r="B31" s="189" t="str">
        <f>PIERNA!JB5</f>
        <v>FARMLAND FOODS</v>
      </c>
      <c r="C31" s="22" t="str">
        <f>PIERNA!JC5</f>
        <v>PREMIUM</v>
      </c>
      <c r="D31" s="304" t="str">
        <f>PIERNA!JD5</f>
        <v>PED. 2014301</v>
      </c>
      <c r="E31" s="220">
        <f>PIERNA!JE5</f>
        <v>41237</v>
      </c>
      <c r="F31" s="98">
        <f>PIERNA!JF5</f>
        <v>17943.080000000002</v>
      </c>
      <c r="G31" s="210">
        <f>PIERNA!JG5</f>
        <v>24</v>
      </c>
      <c r="H31" s="85">
        <f>PIERNA!JH5</f>
        <v>17956.919999999998</v>
      </c>
      <c r="I31" s="24">
        <f>PIERNA!JI5</f>
        <v>-13.839999999996508</v>
      </c>
      <c r="J31" s="435"/>
      <c r="K31" s="355"/>
      <c r="L31" s="240"/>
      <c r="M31" s="31"/>
      <c r="N31" s="150"/>
      <c r="O31" s="163" t="s">
        <v>548</v>
      </c>
      <c r="P31" s="426"/>
      <c r="Q31" s="689">
        <v>469129.48</v>
      </c>
      <c r="R31" s="319" t="s">
        <v>549</v>
      </c>
      <c r="S31" s="31">
        <f t="shared" si="0"/>
        <v>469129.48</v>
      </c>
      <c r="T31" s="31">
        <f>S31/H31</f>
        <v>26.125275381301471</v>
      </c>
      <c r="U31" s="22"/>
    </row>
    <row r="32" spans="1:21" ht="15.75">
      <c r="A32" s="33">
        <v>30</v>
      </c>
      <c r="B32" s="189" t="str">
        <f>PIERNA!JK5</f>
        <v>CARNES SELECTAS ALI</v>
      </c>
      <c r="C32" s="22" t="str">
        <f>PIERNA!JL5</f>
        <v>EXCELL</v>
      </c>
      <c r="D32" s="304" t="str">
        <f>PIERNA!JM5</f>
        <v>PED. 2057851</v>
      </c>
      <c r="E32" s="220">
        <f>PIERNA!JN5</f>
        <v>41239</v>
      </c>
      <c r="F32" s="98">
        <f>PIERNA!JO5</f>
        <v>18743.099999999999</v>
      </c>
      <c r="G32" s="210">
        <f>PIERNA!JP5</f>
        <v>20</v>
      </c>
      <c r="H32" s="85">
        <f>PIERNA!JQ5</f>
        <v>18760.400000000001</v>
      </c>
      <c r="I32" s="24">
        <f>PIERNA!JR5</f>
        <v>-17.30000000000291</v>
      </c>
      <c r="J32" s="435"/>
      <c r="K32" s="355"/>
      <c r="L32" s="240"/>
      <c r="M32" s="31"/>
      <c r="N32" s="150"/>
      <c r="O32" s="271" t="s">
        <v>550</v>
      </c>
      <c r="P32" s="426"/>
      <c r="Q32" s="142">
        <v>484233.5</v>
      </c>
      <c r="R32" s="318" t="s">
        <v>551</v>
      </c>
      <c r="S32" s="31">
        <f t="shared" si="0"/>
        <v>484233.5</v>
      </c>
      <c r="T32" s="31">
        <f>S32/H32</f>
        <v>25.81146990469286</v>
      </c>
      <c r="U32" s="22"/>
    </row>
    <row r="33" spans="1:21" ht="15.75">
      <c r="A33" s="33">
        <v>31</v>
      </c>
      <c r="B33" s="189" t="str">
        <f>PIERNA!JT5</f>
        <v>FARMLAND FOODS</v>
      </c>
      <c r="C33" s="22" t="str">
        <f>PIERNA!JU5</f>
        <v>PREMIUM</v>
      </c>
      <c r="D33" s="304" t="str">
        <f>PIERNA!JV5</f>
        <v>PED. 2005062</v>
      </c>
      <c r="E33" s="220">
        <f>PIERNA!JW5</f>
        <v>41240</v>
      </c>
      <c r="F33" s="98">
        <f>PIERNA!JX5</f>
        <v>18878.919999999998</v>
      </c>
      <c r="G33" s="210">
        <f>PIERNA!JY5</f>
        <v>24</v>
      </c>
      <c r="H33" s="85">
        <f>PIERNA!JZ5</f>
        <v>18867.02</v>
      </c>
      <c r="I33" s="24">
        <f>PIERNA!KA5</f>
        <v>11.899999999997817</v>
      </c>
      <c r="J33" s="435" t="s">
        <v>552</v>
      </c>
      <c r="K33" s="355">
        <v>7697</v>
      </c>
      <c r="L33" s="263" t="s">
        <v>553</v>
      </c>
      <c r="M33" s="31">
        <v>19720</v>
      </c>
      <c r="N33" s="150" t="s">
        <v>554</v>
      </c>
      <c r="O33" s="271">
        <v>94143968</v>
      </c>
      <c r="P33" s="426"/>
      <c r="Q33" s="142">
        <v>484783.95</v>
      </c>
      <c r="R33" s="318" t="s">
        <v>549</v>
      </c>
      <c r="S33" s="31">
        <f t="shared" si="0"/>
        <v>512200.95</v>
      </c>
      <c r="T33" s="31">
        <f>S33/H33+0.1</f>
        <v>27.247951822810386</v>
      </c>
      <c r="U33" s="22"/>
    </row>
    <row r="34" spans="1:21" ht="15.75">
      <c r="A34" s="33">
        <v>32</v>
      </c>
      <c r="B34" s="189" t="str">
        <f>PIERNA!B34</f>
        <v>FARMLAND FOODS</v>
      </c>
      <c r="C34" s="93" t="str">
        <f>PIERNA!C34</f>
        <v>PREMIUM</v>
      </c>
      <c r="D34" s="304" t="str">
        <f>PIERNA!D34</f>
        <v>PED. 2005059</v>
      </c>
      <c r="E34" s="220">
        <f>PIERNA!E34</f>
        <v>41240</v>
      </c>
      <c r="F34" s="98">
        <f>PIERNA!F34</f>
        <v>18725.310000000001</v>
      </c>
      <c r="G34" s="210">
        <f>PIERNA!G29</f>
        <v>19</v>
      </c>
      <c r="H34" s="85">
        <f>PIERNA!H34</f>
        <v>18722.900000000001</v>
      </c>
      <c r="I34" s="24">
        <f t="shared" ref="I34" si="2">F34-H34</f>
        <v>2.4099999999998545</v>
      </c>
      <c r="J34" s="435" t="s">
        <v>555</v>
      </c>
      <c r="K34" s="355">
        <v>7697</v>
      </c>
      <c r="L34" s="263" t="s">
        <v>553</v>
      </c>
      <c r="M34" s="31">
        <v>19720</v>
      </c>
      <c r="N34" s="150" t="s">
        <v>554</v>
      </c>
      <c r="O34" s="690">
        <v>94144315</v>
      </c>
      <c r="P34" s="282"/>
      <c r="Q34" s="142">
        <v>481078.32</v>
      </c>
      <c r="R34" s="318" t="s">
        <v>549</v>
      </c>
      <c r="S34" s="31">
        <f t="shared" si="0"/>
        <v>508495.32</v>
      </c>
      <c r="T34" s="31">
        <f t="shared" si="1"/>
        <v>27.259004214090766</v>
      </c>
      <c r="U34" s="22"/>
    </row>
    <row r="35" spans="1:21" ht="15.75">
      <c r="A35" s="33">
        <v>33</v>
      </c>
      <c r="B35" s="189" t="str">
        <f>PIERNA!B35</f>
        <v>FORTIS FOODS</v>
      </c>
      <c r="C35" s="562" t="str">
        <f>PIERNA!C35</f>
        <v>Smithfield</v>
      </c>
      <c r="D35" s="304" t="str">
        <f>PIERNA!D35</f>
        <v>PED. 2014336</v>
      </c>
      <c r="E35" s="220">
        <f>PIERNA!E33</f>
        <v>41240</v>
      </c>
      <c r="F35" s="298">
        <f>PIERNA!F35</f>
        <v>19167.990000000002</v>
      </c>
      <c r="G35" s="299">
        <f>PIERNA!G35</f>
        <v>21</v>
      </c>
      <c r="H35" s="85">
        <f>PIERNA!H35</f>
        <v>19243.939999999999</v>
      </c>
      <c r="I35" s="24">
        <f>PIERNA!I35</f>
        <v>-75.94999999999709</v>
      </c>
      <c r="J35" s="441"/>
      <c r="K35" s="266"/>
      <c r="L35" s="267"/>
      <c r="M35" s="31"/>
      <c r="N35" s="239"/>
      <c r="O35" s="163" t="s">
        <v>556</v>
      </c>
      <c r="P35" s="282"/>
      <c r="Q35" s="31">
        <v>524450.66</v>
      </c>
      <c r="R35" s="317" t="s">
        <v>546</v>
      </c>
      <c r="S35" s="31">
        <f t="shared" ref="S35:S48" si="3">Q35+M35+K35</f>
        <v>524450.66</v>
      </c>
      <c r="T35" s="31">
        <f t="shared" ref="T35" si="4">S35/H35</f>
        <v>27.252769443263702</v>
      </c>
    </row>
    <row r="36" spans="1:21" ht="15.75">
      <c r="A36" s="33">
        <v>34</v>
      </c>
      <c r="B36" s="568" t="str">
        <f>PIERNA!B36</f>
        <v>CARNES SELECTAS ALI</v>
      </c>
      <c r="C36" s="563" t="str">
        <f>PIERNA!C36</f>
        <v>EXCEL</v>
      </c>
      <c r="D36" s="560" t="str">
        <f>PIERNA!D36</f>
        <v>PED. 2057904</v>
      </c>
      <c r="E36" s="503">
        <f>PIERNA!E36</f>
        <v>41242</v>
      </c>
      <c r="F36" s="561">
        <f>PIERNA!F36</f>
        <v>18747.93</v>
      </c>
      <c r="G36" s="343">
        <f>PIERNA!G36</f>
        <v>20</v>
      </c>
      <c r="H36" s="554">
        <f>PIERNA!H36</f>
        <v>18718</v>
      </c>
      <c r="I36" s="413">
        <f>PIERNA!I36</f>
        <v>29.930000000000291</v>
      </c>
      <c r="J36" s="555"/>
      <c r="K36" s="375"/>
      <c r="L36" s="556"/>
      <c r="M36" s="162"/>
      <c r="N36" s="557"/>
      <c r="O36" s="691" t="s">
        <v>557</v>
      </c>
      <c r="P36" s="558"/>
      <c r="Q36" s="559">
        <v>503592.58</v>
      </c>
      <c r="R36" s="317" t="s">
        <v>558</v>
      </c>
      <c r="S36" s="31">
        <f t="shared" si="3"/>
        <v>503592.58</v>
      </c>
      <c r="T36" s="31">
        <f t="shared" ref="T36" si="5">S36/H36+0.1</f>
        <v>27.004187413185171</v>
      </c>
    </row>
    <row r="37" spans="1:21" ht="15.75">
      <c r="A37" s="33">
        <v>35</v>
      </c>
      <c r="B37" s="189" t="str">
        <f>PIERNA!B37</f>
        <v>FARMLAND FOODS</v>
      </c>
      <c r="C37" s="564" t="str">
        <f>PIERNA!C37</f>
        <v>PREMIUM</v>
      </c>
      <c r="D37" s="290" t="str">
        <f>PIERNA!D37</f>
        <v>PED. 2005074</v>
      </c>
      <c r="E37" s="220">
        <f>PIERNA!E37</f>
        <v>41242</v>
      </c>
      <c r="F37" s="231">
        <f>PIERNA!F37</f>
        <v>18881.72</v>
      </c>
      <c r="G37" s="29">
        <f>PIERNA!G37</f>
        <v>24</v>
      </c>
      <c r="H37" s="259">
        <f>PIERNA!H37</f>
        <v>18880.72</v>
      </c>
      <c r="I37" s="24">
        <f>PIERNA!I37</f>
        <v>1</v>
      </c>
      <c r="J37" s="442" t="s">
        <v>559</v>
      </c>
      <c r="K37" s="375">
        <v>7684</v>
      </c>
      <c r="L37" s="263" t="s">
        <v>554</v>
      </c>
      <c r="M37" s="138"/>
      <c r="N37" s="341"/>
      <c r="O37" s="342">
        <v>94145839</v>
      </c>
      <c r="P37" s="426"/>
      <c r="Q37" s="142">
        <v>486709.66</v>
      </c>
      <c r="R37" s="427" t="s">
        <v>560</v>
      </c>
      <c r="S37" s="31">
        <f t="shared" ref="S37:S45" si="6">Q37+M37+K37</f>
        <v>494393.66</v>
      </c>
      <c r="T37" s="31">
        <f>S37/H37</f>
        <v>26.18510628831951</v>
      </c>
    </row>
    <row r="38" spans="1:21" ht="15.75">
      <c r="A38" s="33">
        <v>36</v>
      </c>
      <c r="B38" s="189">
        <f>PIERNA!B38</f>
        <v>36</v>
      </c>
      <c r="C38" s="564">
        <f>PIERNA!C38</f>
        <v>0</v>
      </c>
      <c r="D38" s="284">
        <f>PIERNA!D38</f>
        <v>0</v>
      </c>
      <c r="E38" s="220">
        <f>PIERNA!E38</f>
        <v>0</v>
      </c>
      <c r="F38" s="307">
        <f>PIERNA!F38</f>
        <v>0</v>
      </c>
      <c r="G38" s="29">
        <f>PIERNA!G38</f>
        <v>0</v>
      </c>
      <c r="H38" s="307">
        <f>PIERNA!H38</f>
        <v>0</v>
      </c>
      <c r="I38" s="24">
        <f>PIERNA!I38</f>
        <v>0</v>
      </c>
      <c r="J38" s="443"/>
      <c r="K38" s="157"/>
      <c r="L38" s="244"/>
      <c r="M38" s="138"/>
      <c r="N38" s="416"/>
      <c r="O38" s="417"/>
      <c r="P38" s="448"/>
      <c r="Q38" s="451"/>
      <c r="R38" s="452"/>
      <c r="S38" s="31">
        <f>Q38+M38+K38+P38</f>
        <v>0</v>
      </c>
      <c r="T38" s="31" t="e">
        <f>S38/H38</f>
        <v>#DIV/0!</v>
      </c>
    </row>
    <row r="39" spans="1:21" ht="15.75">
      <c r="A39" s="33">
        <v>37</v>
      </c>
      <c r="B39" s="189">
        <f>PIERNA!B39</f>
        <v>37</v>
      </c>
      <c r="C39" s="564">
        <f>PIERNA!C39</f>
        <v>0</v>
      </c>
      <c r="D39" s="284">
        <f>PIERNA!D39</f>
        <v>0</v>
      </c>
      <c r="E39" s="220">
        <f>PIERNA!E39</f>
        <v>0</v>
      </c>
      <c r="F39" s="307">
        <f>PIERNA!F39</f>
        <v>0</v>
      </c>
      <c r="G39" s="29">
        <f>PIERNA!G39</f>
        <v>0</v>
      </c>
      <c r="H39" s="307">
        <f>PIERNA!H39</f>
        <v>0</v>
      </c>
      <c r="I39" s="24">
        <f>PIERNA!I39</f>
        <v>0</v>
      </c>
      <c r="J39" s="443"/>
      <c r="K39" s="157"/>
      <c r="L39" s="244"/>
      <c r="M39" s="138"/>
      <c r="N39" s="416"/>
      <c r="O39" s="417"/>
      <c r="P39" s="448"/>
      <c r="Q39" s="383"/>
      <c r="R39" s="318"/>
      <c r="S39" s="31">
        <f t="shared" ref="S39:S40" si="7">Q39+M39+K39+P39</f>
        <v>0</v>
      </c>
      <c r="T39" s="31" t="e">
        <f t="shared" ref="T39:T40" si="8">S39/H39</f>
        <v>#DIV/0!</v>
      </c>
    </row>
    <row r="40" spans="1:21" ht="15.75">
      <c r="A40" s="33">
        <v>38</v>
      </c>
      <c r="B40" s="189">
        <f>PIERNA!B40</f>
        <v>38</v>
      </c>
      <c r="C40" s="564">
        <f>PIERNA!C40</f>
        <v>0</v>
      </c>
      <c r="D40" s="284">
        <f>PIERNA!D40</f>
        <v>0</v>
      </c>
      <c r="E40" s="220">
        <f>PIERNA!E40</f>
        <v>0</v>
      </c>
      <c r="F40" s="307">
        <f>PIERNA!F40</f>
        <v>0</v>
      </c>
      <c r="G40" s="29">
        <f>PIERNA!G40</f>
        <v>0</v>
      </c>
      <c r="H40" s="307">
        <f>PIERNA!H40</f>
        <v>0</v>
      </c>
      <c r="I40" s="24">
        <f>PIERNA!I40</f>
        <v>0</v>
      </c>
      <c r="J40" s="443"/>
      <c r="K40" s="157"/>
      <c r="L40" s="244"/>
      <c r="M40" s="138"/>
      <c r="N40" s="416"/>
      <c r="O40" s="417"/>
      <c r="P40" s="448"/>
      <c r="Q40" s="383"/>
      <c r="R40" s="318"/>
      <c r="S40" s="31">
        <f t="shared" si="7"/>
        <v>0</v>
      </c>
      <c r="T40" s="31" t="e">
        <f t="shared" si="8"/>
        <v>#DIV/0!</v>
      </c>
    </row>
    <row r="41" spans="1:21" ht="15.75">
      <c r="A41" s="33">
        <v>39</v>
      </c>
      <c r="B41" s="189">
        <f>PIERNA!B41</f>
        <v>39</v>
      </c>
      <c r="C41" s="565">
        <f>PIERNA!C41</f>
        <v>0</v>
      </c>
      <c r="D41" s="284">
        <f>PIERNA!D41</f>
        <v>0</v>
      </c>
      <c r="E41" s="220">
        <f>PIERNA!E41</f>
        <v>0</v>
      </c>
      <c r="F41" s="307">
        <f>PIERNA!F41</f>
        <v>0</v>
      </c>
      <c r="G41" s="29">
        <f>PIERNA!G41</f>
        <v>0</v>
      </c>
      <c r="H41" s="307">
        <f>PIERNA!H41</f>
        <v>0</v>
      </c>
      <c r="I41" s="24">
        <f>PIERNA!I41</f>
        <v>0</v>
      </c>
      <c r="J41" s="443"/>
      <c r="K41" s="157"/>
      <c r="L41" s="244"/>
      <c r="M41" s="138"/>
      <c r="N41" s="416"/>
      <c r="O41" s="417"/>
      <c r="P41" s="448"/>
      <c r="Q41" s="383"/>
      <c r="R41" s="318"/>
      <c r="S41" s="31">
        <f t="shared" ref="S41" si="9">Q41+M41+K41+P41</f>
        <v>0</v>
      </c>
      <c r="T41" s="31" t="e">
        <f t="shared" ref="T41" si="10">S41/H41</f>
        <v>#DIV/0!</v>
      </c>
    </row>
    <row r="42" spans="1:21" ht="15.75">
      <c r="A42" s="33">
        <v>40</v>
      </c>
      <c r="B42" s="189">
        <f>PIERNA!B42</f>
        <v>40</v>
      </c>
      <c r="C42" s="566">
        <f>PIERNA!C42</f>
        <v>0</v>
      </c>
      <c r="D42" s="303">
        <f>PIERNA!D42</f>
        <v>0</v>
      </c>
      <c r="E42" s="220">
        <f>PIERNA!E42</f>
        <v>0</v>
      </c>
      <c r="F42" s="231">
        <f>PIERNA!F42</f>
        <v>0</v>
      </c>
      <c r="G42" s="29">
        <f>PIERNA!G42</f>
        <v>0</v>
      </c>
      <c r="H42" s="259">
        <f>PIERNA!H42</f>
        <v>0</v>
      </c>
      <c r="I42" s="24">
        <f>PIERNA!I42</f>
        <v>0</v>
      </c>
      <c r="J42" s="444"/>
      <c r="K42" s="157"/>
      <c r="L42" s="244"/>
      <c r="M42" s="138"/>
      <c r="N42" s="239"/>
      <c r="O42" s="271"/>
      <c r="P42" s="426"/>
      <c r="Q42" s="142"/>
      <c r="R42" s="378"/>
      <c r="S42" s="96">
        <f t="shared" si="6"/>
        <v>0</v>
      </c>
      <c r="T42" s="31" t="e">
        <f>S42/H42+0.1</f>
        <v>#DIV/0!</v>
      </c>
    </row>
    <row r="43" spans="1:21" ht="15.75">
      <c r="A43" s="33">
        <v>41</v>
      </c>
      <c r="B43" s="189">
        <f>PIERNA!B43</f>
        <v>41</v>
      </c>
      <c r="C43" s="567">
        <f>PIERNA!C43</f>
        <v>0</v>
      </c>
      <c r="D43" s="290">
        <f>PIERNA!D43</f>
        <v>0</v>
      </c>
      <c r="E43" s="220">
        <f>PIERNA!E43</f>
        <v>0</v>
      </c>
      <c r="F43" s="231">
        <f>PIERNA!F43</f>
        <v>0</v>
      </c>
      <c r="G43" s="29">
        <f>PIERNA!G43</f>
        <v>0</v>
      </c>
      <c r="H43" s="259">
        <f>PIERNA!H43</f>
        <v>0</v>
      </c>
      <c r="I43" s="24">
        <f>PIERNA!I43</f>
        <v>0</v>
      </c>
      <c r="J43" s="435"/>
      <c r="K43" s="355"/>
      <c r="L43" s="263"/>
      <c r="M43" s="345"/>
      <c r="N43" s="346"/>
      <c r="O43" s="392"/>
      <c r="P43" s="426"/>
      <c r="Q43" s="142"/>
      <c r="R43" s="379"/>
      <c r="S43" s="31">
        <f t="shared" si="6"/>
        <v>0</v>
      </c>
      <c r="T43" s="31" t="e">
        <f t="shared" ref="T43" si="11">S43/H43</f>
        <v>#DIV/0!</v>
      </c>
    </row>
    <row r="44" spans="1:21" ht="15.75">
      <c r="A44" s="33"/>
      <c r="B44" s="568"/>
      <c r="C44" s="567"/>
      <c r="D44" s="304"/>
      <c r="E44" s="220"/>
      <c r="F44" s="98"/>
      <c r="G44" s="21"/>
      <c r="H44" s="85"/>
      <c r="I44" s="24"/>
      <c r="J44" s="445"/>
      <c r="K44" s="355"/>
      <c r="L44" s="347"/>
      <c r="M44" s="138"/>
      <c r="N44" s="348"/>
      <c r="O44" s="342"/>
      <c r="P44" s="426"/>
      <c r="Q44" s="131"/>
      <c r="R44" s="394"/>
      <c r="S44" s="96">
        <f t="shared" si="6"/>
        <v>0</v>
      </c>
      <c r="T44" s="31" t="e">
        <f>S44/H44</f>
        <v>#DIV/0!</v>
      </c>
    </row>
    <row r="45" spans="1:21" ht="15.75">
      <c r="A45" s="33">
        <v>42</v>
      </c>
      <c r="B45" s="77" t="s">
        <v>46</v>
      </c>
      <c r="C45" s="595" t="s">
        <v>320</v>
      </c>
      <c r="D45" s="304" t="s">
        <v>321</v>
      </c>
      <c r="E45" s="220">
        <v>41230</v>
      </c>
      <c r="F45" s="98">
        <v>19022.3</v>
      </c>
      <c r="G45" s="21">
        <v>1098</v>
      </c>
      <c r="H45" s="85">
        <v>19022.3</v>
      </c>
      <c r="I45" s="24"/>
      <c r="J45" s="445"/>
      <c r="K45" s="355"/>
      <c r="L45" s="347"/>
      <c r="M45" s="138"/>
      <c r="N45" s="348"/>
      <c r="O45" s="342" t="s">
        <v>561</v>
      </c>
      <c r="P45" s="426"/>
      <c r="Q45" s="131">
        <v>588785.47</v>
      </c>
      <c r="R45" s="394" t="s">
        <v>562</v>
      </c>
      <c r="S45" s="31">
        <f t="shared" si="6"/>
        <v>588785.47</v>
      </c>
      <c r="T45" s="31">
        <f>S45/H45</f>
        <v>30.952380626948372</v>
      </c>
    </row>
    <row r="46" spans="1:21" ht="15.75">
      <c r="A46" s="33">
        <v>43</v>
      </c>
      <c r="B46" s="145" t="s">
        <v>32</v>
      </c>
      <c r="C46" s="567" t="s">
        <v>324</v>
      </c>
      <c r="D46" s="304"/>
      <c r="E46" s="220">
        <v>41237</v>
      </c>
      <c r="F46" s="98">
        <v>18512.37</v>
      </c>
      <c r="G46" s="21">
        <v>602</v>
      </c>
      <c r="H46" s="85">
        <v>18512.37</v>
      </c>
      <c r="I46" s="24"/>
      <c r="J46" s="144"/>
      <c r="K46" s="344"/>
      <c r="L46" s="240"/>
      <c r="M46" s="138"/>
      <c r="N46" s="241"/>
      <c r="O46" s="392" t="s">
        <v>325</v>
      </c>
      <c r="P46" s="426"/>
      <c r="Q46" s="138">
        <v>1160726.6000000001</v>
      </c>
      <c r="R46" s="317" t="s">
        <v>551</v>
      </c>
      <c r="S46" s="96">
        <f t="shared" si="3"/>
        <v>1160726.6000000001</v>
      </c>
      <c r="T46" s="31">
        <f t="shared" ref="T46:T48" si="12">S46/H46</f>
        <v>62.700054071952977</v>
      </c>
    </row>
    <row r="47" spans="1:21" ht="15.75">
      <c r="A47" s="33">
        <v>44</v>
      </c>
      <c r="B47" s="145" t="s">
        <v>38</v>
      </c>
      <c r="C47" s="567" t="s">
        <v>33</v>
      </c>
      <c r="D47" s="304" t="s">
        <v>485</v>
      </c>
      <c r="E47" s="424">
        <v>41241</v>
      </c>
      <c r="F47" s="98">
        <v>18642.96</v>
      </c>
      <c r="G47" s="21">
        <v>685</v>
      </c>
      <c r="H47" s="85">
        <v>18642.96</v>
      </c>
      <c r="I47" s="24"/>
      <c r="J47" s="445" t="s">
        <v>563</v>
      </c>
      <c r="K47" s="344">
        <v>7697</v>
      </c>
      <c r="L47" s="244" t="s">
        <v>553</v>
      </c>
      <c r="M47" s="138"/>
      <c r="N47" s="241"/>
      <c r="O47" s="271">
        <v>94145596</v>
      </c>
      <c r="P47" s="426"/>
      <c r="Q47" s="138">
        <v>353180.52</v>
      </c>
      <c r="R47" s="317" t="s">
        <v>549</v>
      </c>
      <c r="S47" s="96">
        <f t="shared" si="3"/>
        <v>360877.52</v>
      </c>
      <c r="T47" s="31">
        <f t="shared" si="12"/>
        <v>19.357308066959327</v>
      </c>
    </row>
    <row r="48" spans="1:21" ht="15.75">
      <c r="A48" s="33">
        <v>45</v>
      </c>
      <c r="B48" s="145" t="s">
        <v>565</v>
      </c>
      <c r="C48" s="567" t="s">
        <v>566</v>
      </c>
      <c r="D48" s="304" t="s">
        <v>486</v>
      </c>
      <c r="E48" s="424">
        <v>41241</v>
      </c>
      <c r="F48" s="98">
        <v>18669</v>
      </c>
      <c r="G48" s="21">
        <v>686</v>
      </c>
      <c r="H48" s="85">
        <v>18669</v>
      </c>
      <c r="I48" s="24"/>
      <c r="J48" s="144"/>
      <c r="K48" s="149"/>
      <c r="L48" s="240"/>
      <c r="M48" s="31"/>
      <c r="N48" s="241"/>
      <c r="O48" s="271" t="s">
        <v>564</v>
      </c>
      <c r="P48" s="426"/>
      <c r="Q48" s="31">
        <v>558228.43000000005</v>
      </c>
      <c r="R48" s="317" t="s">
        <v>558</v>
      </c>
      <c r="S48" s="96">
        <f t="shared" si="3"/>
        <v>558228.43000000005</v>
      </c>
      <c r="T48" s="31">
        <f t="shared" si="12"/>
        <v>29.901356794686382</v>
      </c>
    </row>
    <row r="49" spans="1:20" ht="16.5" thickBot="1">
      <c r="A49" s="33"/>
      <c r="B49" s="77"/>
      <c r="C49" s="567"/>
      <c r="D49" s="302"/>
      <c r="E49" s="390"/>
      <c r="F49" s="98"/>
      <c r="G49" s="21">
        <v>0</v>
      </c>
      <c r="H49" s="85">
        <v>0</v>
      </c>
      <c r="I49" s="24"/>
      <c r="J49" s="127"/>
      <c r="K49" s="149"/>
      <c r="L49" s="152"/>
      <c r="M49" s="31"/>
      <c r="N49" s="151"/>
      <c r="O49" s="163"/>
      <c r="P49" s="282"/>
      <c r="Q49" s="22"/>
      <c r="R49" s="137"/>
      <c r="S49" s="31"/>
      <c r="T49" s="31"/>
    </row>
    <row r="50" spans="1:20" ht="29.25" customHeight="1" thickTop="1" thickBot="1">
      <c r="A50" s="33"/>
      <c r="B50" s="22"/>
      <c r="C50" s="93"/>
      <c r="D50" s="302"/>
      <c r="E50" s="220"/>
      <c r="F50" s="168" t="s">
        <v>35</v>
      </c>
      <c r="G50" s="169">
        <f>SUM(G5:G49)</f>
        <v>3788</v>
      </c>
      <c r="H50" s="170">
        <f>SUM(H5:H49)</f>
        <v>693086.63</v>
      </c>
      <c r="I50" s="171">
        <f>PIERNA!I37</f>
        <v>1</v>
      </c>
      <c r="J50" s="172"/>
      <c r="K50" s="173">
        <f>SUM(K5:K49)</f>
        <v>107797</v>
      </c>
      <c r="L50" s="174"/>
      <c r="M50" s="173">
        <f>SUM(M5:M49)</f>
        <v>236640</v>
      </c>
      <c r="N50" s="175"/>
      <c r="O50" s="18"/>
      <c r="P50" s="449"/>
      <c r="Q50" s="177">
        <f>SUM(Q5:Q49)</f>
        <v>17944586.510000005</v>
      </c>
      <c r="R50" s="178"/>
      <c r="S50" s="179">
        <f t="shared" ref="S50" si="13">Q50+M50+K50</f>
        <v>18289023.510000005</v>
      </c>
      <c r="T50" s="31"/>
    </row>
    <row r="51" spans="1:20" ht="16.5" thickTop="1">
      <c r="A51" s="33"/>
      <c r="B51" s="22"/>
      <c r="C51" s="93"/>
      <c r="D51" s="21"/>
      <c r="E51" s="192"/>
      <c r="F51" s="24"/>
      <c r="G51" s="22"/>
      <c r="H51" s="22"/>
      <c r="I51" s="22"/>
    </row>
    <row r="52" spans="1:20" ht="15.75">
      <c r="A52" s="33"/>
      <c r="C52" s="104"/>
      <c r="F52" s="10"/>
    </row>
    <row r="53" spans="1:20">
      <c r="C53" s="104"/>
    </row>
    <row r="54" spans="1:20">
      <c r="C54" s="104"/>
    </row>
    <row r="55" spans="1:20">
      <c r="C55" s="104"/>
    </row>
    <row r="56" spans="1:20">
      <c r="C56" s="104"/>
    </row>
    <row r="57" spans="1:20">
      <c r="C57" s="104"/>
    </row>
  </sheetData>
  <mergeCells count="3">
    <mergeCell ref="K1:K2"/>
    <mergeCell ref="M1:M2"/>
    <mergeCell ref="Q1:Q2"/>
  </mergeCells>
  <printOptions gridLines="1"/>
  <pageMargins left="0.39370078740157483" right="0.23622047244094491" top="0.31496062992125984" bottom="0.39370078740157483" header="0.31496062992125984" footer="0.31496062992125984"/>
  <pageSetup paperSize="5" scale="7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7"/>
  <sheetViews>
    <sheetView topLeftCell="H1" workbookViewId="0">
      <pane xSplit="1" ySplit="3" topLeftCell="I4" activePane="bottomRight" state="frozen"/>
      <selection activeCell="H1" sqref="H1"/>
      <selection pane="topRight" activeCell="I1" sqref="I1"/>
      <selection pane="bottomLeft" activeCell="H4" sqref="H4"/>
      <selection pane="bottomRight" activeCell="M25" sqref="M25"/>
    </sheetView>
  </sheetViews>
  <sheetFormatPr baseColWidth="10" defaultRowHeight="15"/>
  <cols>
    <col min="1" max="1" width="25.28515625" bestFit="1" customWidth="1"/>
    <col min="2" max="2" width="17.28515625" bestFit="1" customWidth="1"/>
    <col min="4" max="4" width="11.42578125" style="249"/>
    <col min="6" max="6" width="11.42578125" style="10"/>
    <col min="10" max="10" width="25.28515625" bestFit="1" customWidth="1"/>
    <col min="11" max="11" width="17.28515625" bestFit="1" customWidth="1"/>
    <col min="13" max="13" width="11.42578125" style="249"/>
    <col min="15" max="15" width="11.42578125" style="10"/>
    <col min="19" max="19" width="28" customWidth="1"/>
    <col min="20" max="20" width="17.28515625" bestFit="1" customWidth="1"/>
    <col min="22" max="22" width="11.42578125" style="249"/>
    <col min="24" max="24" width="11.42578125" style="10"/>
  </cols>
  <sheetData>
    <row r="1" spans="1:26" ht="45.75">
      <c r="A1" s="680" t="s">
        <v>155</v>
      </c>
      <c r="B1" s="680"/>
      <c r="C1" s="680"/>
      <c r="D1" s="680"/>
      <c r="E1" s="680"/>
      <c r="F1" s="680"/>
      <c r="G1" s="680"/>
      <c r="H1" s="291" t="s">
        <v>57</v>
      </c>
      <c r="J1" s="680" t="s">
        <v>253</v>
      </c>
      <c r="K1" s="680"/>
      <c r="L1" s="680"/>
      <c r="M1" s="680"/>
      <c r="N1" s="680"/>
      <c r="O1" s="680"/>
      <c r="P1" s="680"/>
      <c r="Q1" s="291" t="s">
        <v>58</v>
      </c>
      <c r="S1" s="680" t="str">
        <f>J1</f>
        <v>INVENTARIO DE  OCTUBRE 2012</v>
      </c>
      <c r="T1" s="680"/>
      <c r="U1" s="680"/>
      <c r="V1" s="680"/>
      <c r="W1" s="680"/>
      <c r="X1" s="680"/>
      <c r="Y1" s="680"/>
      <c r="Z1" s="291">
        <v>3</v>
      </c>
    </row>
    <row r="2" spans="1:26" ht="15.75" thickBot="1"/>
    <row r="3" spans="1:26" ht="16.5" thickTop="1" thickBot="1">
      <c r="A3" s="17" t="s">
        <v>0</v>
      </c>
      <c r="B3" s="18" t="s">
        <v>1</v>
      </c>
      <c r="C3" s="18" t="s">
        <v>13</v>
      </c>
      <c r="D3" s="403" t="s">
        <v>2</v>
      </c>
      <c r="E3" s="18" t="s">
        <v>3</v>
      </c>
      <c r="F3" s="407" t="s">
        <v>4</v>
      </c>
      <c r="G3" s="90" t="s">
        <v>12</v>
      </c>
      <c r="H3" s="59" t="s">
        <v>11</v>
      </c>
      <c r="J3" s="17" t="s">
        <v>0</v>
      </c>
      <c r="K3" s="18" t="s">
        <v>1</v>
      </c>
      <c r="L3" s="18" t="s">
        <v>13</v>
      </c>
      <c r="M3" s="403" t="s">
        <v>2</v>
      </c>
      <c r="N3" s="18" t="s">
        <v>3</v>
      </c>
      <c r="O3" s="407" t="s">
        <v>4</v>
      </c>
      <c r="P3" s="90" t="s">
        <v>12</v>
      </c>
      <c r="Q3" s="59" t="s">
        <v>11</v>
      </c>
      <c r="S3" s="17" t="s">
        <v>0</v>
      </c>
      <c r="T3" s="18" t="s">
        <v>1</v>
      </c>
      <c r="U3" s="18" t="s">
        <v>13</v>
      </c>
      <c r="V3" s="403" t="s">
        <v>2</v>
      </c>
      <c r="W3" s="18" t="s">
        <v>3</v>
      </c>
      <c r="X3" s="407" t="s">
        <v>4</v>
      </c>
      <c r="Y3" s="90" t="s">
        <v>12</v>
      </c>
      <c r="Z3" s="59" t="s">
        <v>11</v>
      </c>
    </row>
    <row r="4" spans="1:26" ht="15.75" thickTop="1">
      <c r="B4" s="86"/>
      <c r="C4" s="30"/>
      <c r="E4" s="277">
        <f>16.55+1.93</f>
        <v>18.48</v>
      </c>
      <c r="F4" s="535">
        <v>52</v>
      </c>
      <c r="G4" s="22"/>
      <c r="K4" s="86"/>
      <c r="L4" s="30"/>
      <c r="N4" s="277">
        <f>16.55+1.93</f>
        <v>18.48</v>
      </c>
      <c r="O4" s="535">
        <v>52</v>
      </c>
      <c r="P4" s="22"/>
      <c r="T4" s="86"/>
      <c r="U4" s="30"/>
      <c r="W4" s="277"/>
      <c r="X4" s="408"/>
      <c r="Y4" s="22"/>
    </row>
    <row r="5" spans="1:26">
      <c r="A5" s="86" t="s">
        <v>38</v>
      </c>
      <c r="B5" s="21" t="s">
        <v>63</v>
      </c>
      <c r="C5" s="96"/>
      <c r="D5" s="227">
        <v>41017</v>
      </c>
      <c r="E5" s="120">
        <v>17129.75</v>
      </c>
      <c r="F5" s="210">
        <v>3147</v>
      </c>
      <c r="G5" s="538">
        <f>F33</f>
        <v>3117.4</v>
      </c>
      <c r="H5" s="128">
        <f>E4+E5+E6-G5</f>
        <v>14293.910000000002</v>
      </c>
      <c r="J5" s="86" t="s">
        <v>38</v>
      </c>
      <c r="K5" s="21" t="s">
        <v>63</v>
      </c>
      <c r="L5" s="96"/>
      <c r="M5" s="227">
        <v>41017</v>
      </c>
      <c r="N5" s="120">
        <v>17129.75</v>
      </c>
      <c r="O5" s="210">
        <v>3147</v>
      </c>
      <c r="P5" s="538">
        <f>O33+F33</f>
        <v>4794.25</v>
      </c>
      <c r="Q5" s="128">
        <f>N4+N5+N6-P5</f>
        <v>12617.060000000001</v>
      </c>
      <c r="S5" s="86" t="s">
        <v>38</v>
      </c>
      <c r="T5" s="21" t="s">
        <v>63</v>
      </c>
      <c r="U5" s="96" t="s">
        <v>165</v>
      </c>
      <c r="V5" s="505">
        <v>41195</v>
      </c>
      <c r="W5" s="120">
        <v>6804</v>
      </c>
      <c r="X5" s="409">
        <v>1250</v>
      </c>
      <c r="Y5" s="429">
        <f>X33</f>
        <v>0</v>
      </c>
      <c r="Z5" s="128">
        <f>W4+W5+W6-Y5</f>
        <v>6804</v>
      </c>
    </row>
    <row r="6" spans="1:26" ht="16.5" thickBot="1">
      <c r="B6" s="27"/>
      <c r="E6" s="122">
        <v>263.08</v>
      </c>
      <c r="F6" s="536"/>
      <c r="K6" s="27"/>
      <c r="N6" s="122">
        <v>263.08</v>
      </c>
      <c r="O6" s="536"/>
      <c r="T6" s="27"/>
      <c r="W6" s="122"/>
      <c r="X6" s="410"/>
    </row>
    <row r="7" spans="1:26" ht="16.5" thickTop="1" thickBot="1">
      <c r="A7" s="4"/>
      <c r="B7" s="43" t="s">
        <v>7</v>
      </c>
      <c r="C7" s="35" t="s">
        <v>8</v>
      </c>
      <c r="D7" s="404" t="s">
        <v>3</v>
      </c>
      <c r="E7" s="36" t="s">
        <v>2</v>
      </c>
      <c r="F7" s="411" t="s">
        <v>9</v>
      </c>
      <c r="G7" s="38" t="s">
        <v>15</v>
      </c>
      <c r="H7" s="50"/>
      <c r="J7" s="4"/>
      <c r="K7" s="43" t="s">
        <v>7</v>
      </c>
      <c r="L7" s="35" t="s">
        <v>8</v>
      </c>
      <c r="M7" s="404" t="s">
        <v>3</v>
      </c>
      <c r="N7" s="36" t="s">
        <v>2</v>
      </c>
      <c r="O7" s="411" t="s">
        <v>9</v>
      </c>
      <c r="P7" s="38" t="s">
        <v>15</v>
      </c>
      <c r="Q7" s="50"/>
      <c r="S7" s="4"/>
      <c r="T7" s="43" t="s">
        <v>7</v>
      </c>
      <c r="U7" s="35" t="s">
        <v>8</v>
      </c>
      <c r="V7" s="404" t="s">
        <v>3</v>
      </c>
      <c r="W7" s="36" t="s">
        <v>2</v>
      </c>
      <c r="X7" s="411" t="s">
        <v>9</v>
      </c>
      <c r="Y7" s="38" t="s">
        <v>15</v>
      </c>
      <c r="Z7" s="50"/>
    </row>
    <row r="8" spans="1:26" ht="15.75" thickTop="1">
      <c r="A8" s="5"/>
      <c r="B8" s="236">
        <v>5.45</v>
      </c>
      <c r="C8" s="26">
        <v>126</v>
      </c>
      <c r="D8" s="428">
        <f t="shared" ref="D8:D14" si="0">C8*B8</f>
        <v>686.7</v>
      </c>
      <c r="E8" s="129">
        <v>41144</v>
      </c>
      <c r="F8" s="130">
        <f t="shared" ref="F8:F13" si="1">D8</f>
        <v>686.7</v>
      </c>
      <c r="G8" s="147" t="s">
        <v>114</v>
      </c>
      <c r="H8" s="131" t="s">
        <v>98</v>
      </c>
      <c r="J8" s="5"/>
      <c r="K8" s="236">
        <v>5.45</v>
      </c>
      <c r="L8" s="26">
        <v>10</v>
      </c>
      <c r="M8" s="484">
        <f t="shared" ref="M8:M11" si="2">L8*K8</f>
        <v>54.5</v>
      </c>
      <c r="N8" s="489">
        <v>41205</v>
      </c>
      <c r="O8" s="486">
        <f t="shared" ref="O8:O11" si="3">M8</f>
        <v>54.5</v>
      </c>
      <c r="P8" s="487" t="s">
        <v>220</v>
      </c>
      <c r="Q8" s="488" t="s">
        <v>98</v>
      </c>
      <c r="S8" s="5"/>
      <c r="T8" s="236">
        <v>5.45</v>
      </c>
      <c r="U8" s="26"/>
      <c r="V8" s="502">
        <f t="shared" ref="V8:V20" si="4">U8*T8</f>
        <v>0</v>
      </c>
      <c r="W8" s="270"/>
      <c r="X8" s="155">
        <f t="shared" ref="X8:X32" si="5">V8</f>
        <v>0</v>
      </c>
      <c r="Y8" s="156"/>
      <c r="Z8" s="157"/>
    </row>
    <row r="9" spans="1:26">
      <c r="A9" s="5"/>
      <c r="B9" s="236">
        <v>5.45</v>
      </c>
      <c r="C9" s="26">
        <v>1</v>
      </c>
      <c r="D9" s="428">
        <f t="shared" si="0"/>
        <v>5.45</v>
      </c>
      <c r="E9" s="396">
        <v>41144</v>
      </c>
      <c r="F9" s="130">
        <f t="shared" si="1"/>
        <v>5.45</v>
      </c>
      <c r="G9" s="147" t="s">
        <v>114</v>
      </c>
      <c r="H9" s="131" t="s">
        <v>98</v>
      </c>
      <c r="J9" s="5"/>
      <c r="K9" s="236">
        <v>5.45</v>
      </c>
      <c r="L9" s="26">
        <v>10</v>
      </c>
      <c r="M9" s="484">
        <f t="shared" si="2"/>
        <v>54.5</v>
      </c>
      <c r="N9" s="489">
        <v>41209</v>
      </c>
      <c r="O9" s="486">
        <f t="shared" si="3"/>
        <v>54.5</v>
      </c>
      <c r="P9" s="487" t="s">
        <v>228</v>
      </c>
      <c r="Q9" s="488" t="s">
        <v>98</v>
      </c>
      <c r="S9" s="5"/>
      <c r="T9" s="236">
        <v>5.45</v>
      </c>
      <c r="U9" s="26"/>
      <c r="V9" s="502">
        <f t="shared" si="4"/>
        <v>0</v>
      </c>
      <c r="W9" s="503"/>
      <c r="X9" s="155">
        <f t="shared" si="5"/>
        <v>0</v>
      </c>
      <c r="Y9" s="156"/>
      <c r="Z9" s="157"/>
    </row>
    <row r="10" spans="1:26">
      <c r="A10" s="221" t="s">
        <v>36</v>
      </c>
      <c r="B10" s="236">
        <v>5.45</v>
      </c>
      <c r="C10" s="26">
        <v>20</v>
      </c>
      <c r="D10" s="428">
        <f t="shared" si="0"/>
        <v>109</v>
      </c>
      <c r="E10" s="396">
        <v>41144</v>
      </c>
      <c r="F10" s="130">
        <f t="shared" si="1"/>
        <v>109</v>
      </c>
      <c r="G10" s="147" t="s">
        <v>119</v>
      </c>
      <c r="H10" s="131" t="s">
        <v>98</v>
      </c>
      <c r="J10" s="221" t="s">
        <v>36</v>
      </c>
      <c r="K10" s="236">
        <v>5.45</v>
      </c>
      <c r="L10" s="26">
        <v>10</v>
      </c>
      <c r="M10" s="484">
        <f t="shared" si="2"/>
        <v>54.5</v>
      </c>
      <c r="N10" s="489">
        <v>41209</v>
      </c>
      <c r="O10" s="486">
        <f t="shared" si="3"/>
        <v>54.5</v>
      </c>
      <c r="P10" s="487" t="s">
        <v>229</v>
      </c>
      <c r="Q10" s="488" t="s">
        <v>98</v>
      </c>
      <c r="S10" s="221" t="s">
        <v>36</v>
      </c>
      <c r="T10" s="236">
        <v>5.45</v>
      </c>
      <c r="U10" s="26"/>
      <c r="V10" s="502">
        <f t="shared" si="4"/>
        <v>0</v>
      </c>
      <c r="W10" s="503"/>
      <c r="X10" s="155">
        <f t="shared" si="5"/>
        <v>0</v>
      </c>
      <c r="Y10" s="156"/>
      <c r="Z10" s="157"/>
    </row>
    <row r="11" spans="1:26">
      <c r="A11" s="222"/>
      <c r="B11" s="236">
        <v>5.45</v>
      </c>
      <c r="C11" s="26">
        <v>10</v>
      </c>
      <c r="D11" s="428">
        <f t="shared" si="0"/>
        <v>54.5</v>
      </c>
      <c r="E11" s="396">
        <v>41146</v>
      </c>
      <c r="F11" s="130">
        <f t="shared" si="1"/>
        <v>54.5</v>
      </c>
      <c r="G11" s="147" t="s">
        <v>120</v>
      </c>
      <c r="H11" s="131" t="s">
        <v>98</v>
      </c>
      <c r="J11" s="222"/>
      <c r="K11" s="236">
        <v>5.45</v>
      </c>
      <c r="L11" s="26">
        <v>10</v>
      </c>
      <c r="M11" s="484">
        <f t="shared" si="2"/>
        <v>54.5</v>
      </c>
      <c r="N11" s="489">
        <v>41213</v>
      </c>
      <c r="O11" s="486">
        <f t="shared" si="3"/>
        <v>54.5</v>
      </c>
      <c r="P11" s="487" t="s">
        <v>236</v>
      </c>
      <c r="Q11" s="488" t="s">
        <v>98</v>
      </c>
      <c r="S11" s="222"/>
      <c r="T11" s="236">
        <v>5.45</v>
      </c>
      <c r="U11" s="26"/>
      <c r="V11" s="502">
        <f t="shared" si="4"/>
        <v>0</v>
      </c>
      <c r="W11" s="503"/>
      <c r="X11" s="155">
        <f t="shared" si="5"/>
        <v>0</v>
      </c>
      <c r="Y11" s="156"/>
      <c r="Z11" s="157"/>
    </row>
    <row r="12" spans="1:26">
      <c r="A12" s="229"/>
      <c r="B12" s="236">
        <v>5.45</v>
      </c>
      <c r="C12" s="26">
        <v>10</v>
      </c>
      <c r="D12" s="428">
        <f t="shared" si="0"/>
        <v>54.5</v>
      </c>
      <c r="E12" s="396">
        <v>41151</v>
      </c>
      <c r="F12" s="130">
        <f t="shared" si="1"/>
        <v>54.5</v>
      </c>
      <c r="G12" s="147" t="s">
        <v>121</v>
      </c>
      <c r="H12" s="131" t="s">
        <v>98</v>
      </c>
      <c r="J12" s="229"/>
      <c r="K12" s="236">
        <v>5.45</v>
      </c>
      <c r="L12" s="26">
        <v>10</v>
      </c>
      <c r="M12" s="577">
        <f t="shared" ref="M12:M19" si="6">L12*K12</f>
        <v>54.5</v>
      </c>
      <c r="N12" s="578">
        <v>41215</v>
      </c>
      <c r="O12" s="310">
        <f t="shared" ref="O12:O32" si="7">M12</f>
        <v>54.5</v>
      </c>
      <c r="P12" s="311" t="s">
        <v>337</v>
      </c>
      <c r="Q12" s="309" t="s">
        <v>98</v>
      </c>
      <c r="S12" s="229"/>
      <c r="T12" s="236">
        <v>5.45</v>
      </c>
      <c r="U12" s="26"/>
      <c r="V12" s="502">
        <f t="shared" si="4"/>
        <v>0</v>
      </c>
      <c r="W12" s="503"/>
      <c r="X12" s="155">
        <f t="shared" si="5"/>
        <v>0</v>
      </c>
      <c r="Y12" s="156"/>
      <c r="Z12" s="157"/>
    </row>
    <row r="13" spans="1:26">
      <c r="A13" s="223" t="s">
        <v>37</v>
      </c>
      <c r="B13" s="236">
        <v>5.45</v>
      </c>
      <c r="C13" s="26">
        <v>10</v>
      </c>
      <c r="D13" s="428">
        <f t="shared" si="0"/>
        <v>54.5</v>
      </c>
      <c r="E13" s="396">
        <v>41152</v>
      </c>
      <c r="F13" s="130">
        <f t="shared" si="1"/>
        <v>54.5</v>
      </c>
      <c r="G13" s="147" t="s">
        <v>122</v>
      </c>
      <c r="H13" s="131" t="s">
        <v>98</v>
      </c>
      <c r="J13" s="223" t="s">
        <v>37</v>
      </c>
      <c r="K13" s="236">
        <v>5.45</v>
      </c>
      <c r="L13" s="26">
        <v>10</v>
      </c>
      <c r="M13" s="577">
        <f t="shared" si="6"/>
        <v>54.5</v>
      </c>
      <c r="N13" s="578">
        <v>41216</v>
      </c>
      <c r="O13" s="310">
        <f t="shared" si="7"/>
        <v>54.5</v>
      </c>
      <c r="P13" s="311" t="s">
        <v>342</v>
      </c>
      <c r="Q13" s="309" t="s">
        <v>98</v>
      </c>
      <c r="S13" s="223" t="s">
        <v>37</v>
      </c>
      <c r="T13" s="236">
        <v>5.45</v>
      </c>
      <c r="U13" s="26"/>
      <c r="V13" s="502">
        <f t="shared" si="4"/>
        <v>0</v>
      </c>
      <c r="W13" s="503"/>
      <c r="X13" s="155">
        <f t="shared" si="5"/>
        <v>0</v>
      </c>
      <c r="Y13" s="156"/>
      <c r="Z13" s="157"/>
    </row>
    <row r="14" spans="1:26">
      <c r="A14" s="222"/>
      <c r="B14" s="236">
        <v>5.45</v>
      </c>
      <c r="C14" s="26">
        <v>5</v>
      </c>
      <c r="D14" s="433">
        <f t="shared" si="0"/>
        <v>27.25</v>
      </c>
      <c r="E14" s="334">
        <v>41153</v>
      </c>
      <c r="F14" s="214">
        <f t="shared" ref="F14:F32" si="8">D14</f>
        <v>27.25</v>
      </c>
      <c r="G14" s="215" t="s">
        <v>134</v>
      </c>
      <c r="H14" s="216" t="s">
        <v>98</v>
      </c>
      <c r="J14" s="222"/>
      <c r="K14" s="236">
        <v>5.45</v>
      </c>
      <c r="L14" s="26">
        <v>10</v>
      </c>
      <c r="M14" s="577">
        <f t="shared" si="6"/>
        <v>54.5</v>
      </c>
      <c r="N14" s="324">
        <v>41220</v>
      </c>
      <c r="O14" s="310">
        <f t="shared" si="7"/>
        <v>54.5</v>
      </c>
      <c r="P14" s="311" t="s">
        <v>359</v>
      </c>
      <c r="Q14" s="309" t="s">
        <v>98</v>
      </c>
      <c r="S14" s="222"/>
      <c r="T14" s="236">
        <v>5.45</v>
      </c>
      <c r="U14" s="26"/>
      <c r="V14" s="502">
        <f t="shared" si="4"/>
        <v>0</v>
      </c>
      <c r="W14" s="270"/>
      <c r="X14" s="155">
        <f t="shared" si="5"/>
        <v>0</v>
      </c>
      <c r="Y14" s="156"/>
      <c r="Z14" s="157"/>
    </row>
    <row r="15" spans="1:26">
      <c r="A15" s="229"/>
      <c r="B15" s="236">
        <v>5.45</v>
      </c>
      <c r="C15" s="26">
        <v>10</v>
      </c>
      <c r="D15" s="433">
        <f t="shared" ref="D15:D20" si="9">C15*B15</f>
        <v>54.5</v>
      </c>
      <c r="E15" s="334">
        <v>41153</v>
      </c>
      <c r="F15" s="214">
        <f t="shared" si="8"/>
        <v>54.5</v>
      </c>
      <c r="G15" s="215" t="s">
        <v>135</v>
      </c>
      <c r="H15" s="216" t="s">
        <v>98</v>
      </c>
      <c r="J15" s="229"/>
      <c r="K15" s="236">
        <v>5.45</v>
      </c>
      <c r="L15" s="26">
        <v>10</v>
      </c>
      <c r="M15" s="577">
        <f t="shared" si="6"/>
        <v>54.5</v>
      </c>
      <c r="N15" s="324">
        <v>41222</v>
      </c>
      <c r="O15" s="310">
        <f t="shared" si="7"/>
        <v>54.5</v>
      </c>
      <c r="P15" s="311" t="s">
        <v>365</v>
      </c>
      <c r="Q15" s="309" t="s">
        <v>98</v>
      </c>
      <c r="S15" s="229"/>
      <c r="T15" s="236">
        <v>5.45</v>
      </c>
      <c r="U15" s="26"/>
      <c r="V15" s="502">
        <f t="shared" si="4"/>
        <v>0</v>
      </c>
      <c r="W15" s="270"/>
      <c r="X15" s="155">
        <f t="shared" si="5"/>
        <v>0</v>
      </c>
      <c r="Y15" s="156"/>
      <c r="Z15" s="157"/>
    </row>
    <row r="16" spans="1:26">
      <c r="A16" s="5"/>
      <c r="B16" s="236">
        <v>5.45</v>
      </c>
      <c r="C16" s="26">
        <v>10</v>
      </c>
      <c r="D16" s="433">
        <f t="shared" si="9"/>
        <v>54.5</v>
      </c>
      <c r="E16" s="334">
        <v>41158</v>
      </c>
      <c r="F16" s="214">
        <f t="shared" si="8"/>
        <v>54.5</v>
      </c>
      <c r="G16" s="215" t="s">
        <v>139</v>
      </c>
      <c r="H16" s="216" t="s">
        <v>98</v>
      </c>
      <c r="J16" s="5"/>
      <c r="K16" s="236">
        <v>5.45</v>
      </c>
      <c r="L16" s="26">
        <v>10</v>
      </c>
      <c r="M16" s="577">
        <f t="shared" si="6"/>
        <v>54.5</v>
      </c>
      <c r="N16" s="324">
        <v>41223</v>
      </c>
      <c r="O16" s="310">
        <f t="shared" si="7"/>
        <v>54.5</v>
      </c>
      <c r="P16" s="311" t="s">
        <v>374</v>
      </c>
      <c r="Q16" s="309" t="s">
        <v>98</v>
      </c>
      <c r="S16" s="5"/>
      <c r="T16" s="236">
        <v>5.45</v>
      </c>
      <c r="U16" s="26"/>
      <c r="V16" s="502">
        <f t="shared" si="4"/>
        <v>0</v>
      </c>
      <c r="W16" s="270"/>
      <c r="X16" s="155">
        <f t="shared" si="5"/>
        <v>0</v>
      </c>
      <c r="Y16" s="156"/>
      <c r="Z16" s="157"/>
    </row>
    <row r="17" spans="1:26">
      <c r="A17" s="5"/>
      <c r="B17" s="236">
        <v>5.45</v>
      </c>
      <c r="C17" s="26">
        <v>5</v>
      </c>
      <c r="D17" s="433">
        <f t="shared" si="9"/>
        <v>27.25</v>
      </c>
      <c r="E17" s="334">
        <v>41159</v>
      </c>
      <c r="F17" s="214">
        <f t="shared" si="8"/>
        <v>27.25</v>
      </c>
      <c r="G17" s="215" t="s">
        <v>141</v>
      </c>
      <c r="H17" s="216" t="s">
        <v>98</v>
      </c>
      <c r="J17" s="5"/>
      <c r="K17" s="236">
        <v>5.45</v>
      </c>
      <c r="L17" s="26">
        <v>5</v>
      </c>
      <c r="M17" s="577">
        <f t="shared" si="6"/>
        <v>27.25</v>
      </c>
      <c r="N17" s="324">
        <v>41223</v>
      </c>
      <c r="O17" s="310">
        <f t="shared" si="7"/>
        <v>27.25</v>
      </c>
      <c r="P17" s="311" t="s">
        <v>375</v>
      </c>
      <c r="Q17" s="309" t="s">
        <v>98</v>
      </c>
      <c r="S17" s="5"/>
      <c r="T17" s="236">
        <v>5.45</v>
      </c>
      <c r="U17" s="26"/>
      <c r="V17" s="502">
        <f t="shared" si="4"/>
        <v>0</v>
      </c>
      <c r="W17" s="270"/>
      <c r="X17" s="155">
        <f t="shared" si="5"/>
        <v>0</v>
      </c>
      <c r="Y17" s="156"/>
      <c r="Z17" s="157"/>
    </row>
    <row r="18" spans="1:26">
      <c r="A18" s="5"/>
      <c r="B18" s="236">
        <v>5.45</v>
      </c>
      <c r="C18" s="26">
        <v>10</v>
      </c>
      <c r="D18" s="433">
        <f t="shared" si="9"/>
        <v>54.5</v>
      </c>
      <c r="E18" s="430">
        <v>41160</v>
      </c>
      <c r="F18" s="214">
        <f t="shared" si="8"/>
        <v>54.5</v>
      </c>
      <c r="G18" s="215" t="s">
        <v>143</v>
      </c>
      <c r="H18" s="216" t="s">
        <v>98</v>
      </c>
      <c r="J18" s="5"/>
      <c r="K18" s="236">
        <v>5.45</v>
      </c>
      <c r="L18" s="26">
        <v>10</v>
      </c>
      <c r="M18" s="577">
        <v>54.4</v>
      </c>
      <c r="N18" s="578">
        <v>41227</v>
      </c>
      <c r="O18" s="310">
        <f t="shared" si="7"/>
        <v>54.4</v>
      </c>
      <c r="P18" s="311" t="s">
        <v>389</v>
      </c>
      <c r="Q18" s="309" t="s">
        <v>390</v>
      </c>
      <c r="S18" s="5"/>
      <c r="T18" s="236">
        <v>5.45</v>
      </c>
      <c r="U18" s="26"/>
      <c r="V18" s="502">
        <f t="shared" si="4"/>
        <v>0</v>
      </c>
      <c r="W18" s="503"/>
      <c r="X18" s="155">
        <f t="shared" si="5"/>
        <v>0</v>
      </c>
      <c r="Y18" s="156"/>
      <c r="Z18" s="157"/>
    </row>
    <row r="19" spans="1:26">
      <c r="A19" s="5"/>
      <c r="B19" s="236">
        <v>5.45</v>
      </c>
      <c r="C19" s="26">
        <v>5</v>
      </c>
      <c r="D19" s="433">
        <f t="shared" si="9"/>
        <v>27.25</v>
      </c>
      <c r="E19" s="430">
        <v>41162</v>
      </c>
      <c r="F19" s="214">
        <f t="shared" si="8"/>
        <v>27.25</v>
      </c>
      <c r="G19" s="215" t="s">
        <v>144</v>
      </c>
      <c r="H19" s="216" t="s">
        <v>98</v>
      </c>
      <c r="J19" s="5"/>
      <c r="K19" s="236">
        <v>5.45</v>
      </c>
      <c r="L19" s="26">
        <v>15</v>
      </c>
      <c r="M19" s="577">
        <f t="shared" si="6"/>
        <v>81.75</v>
      </c>
      <c r="N19" s="578">
        <v>41230</v>
      </c>
      <c r="O19" s="310">
        <f t="shared" si="7"/>
        <v>81.75</v>
      </c>
      <c r="P19" s="311" t="s">
        <v>412</v>
      </c>
      <c r="Q19" s="309" t="s">
        <v>390</v>
      </c>
      <c r="S19" s="5"/>
      <c r="T19" s="236">
        <v>5.45</v>
      </c>
      <c r="U19" s="26"/>
      <c r="V19" s="502">
        <f t="shared" si="4"/>
        <v>0</v>
      </c>
      <c r="W19" s="503"/>
      <c r="X19" s="155">
        <f t="shared" si="5"/>
        <v>0</v>
      </c>
      <c r="Y19" s="156"/>
      <c r="Z19" s="157"/>
    </row>
    <row r="20" spans="1:26">
      <c r="A20" s="5"/>
      <c r="B20" s="236">
        <v>5.45</v>
      </c>
      <c r="C20" s="26">
        <v>120</v>
      </c>
      <c r="D20" s="433">
        <f t="shared" si="9"/>
        <v>654</v>
      </c>
      <c r="E20" s="430">
        <v>41174</v>
      </c>
      <c r="F20" s="214">
        <f t="shared" si="8"/>
        <v>654</v>
      </c>
      <c r="G20" s="215" t="s">
        <v>150</v>
      </c>
      <c r="H20" s="216" t="s">
        <v>98</v>
      </c>
      <c r="J20" s="5"/>
      <c r="K20" s="236">
        <v>5.45</v>
      </c>
      <c r="L20" s="26">
        <v>10</v>
      </c>
      <c r="M20" s="577">
        <v>54.4</v>
      </c>
      <c r="N20" s="578">
        <v>41232</v>
      </c>
      <c r="O20" s="310">
        <f t="shared" si="7"/>
        <v>54.4</v>
      </c>
      <c r="P20" s="311" t="s">
        <v>419</v>
      </c>
      <c r="Q20" s="309" t="s">
        <v>390</v>
      </c>
      <c r="S20" s="5"/>
      <c r="T20" s="236">
        <v>5.45</v>
      </c>
      <c r="U20" s="26"/>
      <c r="V20" s="502">
        <f t="shared" si="4"/>
        <v>0</v>
      </c>
      <c r="W20" s="503"/>
      <c r="X20" s="155">
        <f t="shared" si="5"/>
        <v>0</v>
      </c>
      <c r="Y20" s="156"/>
      <c r="Z20" s="157"/>
    </row>
    <row r="21" spans="1:26">
      <c r="A21" s="5"/>
      <c r="B21" s="236">
        <v>5.45</v>
      </c>
      <c r="C21" s="26">
        <v>5</v>
      </c>
      <c r="D21" s="433">
        <f>C21*B19</f>
        <v>27.25</v>
      </c>
      <c r="E21" s="334">
        <v>41179</v>
      </c>
      <c r="F21" s="214">
        <f t="shared" si="8"/>
        <v>27.25</v>
      </c>
      <c r="G21" s="215" t="s">
        <v>151</v>
      </c>
      <c r="H21" s="216" t="s">
        <v>98</v>
      </c>
      <c r="J21" s="5"/>
      <c r="K21" s="236">
        <v>5.45</v>
      </c>
      <c r="L21" s="26">
        <v>8</v>
      </c>
      <c r="M21" s="577">
        <f>L21*K19</f>
        <v>43.6</v>
      </c>
      <c r="N21" s="324">
        <v>41235</v>
      </c>
      <c r="O21" s="310">
        <f t="shared" si="7"/>
        <v>43.6</v>
      </c>
      <c r="P21" s="311" t="s">
        <v>442</v>
      </c>
      <c r="Q21" s="309" t="s">
        <v>390</v>
      </c>
      <c r="S21" s="5"/>
      <c r="T21" s="236">
        <v>5.45</v>
      </c>
      <c r="U21" s="26"/>
      <c r="V21" s="502">
        <f>U21*T19</f>
        <v>0</v>
      </c>
      <c r="W21" s="270"/>
      <c r="X21" s="155">
        <f t="shared" si="5"/>
        <v>0</v>
      </c>
      <c r="Y21" s="156"/>
      <c r="Z21" s="157"/>
    </row>
    <row r="22" spans="1:26">
      <c r="A22" s="5"/>
      <c r="B22" s="236">
        <v>5.45</v>
      </c>
      <c r="C22" s="26">
        <v>10</v>
      </c>
      <c r="D22" s="433">
        <f t="shared" ref="D22:D30" si="10">C22*B20</f>
        <v>54.5</v>
      </c>
      <c r="E22" s="334">
        <v>41181</v>
      </c>
      <c r="F22" s="214">
        <f t="shared" si="8"/>
        <v>54.5</v>
      </c>
      <c r="G22" s="215" t="s">
        <v>153</v>
      </c>
      <c r="H22" s="216" t="s">
        <v>98</v>
      </c>
      <c r="J22" s="5"/>
      <c r="K22" s="236">
        <v>5.45</v>
      </c>
      <c r="L22" s="26">
        <v>15</v>
      </c>
      <c r="M22" s="577">
        <f t="shared" ref="M22:M31" si="11">L22*K20</f>
        <v>81.75</v>
      </c>
      <c r="N22" s="324">
        <v>41236</v>
      </c>
      <c r="O22" s="310">
        <f t="shared" si="7"/>
        <v>81.75</v>
      </c>
      <c r="P22" s="311" t="s">
        <v>449</v>
      </c>
      <c r="Q22" s="309" t="s">
        <v>390</v>
      </c>
      <c r="S22" s="5"/>
      <c r="T22" s="236">
        <v>5.45</v>
      </c>
      <c r="U22" s="26"/>
      <c r="V22" s="502">
        <f t="shared" ref="V22:V32" si="12">U22*T20</f>
        <v>0</v>
      </c>
      <c r="W22" s="270"/>
      <c r="X22" s="155">
        <f t="shared" si="5"/>
        <v>0</v>
      </c>
      <c r="Y22" s="156"/>
      <c r="Z22" s="157"/>
    </row>
    <row r="23" spans="1:26">
      <c r="A23" s="5"/>
      <c r="B23" s="236">
        <v>5.45</v>
      </c>
      <c r="C23" s="26">
        <v>10</v>
      </c>
      <c r="D23" s="484">
        <f t="shared" si="10"/>
        <v>54.5</v>
      </c>
      <c r="E23" s="485">
        <v>41183</v>
      </c>
      <c r="F23" s="486">
        <f t="shared" si="8"/>
        <v>54.5</v>
      </c>
      <c r="G23" s="487" t="s">
        <v>180</v>
      </c>
      <c r="H23" s="488" t="s">
        <v>98</v>
      </c>
      <c r="J23" s="5"/>
      <c r="K23" s="236">
        <v>5.45</v>
      </c>
      <c r="L23" s="26">
        <v>10</v>
      </c>
      <c r="M23" s="577">
        <v>54.4</v>
      </c>
      <c r="N23" s="324">
        <v>41239</v>
      </c>
      <c r="O23" s="310">
        <f t="shared" si="7"/>
        <v>54.4</v>
      </c>
      <c r="P23" s="311" t="s">
        <v>466</v>
      </c>
      <c r="Q23" s="309" t="s">
        <v>390</v>
      </c>
      <c r="S23" s="5"/>
      <c r="T23" s="236">
        <v>5.45</v>
      </c>
      <c r="U23" s="26"/>
      <c r="V23" s="502">
        <f t="shared" si="12"/>
        <v>0</v>
      </c>
      <c r="W23" s="270"/>
      <c r="X23" s="155">
        <f t="shared" si="5"/>
        <v>0</v>
      </c>
      <c r="Y23" s="156"/>
      <c r="Z23" s="157"/>
    </row>
    <row r="24" spans="1:26">
      <c r="A24" s="5"/>
      <c r="B24" s="236">
        <v>5.45</v>
      </c>
      <c r="C24" s="26">
        <v>5</v>
      </c>
      <c r="D24" s="484">
        <f t="shared" si="10"/>
        <v>27.25</v>
      </c>
      <c r="E24" s="485">
        <v>41185</v>
      </c>
      <c r="F24" s="486">
        <f t="shared" si="8"/>
        <v>27.25</v>
      </c>
      <c r="G24" s="487" t="s">
        <v>184</v>
      </c>
      <c r="H24" s="488" t="s">
        <v>98</v>
      </c>
      <c r="J24" s="5"/>
      <c r="K24" s="236">
        <v>5.45</v>
      </c>
      <c r="L24" s="26">
        <v>20</v>
      </c>
      <c r="M24" s="577">
        <v>108.8</v>
      </c>
      <c r="N24" s="324">
        <v>41241</v>
      </c>
      <c r="O24" s="310">
        <f t="shared" si="7"/>
        <v>108.8</v>
      </c>
      <c r="P24" s="311" t="s">
        <v>478</v>
      </c>
      <c r="Q24" s="309" t="s">
        <v>390</v>
      </c>
      <c r="S24" s="5"/>
      <c r="T24" s="236">
        <v>5.45</v>
      </c>
      <c r="U24" s="26"/>
      <c r="V24" s="502">
        <f t="shared" si="12"/>
        <v>0</v>
      </c>
      <c r="W24" s="270"/>
      <c r="X24" s="155">
        <f t="shared" si="5"/>
        <v>0</v>
      </c>
      <c r="Y24" s="156"/>
      <c r="Z24" s="157"/>
    </row>
    <row r="25" spans="1:26">
      <c r="A25" s="5"/>
      <c r="B25" s="236">
        <v>5.45</v>
      </c>
      <c r="C25" s="26">
        <v>15</v>
      </c>
      <c r="D25" s="484">
        <f t="shared" si="10"/>
        <v>81.75</v>
      </c>
      <c r="E25" s="489">
        <v>41188</v>
      </c>
      <c r="F25" s="486">
        <f t="shared" si="8"/>
        <v>81.75</v>
      </c>
      <c r="G25" s="487" t="s">
        <v>187</v>
      </c>
      <c r="H25" s="488" t="s">
        <v>98</v>
      </c>
      <c r="J25" s="5"/>
      <c r="K25" s="236">
        <v>5.45</v>
      </c>
      <c r="L25" s="26">
        <v>125</v>
      </c>
      <c r="M25" s="577">
        <v>680</v>
      </c>
      <c r="N25" s="578">
        <v>41242</v>
      </c>
      <c r="O25" s="310">
        <f t="shared" si="7"/>
        <v>680</v>
      </c>
      <c r="P25" s="311" t="s">
        <v>481</v>
      </c>
      <c r="Q25" s="309" t="s">
        <v>482</v>
      </c>
      <c r="S25" s="5"/>
      <c r="T25" s="236">
        <v>5.45</v>
      </c>
      <c r="U25" s="26"/>
      <c r="V25" s="502">
        <f t="shared" si="12"/>
        <v>0</v>
      </c>
      <c r="W25" s="503"/>
      <c r="X25" s="155">
        <f t="shared" si="5"/>
        <v>0</v>
      </c>
      <c r="Y25" s="156"/>
      <c r="Z25" s="157"/>
    </row>
    <row r="26" spans="1:26">
      <c r="A26" s="5"/>
      <c r="B26" s="236">
        <v>5.45</v>
      </c>
      <c r="C26" s="26">
        <v>10</v>
      </c>
      <c r="D26" s="484">
        <f t="shared" si="10"/>
        <v>54.5</v>
      </c>
      <c r="E26" s="489">
        <v>41190</v>
      </c>
      <c r="F26" s="486">
        <f t="shared" si="8"/>
        <v>54.5</v>
      </c>
      <c r="G26" s="487" t="s">
        <v>190</v>
      </c>
      <c r="H26" s="488" t="s">
        <v>98</v>
      </c>
      <c r="J26" s="5"/>
      <c r="K26" s="236">
        <v>5.45</v>
      </c>
      <c r="L26" s="26"/>
      <c r="M26" s="577">
        <f t="shared" si="11"/>
        <v>0</v>
      </c>
      <c r="N26" s="578"/>
      <c r="O26" s="310">
        <f t="shared" si="7"/>
        <v>0</v>
      </c>
      <c r="P26" s="311"/>
      <c r="Q26" s="309"/>
      <c r="S26" s="5"/>
      <c r="T26" s="236">
        <v>5.45</v>
      </c>
      <c r="U26" s="26"/>
      <c r="V26" s="502">
        <f t="shared" si="12"/>
        <v>0</v>
      </c>
      <c r="W26" s="503"/>
      <c r="X26" s="155">
        <f t="shared" si="5"/>
        <v>0</v>
      </c>
      <c r="Y26" s="156"/>
      <c r="Z26" s="157"/>
    </row>
    <row r="27" spans="1:26">
      <c r="A27" s="5"/>
      <c r="B27" s="236">
        <v>5.45</v>
      </c>
      <c r="C27" s="26">
        <v>15</v>
      </c>
      <c r="D27" s="484">
        <f t="shared" si="10"/>
        <v>81.75</v>
      </c>
      <c r="E27" s="489">
        <v>41194</v>
      </c>
      <c r="F27" s="486">
        <f t="shared" si="8"/>
        <v>81.75</v>
      </c>
      <c r="G27" s="487" t="s">
        <v>198</v>
      </c>
      <c r="H27" s="488" t="s">
        <v>98</v>
      </c>
      <c r="J27" s="5"/>
      <c r="K27" s="236">
        <v>5.45</v>
      </c>
      <c r="L27" s="26"/>
      <c r="M27" s="577">
        <f t="shared" si="11"/>
        <v>0</v>
      </c>
      <c r="N27" s="578"/>
      <c r="O27" s="310">
        <f t="shared" si="7"/>
        <v>0</v>
      </c>
      <c r="P27" s="311"/>
      <c r="Q27" s="309"/>
      <c r="S27" s="5"/>
      <c r="T27" s="236">
        <v>5.45</v>
      </c>
      <c r="U27" s="26"/>
      <c r="V27" s="502">
        <f t="shared" si="12"/>
        <v>0</v>
      </c>
      <c r="W27" s="503"/>
      <c r="X27" s="155">
        <f t="shared" si="5"/>
        <v>0</v>
      </c>
      <c r="Y27" s="156"/>
      <c r="Z27" s="157"/>
    </row>
    <row r="28" spans="1:26">
      <c r="A28" s="5"/>
      <c r="B28" s="236">
        <v>5.45</v>
      </c>
      <c r="C28" s="26">
        <v>10</v>
      </c>
      <c r="D28" s="484">
        <f t="shared" si="10"/>
        <v>54.5</v>
      </c>
      <c r="E28" s="489">
        <v>41197</v>
      </c>
      <c r="F28" s="486">
        <f t="shared" si="8"/>
        <v>54.5</v>
      </c>
      <c r="G28" s="487" t="s">
        <v>205</v>
      </c>
      <c r="H28" s="488" t="s">
        <v>98</v>
      </c>
      <c r="J28" s="5"/>
      <c r="K28" s="236">
        <v>5.45</v>
      </c>
      <c r="L28" s="26"/>
      <c r="M28" s="577">
        <f t="shared" si="11"/>
        <v>0</v>
      </c>
      <c r="N28" s="578"/>
      <c r="O28" s="310">
        <f t="shared" si="7"/>
        <v>0</v>
      </c>
      <c r="P28" s="311"/>
      <c r="Q28" s="309"/>
      <c r="S28" s="5"/>
      <c r="T28" s="236">
        <v>5.45</v>
      </c>
      <c r="U28" s="26"/>
      <c r="V28" s="502">
        <f t="shared" si="12"/>
        <v>0</v>
      </c>
      <c r="W28" s="503"/>
      <c r="X28" s="155">
        <f t="shared" si="5"/>
        <v>0</v>
      </c>
      <c r="Y28" s="156"/>
      <c r="Z28" s="157"/>
    </row>
    <row r="29" spans="1:26">
      <c r="A29" s="5"/>
      <c r="B29" s="236">
        <v>5.45</v>
      </c>
      <c r="C29" s="26">
        <v>10</v>
      </c>
      <c r="D29" s="484">
        <f t="shared" si="10"/>
        <v>54.5</v>
      </c>
      <c r="E29" s="489">
        <v>41200</v>
      </c>
      <c r="F29" s="486">
        <f t="shared" si="8"/>
        <v>54.5</v>
      </c>
      <c r="G29" s="487" t="s">
        <v>211</v>
      </c>
      <c r="H29" s="488" t="s">
        <v>98</v>
      </c>
      <c r="J29" s="5"/>
      <c r="K29" s="236">
        <v>5.45</v>
      </c>
      <c r="L29" s="26"/>
      <c r="M29" s="577">
        <f t="shared" si="11"/>
        <v>0</v>
      </c>
      <c r="N29" s="578"/>
      <c r="O29" s="310">
        <f t="shared" si="7"/>
        <v>0</v>
      </c>
      <c r="P29" s="311"/>
      <c r="Q29" s="309"/>
      <c r="S29" s="5"/>
      <c r="T29" s="236">
        <v>5.45</v>
      </c>
      <c r="U29" s="26"/>
      <c r="V29" s="502">
        <f t="shared" si="12"/>
        <v>0</v>
      </c>
      <c r="W29" s="503"/>
      <c r="X29" s="155">
        <f t="shared" si="5"/>
        <v>0</v>
      </c>
      <c r="Y29" s="156"/>
      <c r="Z29" s="157"/>
    </row>
    <row r="30" spans="1:26">
      <c r="A30" s="5"/>
      <c r="B30" s="236">
        <v>5.45</v>
      </c>
      <c r="C30" s="26">
        <v>10</v>
      </c>
      <c r="D30" s="484">
        <f t="shared" si="10"/>
        <v>54.5</v>
      </c>
      <c r="E30" s="489">
        <v>41202</v>
      </c>
      <c r="F30" s="486">
        <f t="shared" si="8"/>
        <v>54.5</v>
      </c>
      <c r="G30" s="487" t="s">
        <v>216</v>
      </c>
      <c r="H30" s="488" t="s">
        <v>98</v>
      </c>
      <c r="J30" s="5"/>
      <c r="K30" s="236">
        <v>5.45</v>
      </c>
      <c r="L30" s="26"/>
      <c r="M30" s="577">
        <f t="shared" si="11"/>
        <v>0</v>
      </c>
      <c r="N30" s="578"/>
      <c r="O30" s="310">
        <f t="shared" si="7"/>
        <v>0</v>
      </c>
      <c r="P30" s="311"/>
      <c r="Q30" s="309"/>
      <c r="S30" s="5"/>
      <c r="T30" s="236">
        <v>5.45</v>
      </c>
      <c r="U30" s="26"/>
      <c r="V30" s="502">
        <f t="shared" si="12"/>
        <v>0</v>
      </c>
      <c r="W30" s="503"/>
      <c r="X30" s="155">
        <f t="shared" si="5"/>
        <v>0</v>
      </c>
      <c r="Y30" s="156"/>
      <c r="Z30" s="157"/>
    </row>
    <row r="31" spans="1:26">
      <c r="A31" s="5"/>
      <c r="B31" s="236">
        <v>5.45</v>
      </c>
      <c r="C31" s="26">
        <v>120</v>
      </c>
      <c r="D31" s="484">
        <f t="shared" ref="D31:D32" si="13">C31*B31</f>
        <v>654</v>
      </c>
      <c r="E31" s="485">
        <v>41204</v>
      </c>
      <c r="F31" s="486">
        <f t="shared" si="8"/>
        <v>654</v>
      </c>
      <c r="G31" s="487" t="s">
        <v>218</v>
      </c>
      <c r="H31" s="488" t="s">
        <v>98</v>
      </c>
      <c r="J31" s="5"/>
      <c r="K31" s="236">
        <v>5.45</v>
      </c>
      <c r="L31" s="26"/>
      <c r="M31" s="577">
        <f t="shared" si="11"/>
        <v>0</v>
      </c>
      <c r="N31" s="578"/>
      <c r="O31" s="310">
        <f t="shared" si="7"/>
        <v>0</v>
      </c>
      <c r="P31" s="311"/>
      <c r="Q31" s="309"/>
      <c r="S31" s="5"/>
      <c r="T31" s="236">
        <v>5.45</v>
      </c>
      <c r="U31" s="26"/>
      <c r="V31" s="502">
        <f t="shared" si="12"/>
        <v>0</v>
      </c>
      <c r="W31" s="503"/>
      <c r="X31" s="155">
        <f t="shared" si="5"/>
        <v>0</v>
      </c>
      <c r="Y31" s="156"/>
      <c r="Z31" s="157"/>
    </row>
    <row r="32" spans="1:26" ht="15.75" thickBot="1">
      <c r="A32" s="8"/>
      <c r="B32" s="237">
        <v>5.45</v>
      </c>
      <c r="C32" s="61">
        <v>10</v>
      </c>
      <c r="D32" s="537">
        <f t="shared" si="13"/>
        <v>54.5</v>
      </c>
      <c r="E32" s="494">
        <v>41204</v>
      </c>
      <c r="F32" s="493">
        <f t="shared" si="8"/>
        <v>54.5</v>
      </c>
      <c r="G32" s="495" t="s">
        <v>219</v>
      </c>
      <c r="H32" s="496" t="s">
        <v>98</v>
      </c>
      <c r="J32" s="8"/>
      <c r="K32" s="237">
        <v>5.45</v>
      </c>
      <c r="L32" s="61"/>
      <c r="M32" s="579"/>
      <c r="N32" s="580"/>
      <c r="O32" s="325">
        <f t="shared" si="7"/>
        <v>0</v>
      </c>
      <c r="P32" s="573"/>
      <c r="Q32" s="309"/>
      <c r="S32" s="8"/>
      <c r="T32" s="237">
        <v>5.45</v>
      </c>
      <c r="U32" s="61"/>
      <c r="V32" s="504">
        <f t="shared" si="12"/>
        <v>0</v>
      </c>
      <c r="W32" s="339"/>
      <c r="X32" s="330">
        <f t="shared" si="5"/>
        <v>0</v>
      </c>
      <c r="Y32" s="331"/>
      <c r="Z32" s="157"/>
    </row>
    <row r="33" spans="1:24" ht="16.5" thickTop="1" thickBot="1">
      <c r="C33" s="262">
        <f>SUM(C8:C32)</f>
        <v>572</v>
      </c>
      <c r="D33" s="405">
        <f>SUM(D8:D32)</f>
        <v>3117.4</v>
      </c>
      <c r="E33" s="67"/>
      <c r="F33" s="10">
        <f>SUM(F8:F32)</f>
        <v>3117.4</v>
      </c>
      <c r="L33" s="262">
        <f>SUM(L8:L32)</f>
        <v>308</v>
      </c>
      <c r="M33" s="405">
        <f>SUM(M8:M32)</f>
        <v>1676.85</v>
      </c>
      <c r="N33" s="67"/>
      <c r="O33" s="10">
        <f>SUM(O8:O32)</f>
        <v>1676.85</v>
      </c>
      <c r="U33" s="262">
        <f>SUM(U8:U32)</f>
        <v>0</v>
      </c>
      <c r="V33" s="405">
        <f>SUM(V8:V32)</f>
        <v>0</v>
      </c>
      <c r="W33" s="67"/>
      <c r="X33" s="10">
        <f>SUM(X8:X32)</f>
        <v>0</v>
      </c>
    </row>
    <row r="34" spans="1:24" ht="15.75" thickBot="1">
      <c r="A34" s="121"/>
      <c r="D34" s="406" t="s">
        <v>4</v>
      </c>
      <c r="E34" s="153">
        <f>F5+F4-C33</f>
        <v>2627</v>
      </c>
      <c r="J34" s="121"/>
      <c r="M34" s="406" t="s">
        <v>4</v>
      </c>
      <c r="N34" s="153">
        <f>O5+O4-L33-C33</f>
        <v>2319</v>
      </c>
      <c r="S34" s="576">
        <v>6804</v>
      </c>
      <c r="V34" s="406" t="s">
        <v>4</v>
      </c>
      <c r="W34" s="153">
        <f>X5+X4-U33</f>
        <v>1250</v>
      </c>
    </row>
    <row r="35" spans="1:24" ht="15.75" thickBot="1">
      <c r="A35" s="412"/>
      <c r="J35" s="412"/>
      <c r="R35">
        <v>2587</v>
      </c>
      <c r="S35" s="528">
        <v>14075.91</v>
      </c>
    </row>
    <row r="36" spans="1:24" ht="16.5" thickTop="1" thickBot="1">
      <c r="C36" s="681" t="s">
        <v>11</v>
      </c>
      <c r="D36" s="682"/>
      <c r="E36" s="136">
        <f>E4+E5+E6-F33</f>
        <v>14293.910000000002</v>
      </c>
      <c r="L36" s="681" t="s">
        <v>11</v>
      </c>
      <c r="M36" s="682"/>
      <c r="N36" s="136">
        <f>N4+N5+N6-O33-F33</f>
        <v>12617.060000000001</v>
      </c>
      <c r="R36" s="43">
        <v>1250</v>
      </c>
      <c r="S36" s="249">
        <f>SUM(S34:S35)</f>
        <v>20879.91</v>
      </c>
      <c r="U36" s="681" t="s">
        <v>11</v>
      </c>
      <c r="V36" s="682"/>
      <c r="W36" s="136">
        <f>W4+W5+W6-X33</f>
        <v>6804</v>
      </c>
    </row>
    <row r="37" spans="1:24">
      <c r="R37">
        <f>SUM(R35:R36)</f>
        <v>3837</v>
      </c>
    </row>
  </sheetData>
  <mergeCells count="6">
    <mergeCell ref="A1:G1"/>
    <mergeCell ref="C36:D36"/>
    <mergeCell ref="S1:Y1"/>
    <mergeCell ref="U36:V36"/>
    <mergeCell ref="J1:P1"/>
    <mergeCell ref="L36:M36"/>
  </mergeCells>
  <printOptions gridLines="1"/>
  <pageMargins left="0.70866141732283472" right="0.70866141732283472" top="0.35433070866141736" bottom="0.15748031496062992" header="0.31496062992125984" footer="0.31496062992125984"/>
  <pageSetup paperSize="9" orientation="landscape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2" sqref="A22"/>
    </sheetView>
  </sheetViews>
  <sheetFormatPr baseColWidth="10" defaultRowHeight="15"/>
  <sheetData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38"/>
  <sheetViews>
    <sheetView workbookViewId="0">
      <selection activeCell="C22" sqref="C22"/>
    </sheetView>
  </sheetViews>
  <sheetFormatPr baseColWidth="10" defaultRowHeight="15"/>
  <cols>
    <col min="1" max="1" width="25.28515625" bestFit="1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9" ht="40.5">
      <c r="A1" s="674"/>
      <c r="B1" s="674"/>
      <c r="C1" s="674"/>
      <c r="D1" s="674"/>
      <c r="E1" s="674"/>
      <c r="F1" s="674"/>
      <c r="G1" s="674"/>
      <c r="H1" s="20">
        <v>1</v>
      </c>
    </row>
    <row r="2" spans="1:9" ht="15.75" thickBot="1"/>
    <row r="3" spans="1:9" ht="16.5" thickTop="1" thickBot="1">
      <c r="A3" s="17" t="s">
        <v>0</v>
      </c>
      <c r="B3" s="18" t="s">
        <v>1</v>
      </c>
      <c r="C3" s="18" t="s">
        <v>13</v>
      </c>
      <c r="D3" s="18" t="s">
        <v>2</v>
      </c>
      <c r="E3" s="18" t="s">
        <v>3</v>
      </c>
      <c r="F3" s="18" t="s">
        <v>4</v>
      </c>
      <c r="G3" s="90" t="s">
        <v>12</v>
      </c>
      <c r="H3" s="59" t="s">
        <v>11</v>
      </c>
    </row>
    <row r="4" spans="1:9" ht="15.75" thickTop="1">
      <c r="B4" s="21"/>
      <c r="G4" s="21"/>
      <c r="H4" s="22"/>
    </row>
    <row r="5" spans="1:9">
      <c r="A5" s="21"/>
      <c r="B5" s="21"/>
      <c r="C5" s="31"/>
      <c r="D5" s="23"/>
      <c r="E5" s="24"/>
      <c r="F5" s="21"/>
      <c r="G5" s="24"/>
      <c r="H5" s="16">
        <f>E5-G5+E6</f>
        <v>0</v>
      </c>
    </row>
    <row r="6" spans="1:9" ht="15.75" thickBot="1">
      <c r="A6" s="22"/>
      <c r="B6" s="21"/>
      <c r="C6" s="22"/>
      <c r="D6" s="22"/>
      <c r="E6" s="22"/>
      <c r="F6" s="21"/>
      <c r="G6" s="22"/>
    </row>
    <row r="7" spans="1:9" ht="16.5" thickTop="1" thickBot="1">
      <c r="A7" t="s">
        <v>22</v>
      </c>
      <c r="B7" s="139" t="s">
        <v>7</v>
      </c>
      <c r="C7" s="48" t="s">
        <v>8</v>
      </c>
      <c r="D7" s="51" t="s">
        <v>3</v>
      </c>
      <c r="E7" s="42" t="s">
        <v>2</v>
      </c>
      <c r="F7" s="18" t="s">
        <v>9</v>
      </c>
      <c r="G7" s="19" t="s">
        <v>16</v>
      </c>
      <c r="H7" s="43"/>
    </row>
    <row r="8" spans="1:9" ht="15.75" thickTop="1">
      <c r="A8" s="11"/>
      <c r="B8" s="5"/>
      <c r="C8" s="26"/>
      <c r="D8" s="269"/>
      <c r="E8" s="270"/>
      <c r="F8" s="155"/>
      <c r="G8" s="156"/>
      <c r="H8" s="157"/>
      <c r="I8" s="329"/>
    </row>
    <row r="9" spans="1:9">
      <c r="B9" s="5"/>
      <c r="C9" s="26"/>
      <c r="D9" s="193"/>
      <c r="E9" s="125"/>
      <c r="F9" s="141"/>
      <c r="G9" s="100"/>
      <c r="H9" s="142"/>
    </row>
    <row r="10" spans="1:9">
      <c r="A10" s="118" t="s">
        <v>36</v>
      </c>
      <c r="B10" s="5"/>
      <c r="C10" s="26"/>
      <c r="D10" s="322"/>
      <c r="E10" s="129"/>
      <c r="F10" s="130"/>
      <c r="G10" s="147"/>
      <c r="H10" s="131"/>
    </row>
    <row r="11" spans="1:9">
      <c r="A11" s="248"/>
      <c r="B11" s="5"/>
      <c r="C11" s="26"/>
      <c r="D11" s="322"/>
      <c r="E11" s="129"/>
      <c r="F11" s="130"/>
      <c r="G11" s="147"/>
      <c r="H11" s="131"/>
    </row>
    <row r="12" spans="1:9">
      <c r="A12" s="22"/>
      <c r="B12" s="5"/>
      <c r="C12" s="26"/>
      <c r="D12" s="369"/>
      <c r="E12" s="370"/>
      <c r="F12" s="312"/>
      <c r="G12" s="313"/>
      <c r="H12" s="314"/>
    </row>
    <row r="13" spans="1:9">
      <c r="A13" s="207" t="s">
        <v>37</v>
      </c>
      <c r="B13" s="5"/>
      <c r="C13" s="26"/>
      <c r="D13" s="369"/>
      <c r="E13" s="370"/>
      <c r="F13" s="312"/>
      <c r="G13" s="313"/>
      <c r="H13" s="314"/>
    </row>
    <row r="14" spans="1:9">
      <c r="A14" s="77"/>
      <c r="B14" s="5"/>
      <c r="C14" s="26"/>
      <c r="D14" s="369"/>
      <c r="E14" s="370"/>
      <c r="F14" s="312"/>
      <c r="G14" s="313"/>
      <c r="H14" s="314"/>
    </row>
    <row r="15" spans="1:9">
      <c r="A15" s="77"/>
      <c r="B15" s="5"/>
      <c r="C15" s="26"/>
      <c r="D15" s="369"/>
      <c r="E15" s="370"/>
      <c r="F15" s="312"/>
      <c r="G15" s="313"/>
      <c r="H15" s="314"/>
    </row>
    <row r="16" spans="1:9">
      <c r="A16" s="11"/>
      <c r="B16" s="5"/>
      <c r="C16" s="26"/>
      <c r="D16" s="369"/>
      <c r="E16" s="370"/>
      <c r="F16" s="312"/>
      <c r="G16" s="313"/>
      <c r="H16" s="314"/>
    </row>
    <row r="17" spans="1:8">
      <c r="A17" s="11"/>
      <c r="B17" s="5"/>
      <c r="C17" s="26"/>
      <c r="D17" s="369"/>
      <c r="E17" s="370"/>
      <c r="F17" s="312"/>
      <c r="G17" s="313"/>
      <c r="H17" s="314"/>
    </row>
    <row r="18" spans="1:8">
      <c r="A18" s="11"/>
      <c r="B18" s="5"/>
      <c r="C18" s="26"/>
      <c r="D18" s="369"/>
      <c r="E18" s="370"/>
      <c r="F18" s="312"/>
      <c r="G18" s="313"/>
      <c r="H18" s="314"/>
    </row>
    <row r="19" spans="1:8">
      <c r="A19" s="11"/>
      <c r="B19" s="5"/>
      <c r="C19" s="26"/>
      <c r="D19" s="369"/>
      <c r="E19" s="370"/>
      <c r="F19" s="312"/>
      <c r="G19" s="313"/>
      <c r="H19" s="314"/>
    </row>
    <row r="20" spans="1:8">
      <c r="A20" s="11"/>
      <c r="B20" s="5"/>
      <c r="C20" s="26"/>
      <c r="D20" s="369"/>
      <c r="E20" s="370"/>
      <c r="F20" s="312"/>
      <c r="G20" s="313"/>
      <c r="H20" s="314"/>
    </row>
    <row r="21" spans="1:8">
      <c r="A21" s="11"/>
      <c r="B21" s="5"/>
      <c r="C21" s="26"/>
      <c r="D21" s="471"/>
      <c r="E21" s="472"/>
      <c r="F21" s="473"/>
      <c r="G21" s="474"/>
      <c r="H21" s="475"/>
    </row>
    <row r="22" spans="1:8">
      <c r="A22" s="11"/>
      <c r="B22" s="5"/>
      <c r="C22" s="26"/>
      <c r="D22" s="471"/>
      <c r="E22" s="472"/>
      <c r="F22" s="473"/>
      <c r="G22" s="474"/>
      <c r="H22" s="475"/>
    </row>
    <row r="23" spans="1:8">
      <c r="A23" s="11"/>
      <c r="B23" s="5"/>
      <c r="C23" s="26"/>
      <c r="D23" s="471"/>
      <c r="E23" s="472"/>
      <c r="F23" s="473"/>
      <c r="G23" s="474"/>
      <c r="H23" s="475"/>
    </row>
    <row r="24" spans="1:8">
      <c r="A24" s="11"/>
      <c r="B24" s="5"/>
      <c r="C24" s="26"/>
      <c r="D24" s="473"/>
      <c r="E24" s="472"/>
      <c r="F24" s="473"/>
      <c r="G24" s="474"/>
      <c r="H24" s="475"/>
    </row>
    <row r="25" spans="1:8">
      <c r="A25" s="11"/>
      <c r="B25" s="5"/>
      <c r="C25" s="26"/>
      <c r="D25" s="312"/>
      <c r="E25" s="370"/>
      <c r="F25" s="473"/>
      <c r="G25" s="474"/>
      <c r="H25" s="475"/>
    </row>
    <row r="26" spans="1:8">
      <c r="A26" s="11"/>
      <c r="B26" s="5"/>
      <c r="C26" s="26"/>
      <c r="D26" s="473"/>
      <c r="E26" s="472"/>
      <c r="F26" s="473"/>
      <c r="G26" s="474"/>
      <c r="H26" s="475"/>
    </row>
    <row r="27" spans="1:8">
      <c r="A27" s="11"/>
      <c r="B27" s="5"/>
      <c r="C27" s="26"/>
      <c r="D27" s="473"/>
      <c r="E27" s="472"/>
      <c r="F27" s="473"/>
      <c r="G27" s="474"/>
      <c r="H27" s="475"/>
    </row>
    <row r="28" spans="1:8">
      <c r="A28" s="11"/>
      <c r="B28" s="5"/>
      <c r="C28" s="26"/>
      <c r="D28" s="473"/>
      <c r="E28" s="472"/>
      <c r="F28" s="473"/>
      <c r="G28" s="474"/>
      <c r="H28" s="475"/>
    </row>
    <row r="29" spans="1:8">
      <c r="A29" s="11"/>
      <c r="B29" s="5"/>
      <c r="C29" s="26"/>
      <c r="D29" s="473"/>
      <c r="E29" s="472"/>
      <c r="F29" s="473"/>
      <c r="G29" s="474"/>
      <c r="H29" s="475"/>
    </row>
    <row r="30" spans="1:8">
      <c r="A30" s="11"/>
      <c r="B30" s="5"/>
      <c r="C30" s="26"/>
      <c r="D30" s="473"/>
      <c r="E30" s="472"/>
      <c r="F30" s="473"/>
      <c r="G30" s="474"/>
      <c r="H30" s="475"/>
    </row>
    <row r="31" spans="1:8">
      <c r="A31" s="11"/>
      <c r="B31" s="5"/>
      <c r="C31" s="26"/>
      <c r="D31" s="473"/>
      <c r="E31" s="472"/>
      <c r="F31" s="473"/>
      <c r="G31" s="474"/>
      <c r="H31" s="475"/>
    </row>
    <row r="32" spans="1:8" ht="15.75" thickBot="1">
      <c r="A32" s="11"/>
      <c r="B32" s="8"/>
      <c r="C32" s="61"/>
      <c r="D32" s="476">
        <v>0</v>
      </c>
      <c r="E32" s="477"/>
      <c r="F32" s="476"/>
      <c r="G32" s="478"/>
      <c r="H32" s="479"/>
    </row>
    <row r="33" spans="1:8" ht="15.75" thickTop="1">
      <c r="A33" s="11"/>
      <c r="B33" s="11"/>
      <c r="C33" s="26">
        <f>SUM(C8:C31)</f>
        <v>0</v>
      </c>
      <c r="D33" s="12">
        <f>SUM(D8:D32)</f>
        <v>0</v>
      </c>
      <c r="E33" s="53"/>
      <c r="F33" s="12">
        <f>SUM(F8:F32)</f>
        <v>0</v>
      </c>
      <c r="G33" s="52"/>
      <c r="H33" s="30"/>
    </row>
    <row r="34" spans="1:8" ht="15.75" thickBot="1">
      <c r="A34" s="11"/>
      <c r="B34" s="11"/>
      <c r="C34" s="26"/>
      <c r="D34" s="12"/>
      <c r="E34" s="53"/>
      <c r="F34" s="12"/>
      <c r="G34" s="52"/>
      <c r="H34" s="30"/>
    </row>
    <row r="35" spans="1:8">
      <c r="A35" s="11"/>
      <c r="B35" s="11"/>
      <c r="C35" s="94" t="s">
        <v>4</v>
      </c>
      <c r="D35" s="72">
        <f>F5-C33+F6</f>
        <v>0</v>
      </c>
      <c r="E35" s="70"/>
      <c r="F35" s="12"/>
      <c r="G35" s="52"/>
      <c r="H35" s="30"/>
    </row>
    <row r="36" spans="1:8">
      <c r="A36" s="11"/>
      <c r="B36" s="11"/>
      <c r="C36" s="683" t="s">
        <v>19</v>
      </c>
      <c r="D36" s="684"/>
      <c r="E36" s="68">
        <f>E5-F33+E6</f>
        <v>0</v>
      </c>
      <c r="F36" s="12"/>
      <c r="G36" s="52"/>
      <c r="H36" s="30"/>
    </row>
    <row r="37" spans="1:8" ht="15.75" thickBot="1">
      <c r="A37" s="11"/>
      <c r="B37" s="11"/>
      <c r="C37" s="78"/>
      <c r="D37" s="73"/>
      <c r="E37" s="71"/>
      <c r="F37" s="12"/>
      <c r="G37" s="52"/>
      <c r="H37" s="30"/>
    </row>
    <row r="38" spans="1:8">
      <c r="A38" s="11"/>
      <c r="B38" s="11"/>
      <c r="C38" s="26"/>
      <c r="D38" s="12"/>
      <c r="E38" s="53"/>
      <c r="F38" s="12"/>
      <c r="G38" s="52"/>
      <c r="H38" s="30"/>
    </row>
  </sheetData>
  <mergeCells count="2">
    <mergeCell ref="A1:G1"/>
    <mergeCell ref="C36:D36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R44"/>
  <sheetViews>
    <sheetView topLeftCell="J25" workbookViewId="0">
      <selection activeCell="Q18" sqref="Q18"/>
    </sheetView>
  </sheetViews>
  <sheetFormatPr baseColWidth="10" defaultRowHeight="1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10" max="10" width="31.5703125" customWidth="1"/>
    <col min="11" max="11" width="18.5703125" customWidth="1"/>
    <col min="12" max="12" width="14.42578125" customWidth="1"/>
    <col min="13" max="13" width="14" customWidth="1"/>
    <col min="14" max="15" width="13" customWidth="1"/>
  </cols>
  <sheetData>
    <row r="1" spans="1:18" ht="40.5">
      <c r="A1" s="675" t="s">
        <v>157</v>
      </c>
      <c r="B1" s="675"/>
      <c r="C1" s="675"/>
      <c r="D1" s="675"/>
      <c r="E1" s="675"/>
      <c r="F1" s="675"/>
      <c r="G1" s="675"/>
      <c r="H1" s="20">
        <v>1</v>
      </c>
      <c r="J1" s="675" t="s">
        <v>157</v>
      </c>
      <c r="K1" s="675"/>
      <c r="L1" s="675"/>
      <c r="M1" s="675"/>
      <c r="N1" s="675"/>
      <c r="O1" s="675"/>
      <c r="P1" s="675"/>
      <c r="Q1" s="20">
        <v>1</v>
      </c>
    </row>
    <row r="2" spans="1:18" ht="15.75" thickBot="1"/>
    <row r="3" spans="1:18" ht="16.5" thickTop="1" thickBot="1">
      <c r="A3" s="17" t="s">
        <v>0</v>
      </c>
      <c r="B3" s="18" t="s">
        <v>1</v>
      </c>
      <c r="C3" s="18" t="s">
        <v>13</v>
      </c>
      <c r="D3" s="18" t="s">
        <v>2</v>
      </c>
      <c r="E3" s="18" t="s">
        <v>3</v>
      </c>
      <c r="F3" s="18" t="s">
        <v>4</v>
      </c>
      <c r="G3" s="90" t="s">
        <v>12</v>
      </c>
      <c r="H3" s="59" t="s">
        <v>11</v>
      </c>
      <c r="J3" s="17" t="s">
        <v>0</v>
      </c>
      <c r="K3" s="18" t="s">
        <v>1</v>
      </c>
      <c r="L3" s="18" t="s">
        <v>13</v>
      </c>
      <c r="M3" s="18" t="s">
        <v>2</v>
      </c>
      <c r="N3" s="18" t="s">
        <v>3</v>
      </c>
      <c r="O3" s="18" t="s">
        <v>4</v>
      </c>
      <c r="P3" s="90" t="s">
        <v>12</v>
      </c>
      <c r="Q3" s="59" t="s">
        <v>11</v>
      </c>
    </row>
    <row r="4" spans="1:18" ht="15.75" thickTop="1">
      <c r="B4" s="21"/>
      <c r="G4" s="22"/>
      <c r="H4" s="22"/>
      <c r="K4" s="21"/>
      <c r="P4" s="22"/>
      <c r="Q4" s="22"/>
    </row>
    <row r="5" spans="1:18">
      <c r="A5" s="21" t="s">
        <v>52</v>
      </c>
      <c r="B5" s="21" t="s">
        <v>47</v>
      </c>
      <c r="C5" s="31">
        <v>46</v>
      </c>
      <c r="D5" s="23">
        <v>41075</v>
      </c>
      <c r="E5" s="24">
        <v>5000</v>
      </c>
      <c r="F5" s="21">
        <v>500</v>
      </c>
      <c r="G5" s="24">
        <f>F39</f>
        <v>2550</v>
      </c>
      <c r="H5" s="16">
        <f>E5-G5+E6</f>
        <v>2450</v>
      </c>
      <c r="J5" s="21" t="s">
        <v>52</v>
      </c>
      <c r="K5" s="21" t="s">
        <v>47</v>
      </c>
      <c r="L5" s="31">
        <v>46</v>
      </c>
      <c r="M5" s="23">
        <v>41075</v>
      </c>
      <c r="N5" s="24">
        <v>5000</v>
      </c>
      <c r="O5" s="21">
        <v>500</v>
      </c>
      <c r="P5" s="24">
        <f>O39+F39</f>
        <v>3470</v>
      </c>
      <c r="Q5" s="16">
        <f>N5-P5+N6</f>
        <v>1530</v>
      </c>
    </row>
    <row r="6" spans="1:18" ht="15.75" thickBot="1">
      <c r="A6" s="22"/>
      <c r="B6" s="21" t="s">
        <v>74</v>
      </c>
      <c r="C6" s="22"/>
      <c r="D6" s="22"/>
      <c r="E6" s="22"/>
      <c r="F6" s="21"/>
      <c r="G6" s="22"/>
      <c r="J6" s="22"/>
      <c r="K6" s="21" t="s">
        <v>74</v>
      </c>
      <c r="L6" s="22"/>
      <c r="M6" s="22"/>
      <c r="N6" s="22"/>
      <c r="O6" s="21"/>
      <c r="P6" s="22"/>
    </row>
    <row r="7" spans="1:18" ht="16.5" thickTop="1" thickBot="1">
      <c r="A7" t="s">
        <v>22</v>
      </c>
      <c r="B7" s="139" t="s">
        <v>7</v>
      </c>
      <c r="C7" s="48" t="s">
        <v>8</v>
      </c>
      <c r="D7" s="51" t="s">
        <v>3</v>
      </c>
      <c r="E7" s="42" t="s">
        <v>2</v>
      </c>
      <c r="F7" s="18" t="s">
        <v>9</v>
      </c>
      <c r="G7" s="19" t="s">
        <v>16</v>
      </c>
      <c r="H7" s="43"/>
      <c r="J7" t="s">
        <v>22</v>
      </c>
      <c r="K7" s="139" t="s">
        <v>7</v>
      </c>
      <c r="L7" s="48" t="s">
        <v>8</v>
      </c>
      <c r="M7" s="51" t="s">
        <v>3</v>
      </c>
      <c r="N7" s="42" t="s">
        <v>2</v>
      </c>
      <c r="O7" s="18" t="s">
        <v>9</v>
      </c>
      <c r="P7" s="19" t="s">
        <v>16</v>
      </c>
      <c r="Q7" s="43"/>
    </row>
    <row r="8" spans="1:18" ht="15.75" thickTop="1">
      <c r="A8" s="11"/>
      <c r="B8" s="315">
        <v>10</v>
      </c>
      <c r="C8" s="26">
        <v>15</v>
      </c>
      <c r="D8" s="269">
        <f>C8*B8</f>
        <v>150</v>
      </c>
      <c r="E8" s="270">
        <v>41076</v>
      </c>
      <c r="F8" s="155">
        <f>D8</f>
        <v>150</v>
      </c>
      <c r="G8" s="156" t="s">
        <v>81</v>
      </c>
      <c r="H8" s="157">
        <v>54</v>
      </c>
      <c r="J8" s="11"/>
      <c r="K8" s="315">
        <v>10</v>
      </c>
      <c r="L8" s="26">
        <v>10</v>
      </c>
      <c r="M8" s="490">
        <f>L8*K8</f>
        <v>100</v>
      </c>
      <c r="N8" s="485">
        <v>41197</v>
      </c>
      <c r="O8" s="486">
        <f>M8</f>
        <v>100</v>
      </c>
      <c r="P8" s="487" t="s">
        <v>203</v>
      </c>
      <c r="Q8" s="488">
        <v>54</v>
      </c>
      <c r="R8" s="491"/>
    </row>
    <row r="9" spans="1:18">
      <c r="B9" s="315">
        <v>10</v>
      </c>
      <c r="C9" s="26">
        <v>1</v>
      </c>
      <c r="D9" s="269">
        <f t="shared" ref="D9:D32" si="0">C9*B9</f>
        <v>10</v>
      </c>
      <c r="E9" s="270">
        <v>41076</v>
      </c>
      <c r="F9" s="155">
        <f t="shared" ref="F9:F38" si="1">D9</f>
        <v>10</v>
      </c>
      <c r="G9" s="156" t="s">
        <v>82</v>
      </c>
      <c r="H9" s="157">
        <v>54</v>
      </c>
      <c r="K9" s="315">
        <v>10</v>
      </c>
      <c r="L9" s="26">
        <v>10</v>
      </c>
      <c r="M9" s="490">
        <f t="shared" ref="M9:M36" si="2">L9*K9</f>
        <v>100</v>
      </c>
      <c r="N9" s="485">
        <v>41201</v>
      </c>
      <c r="O9" s="486">
        <f t="shared" ref="O9:O38" si="3">M9</f>
        <v>100</v>
      </c>
      <c r="P9" s="487" t="s">
        <v>214</v>
      </c>
      <c r="Q9" s="488">
        <v>54</v>
      </c>
      <c r="R9" s="491"/>
    </row>
    <row r="10" spans="1:18">
      <c r="A10" s="118" t="s">
        <v>36</v>
      </c>
      <c r="B10" s="315">
        <v>10</v>
      </c>
      <c r="C10" s="26">
        <v>15</v>
      </c>
      <c r="D10" s="269">
        <f t="shared" si="0"/>
        <v>150</v>
      </c>
      <c r="E10" s="270">
        <v>41083</v>
      </c>
      <c r="F10" s="155">
        <f t="shared" si="1"/>
        <v>150</v>
      </c>
      <c r="G10" s="156" t="s">
        <v>84</v>
      </c>
      <c r="H10" s="157">
        <v>54</v>
      </c>
      <c r="J10" s="118" t="s">
        <v>36</v>
      </c>
      <c r="K10" s="315">
        <v>10</v>
      </c>
      <c r="L10" s="26">
        <v>10</v>
      </c>
      <c r="M10" s="490">
        <f t="shared" si="2"/>
        <v>100</v>
      </c>
      <c r="N10" s="485">
        <v>41204</v>
      </c>
      <c r="O10" s="486">
        <f t="shared" si="3"/>
        <v>100</v>
      </c>
      <c r="P10" s="487" t="s">
        <v>219</v>
      </c>
      <c r="Q10" s="488">
        <v>54</v>
      </c>
      <c r="R10" s="491"/>
    </row>
    <row r="11" spans="1:18">
      <c r="A11" s="248"/>
      <c r="B11" s="315">
        <v>10</v>
      </c>
      <c r="C11" s="26">
        <v>1</v>
      </c>
      <c r="D11" s="269">
        <f t="shared" si="0"/>
        <v>10</v>
      </c>
      <c r="E11" s="270">
        <v>41088</v>
      </c>
      <c r="F11" s="155">
        <f t="shared" si="1"/>
        <v>10</v>
      </c>
      <c r="G11" s="156" t="s">
        <v>85</v>
      </c>
      <c r="H11" s="157">
        <v>54</v>
      </c>
      <c r="J11" s="248"/>
      <c r="K11" s="315">
        <v>10</v>
      </c>
      <c r="L11" s="26">
        <v>10</v>
      </c>
      <c r="M11" s="490">
        <f t="shared" si="2"/>
        <v>100</v>
      </c>
      <c r="N11" s="485">
        <v>41209</v>
      </c>
      <c r="O11" s="486">
        <f t="shared" si="3"/>
        <v>100</v>
      </c>
      <c r="P11" s="487" t="s">
        <v>228</v>
      </c>
      <c r="Q11" s="488">
        <v>54</v>
      </c>
      <c r="R11" s="491"/>
    </row>
    <row r="12" spans="1:18">
      <c r="A12" s="22"/>
      <c r="B12" s="315">
        <v>10</v>
      </c>
      <c r="C12" s="26">
        <v>10</v>
      </c>
      <c r="D12" s="269">
        <f t="shared" si="0"/>
        <v>100</v>
      </c>
      <c r="E12" s="270">
        <v>41089</v>
      </c>
      <c r="F12" s="155">
        <f t="shared" si="1"/>
        <v>100</v>
      </c>
      <c r="G12" s="156" t="s">
        <v>86</v>
      </c>
      <c r="H12" s="157">
        <v>54</v>
      </c>
      <c r="J12" s="22"/>
      <c r="K12" s="315">
        <v>10</v>
      </c>
      <c r="L12" s="26">
        <v>10</v>
      </c>
      <c r="M12" s="323">
        <f t="shared" si="2"/>
        <v>100</v>
      </c>
      <c r="N12" s="324">
        <v>41215</v>
      </c>
      <c r="O12" s="310">
        <f t="shared" si="3"/>
        <v>100</v>
      </c>
      <c r="P12" s="311" t="s">
        <v>339</v>
      </c>
      <c r="Q12" s="309">
        <v>54</v>
      </c>
      <c r="R12" s="491"/>
    </row>
    <row r="13" spans="1:18">
      <c r="A13" s="207" t="s">
        <v>37</v>
      </c>
      <c r="B13" s="315">
        <v>10</v>
      </c>
      <c r="C13" s="26">
        <v>10</v>
      </c>
      <c r="D13" s="322">
        <f t="shared" si="0"/>
        <v>100</v>
      </c>
      <c r="E13" s="129">
        <v>41093</v>
      </c>
      <c r="F13" s="130">
        <f t="shared" si="1"/>
        <v>100</v>
      </c>
      <c r="G13" s="147" t="s">
        <v>91</v>
      </c>
      <c r="H13" s="131">
        <v>54</v>
      </c>
      <c r="J13" s="207" t="s">
        <v>37</v>
      </c>
      <c r="K13" s="315">
        <v>10</v>
      </c>
      <c r="L13" s="26">
        <v>10</v>
      </c>
      <c r="M13" s="323">
        <f t="shared" si="2"/>
        <v>100</v>
      </c>
      <c r="N13" s="324">
        <v>41221</v>
      </c>
      <c r="O13" s="310">
        <f t="shared" si="3"/>
        <v>100</v>
      </c>
      <c r="P13" s="311" t="s">
        <v>363</v>
      </c>
      <c r="Q13" s="309">
        <v>54</v>
      </c>
      <c r="R13" s="491"/>
    </row>
    <row r="14" spans="1:18">
      <c r="A14" s="77"/>
      <c r="B14" s="315">
        <v>10</v>
      </c>
      <c r="C14" s="26">
        <v>10</v>
      </c>
      <c r="D14" s="322">
        <f t="shared" si="0"/>
        <v>100</v>
      </c>
      <c r="E14" s="129">
        <v>41096</v>
      </c>
      <c r="F14" s="130">
        <f t="shared" si="1"/>
        <v>100</v>
      </c>
      <c r="G14" s="147" t="s">
        <v>92</v>
      </c>
      <c r="H14" s="131">
        <v>54</v>
      </c>
      <c r="J14" s="77"/>
      <c r="K14" s="315">
        <v>10</v>
      </c>
      <c r="L14" s="26">
        <v>10</v>
      </c>
      <c r="M14" s="323">
        <f t="shared" si="2"/>
        <v>100</v>
      </c>
      <c r="N14" s="324">
        <v>41227</v>
      </c>
      <c r="O14" s="310">
        <f t="shared" si="3"/>
        <v>100</v>
      </c>
      <c r="P14" s="311" t="s">
        <v>389</v>
      </c>
      <c r="Q14" s="309">
        <v>54</v>
      </c>
      <c r="R14" s="491"/>
    </row>
    <row r="15" spans="1:18">
      <c r="A15" s="77"/>
      <c r="B15" s="315">
        <v>10</v>
      </c>
      <c r="C15" s="26">
        <v>10</v>
      </c>
      <c r="D15" s="322">
        <f t="shared" si="0"/>
        <v>100</v>
      </c>
      <c r="E15" s="129">
        <v>41103</v>
      </c>
      <c r="F15" s="130">
        <f t="shared" si="1"/>
        <v>100</v>
      </c>
      <c r="G15" s="147" t="s">
        <v>94</v>
      </c>
      <c r="H15" s="131">
        <v>54</v>
      </c>
      <c r="J15" s="77"/>
      <c r="K15" s="315">
        <v>10</v>
      </c>
      <c r="L15" s="26">
        <v>10</v>
      </c>
      <c r="M15" s="323">
        <f t="shared" si="2"/>
        <v>100</v>
      </c>
      <c r="N15" s="324">
        <v>41233</v>
      </c>
      <c r="O15" s="310">
        <f t="shared" si="3"/>
        <v>100</v>
      </c>
      <c r="P15" s="311" t="s">
        <v>428</v>
      </c>
      <c r="Q15" s="309">
        <v>54</v>
      </c>
      <c r="R15" s="491"/>
    </row>
    <row r="16" spans="1:18">
      <c r="A16" s="11"/>
      <c r="B16" s="315">
        <v>10</v>
      </c>
      <c r="C16" s="26">
        <v>10</v>
      </c>
      <c r="D16" s="322">
        <f t="shared" si="0"/>
        <v>100</v>
      </c>
      <c r="E16" s="129">
        <v>41104</v>
      </c>
      <c r="F16" s="130">
        <f t="shared" si="1"/>
        <v>100</v>
      </c>
      <c r="G16" s="147" t="s">
        <v>95</v>
      </c>
      <c r="H16" s="131">
        <v>54</v>
      </c>
      <c r="J16" s="11"/>
      <c r="K16" s="315">
        <v>10</v>
      </c>
      <c r="L16" s="26">
        <v>10</v>
      </c>
      <c r="M16" s="323">
        <f t="shared" si="2"/>
        <v>100</v>
      </c>
      <c r="N16" s="324">
        <v>41236</v>
      </c>
      <c r="O16" s="310">
        <f t="shared" si="3"/>
        <v>100</v>
      </c>
      <c r="P16" s="311" t="s">
        <v>449</v>
      </c>
      <c r="Q16" s="309">
        <v>54</v>
      </c>
      <c r="R16" s="491"/>
    </row>
    <row r="17" spans="1:18">
      <c r="A17" s="11"/>
      <c r="B17" s="315">
        <v>10</v>
      </c>
      <c r="C17" s="26">
        <v>5</v>
      </c>
      <c r="D17" s="322">
        <f t="shared" si="0"/>
        <v>50</v>
      </c>
      <c r="E17" s="129">
        <v>41111</v>
      </c>
      <c r="F17" s="130">
        <f t="shared" si="1"/>
        <v>50</v>
      </c>
      <c r="G17" s="147" t="s">
        <v>97</v>
      </c>
      <c r="H17" s="131">
        <v>54</v>
      </c>
      <c r="J17" s="11"/>
      <c r="K17" s="315">
        <v>10</v>
      </c>
      <c r="L17" s="26">
        <v>2</v>
      </c>
      <c r="M17" s="323">
        <f t="shared" si="2"/>
        <v>20</v>
      </c>
      <c r="N17" s="324">
        <v>41241</v>
      </c>
      <c r="O17" s="310">
        <f t="shared" si="3"/>
        <v>20</v>
      </c>
      <c r="P17" s="311" t="s">
        <v>476</v>
      </c>
      <c r="Q17" s="309">
        <v>54</v>
      </c>
      <c r="R17" s="491"/>
    </row>
    <row r="18" spans="1:18">
      <c r="A18" s="11"/>
      <c r="B18" s="315">
        <v>10</v>
      </c>
      <c r="C18" s="26">
        <v>2</v>
      </c>
      <c r="D18" s="322">
        <f t="shared" si="0"/>
        <v>20</v>
      </c>
      <c r="E18" s="129">
        <v>41116</v>
      </c>
      <c r="F18" s="130">
        <f t="shared" si="1"/>
        <v>20</v>
      </c>
      <c r="G18" s="147" t="s">
        <v>99</v>
      </c>
      <c r="H18" s="131">
        <v>54</v>
      </c>
      <c r="J18" s="11"/>
      <c r="K18" s="315">
        <v>10</v>
      </c>
      <c r="L18" s="26"/>
      <c r="M18" s="323">
        <f t="shared" si="2"/>
        <v>0</v>
      </c>
      <c r="N18" s="324"/>
      <c r="O18" s="310">
        <f t="shared" si="3"/>
        <v>0</v>
      </c>
      <c r="P18" s="311"/>
      <c r="Q18" s="309"/>
      <c r="R18" s="491"/>
    </row>
    <row r="19" spans="1:18">
      <c r="A19" s="11"/>
      <c r="B19" s="315">
        <v>10</v>
      </c>
      <c r="C19" s="26">
        <v>8</v>
      </c>
      <c r="D19" s="322">
        <f t="shared" si="0"/>
        <v>80</v>
      </c>
      <c r="E19" s="129">
        <v>41118</v>
      </c>
      <c r="F19" s="130">
        <f t="shared" si="1"/>
        <v>80</v>
      </c>
      <c r="G19" s="147" t="s">
        <v>101</v>
      </c>
      <c r="H19" s="131">
        <v>54</v>
      </c>
      <c r="J19" s="11"/>
      <c r="K19" s="315">
        <v>10</v>
      </c>
      <c r="L19" s="26"/>
      <c r="M19" s="323">
        <f t="shared" si="2"/>
        <v>0</v>
      </c>
      <c r="N19" s="324"/>
      <c r="O19" s="310">
        <f t="shared" si="3"/>
        <v>0</v>
      </c>
      <c r="P19" s="311"/>
      <c r="Q19" s="309"/>
      <c r="R19" s="491"/>
    </row>
    <row r="20" spans="1:18">
      <c r="A20" s="11"/>
      <c r="B20" s="315">
        <v>10</v>
      </c>
      <c r="C20" s="26">
        <v>10</v>
      </c>
      <c r="D20" s="322">
        <f t="shared" si="0"/>
        <v>100</v>
      </c>
      <c r="E20" s="129">
        <v>41124</v>
      </c>
      <c r="F20" s="130">
        <f t="shared" si="1"/>
        <v>100</v>
      </c>
      <c r="G20" s="147" t="s">
        <v>107</v>
      </c>
      <c r="H20" s="131">
        <v>54</v>
      </c>
      <c r="J20" s="11"/>
      <c r="K20" s="315">
        <v>10</v>
      </c>
      <c r="L20" s="26"/>
      <c r="M20" s="323">
        <f t="shared" si="2"/>
        <v>0</v>
      </c>
      <c r="N20" s="324"/>
      <c r="O20" s="310">
        <f t="shared" si="3"/>
        <v>0</v>
      </c>
      <c r="P20" s="311"/>
      <c r="Q20" s="309"/>
      <c r="R20" s="491"/>
    </row>
    <row r="21" spans="1:18">
      <c r="A21" s="11"/>
      <c r="B21" s="315">
        <v>10</v>
      </c>
      <c r="C21" s="26">
        <v>10</v>
      </c>
      <c r="D21" s="322">
        <f t="shared" si="0"/>
        <v>100</v>
      </c>
      <c r="E21" s="129">
        <v>41129</v>
      </c>
      <c r="F21" s="130">
        <f t="shared" si="1"/>
        <v>100</v>
      </c>
      <c r="G21" s="147" t="s">
        <v>108</v>
      </c>
      <c r="H21" s="131">
        <v>54</v>
      </c>
      <c r="J21" s="11"/>
      <c r="K21" s="315">
        <v>10</v>
      </c>
      <c r="L21" s="26"/>
      <c r="M21" s="323">
        <f t="shared" si="2"/>
        <v>0</v>
      </c>
      <c r="N21" s="324"/>
      <c r="O21" s="310">
        <f t="shared" si="3"/>
        <v>0</v>
      </c>
      <c r="P21" s="311"/>
      <c r="Q21" s="309"/>
      <c r="R21" s="491"/>
    </row>
    <row r="22" spans="1:18">
      <c r="A22" s="11"/>
      <c r="B22" s="315">
        <v>10</v>
      </c>
      <c r="C22" s="26">
        <v>10</v>
      </c>
      <c r="D22" s="322">
        <f t="shared" si="0"/>
        <v>100</v>
      </c>
      <c r="E22" s="129">
        <v>41132</v>
      </c>
      <c r="F22" s="130">
        <f t="shared" si="1"/>
        <v>100</v>
      </c>
      <c r="G22" s="147" t="s">
        <v>110</v>
      </c>
      <c r="H22" s="131">
        <v>54</v>
      </c>
      <c r="J22" s="11"/>
      <c r="K22" s="315">
        <v>10</v>
      </c>
      <c r="L22" s="26"/>
      <c r="M22" s="323">
        <f t="shared" si="2"/>
        <v>0</v>
      </c>
      <c r="N22" s="324"/>
      <c r="O22" s="310">
        <f t="shared" si="3"/>
        <v>0</v>
      </c>
      <c r="P22" s="311"/>
      <c r="Q22" s="309"/>
      <c r="R22" s="491"/>
    </row>
    <row r="23" spans="1:18">
      <c r="A23" s="11"/>
      <c r="B23" s="315">
        <v>10</v>
      </c>
      <c r="C23" s="26">
        <v>2</v>
      </c>
      <c r="D23" s="322">
        <f t="shared" si="0"/>
        <v>20</v>
      </c>
      <c r="E23" s="129">
        <v>41137</v>
      </c>
      <c r="F23" s="130">
        <f t="shared" si="1"/>
        <v>20</v>
      </c>
      <c r="G23" s="147" t="s">
        <v>116</v>
      </c>
      <c r="H23" s="131">
        <v>54</v>
      </c>
      <c r="J23" s="11"/>
      <c r="K23" s="315">
        <v>10</v>
      </c>
      <c r="L23" s="26"/>
      <c r="M23" s="323">
        <f t="shared" si="2"/>
        <v>0</v>
      </c>
      <c r="N23" s="324"/>
      <c r="O23" s="310">
        <f t="shared" si="3"/>
        <v>0</v>
      </c>
      <c r="P23" s="311"/>
      <c r="Q23" s="309"/>
      <c r="R23" s="491"/>
    </row>
    <row r="24" spans="1:18">
      <c r="A24" s="11"/>
      <c r="B24" s="315">
        <v>10</v>
      </c>
      <c r="C24" s="26">
        <v>10</v>
      </c>
      <c r="D24" s="322">
        <f t="shared" si="0"/>
        <v>100</v>
      </c>
      <c r="E24" s="129">
        <v>41139</v>
      </c>
      <c r="F24" s="130">
        <f t="shared" si="1"/>
        <v>100</v>
      </c>
      <c r="G24" s="147" t="s">
        <v>117</v>
      </c>
      <c r="H24" s="131">
        <v>54</v>
      </c>
      <c r="J24" s="11"/>
      <c r="K24" s="315">
        <v>10</v>
      </c>
      <c r="L24" s="26"/>
      <c r="M24" s="323">
        <f t="shared" si="2"/>
        <v>0</v>
      </c>
      <c r="N24" s="324"/>
      <c r="O24" s="310">
        <f t="shared" si="3"/>
        <v>0</v>
      </c>
      <c r="P24" s="311"/>
      <c r="Q24" s="309"/>
      <c r="R24" s="491"/>
    </row>
    <row r="25" spans="1:18">
      <c r="A25" s="11"/>
      <c r="B25" s="315">
        <v>10</v>
      </c>
      <c r="C25" s="26">
        <v>10</v>
      </c>
      <c r="D25" s="322">
        <f t="shared" si="0"/>
        <v>100</v>
      </c>
      <c r="E25" s="129">
        <v>41146</v>
      </c>
      <c r="F25" s="130">
        <f t="shared" si="1"/>
        <v>100</v>
      </c>
      <c r="G25" s="147" t="s">
        <v>120</v>
      </c>
      <c r="H25" s="131">
        <v>54</v>
      </c>
      <c r="J25" s="11"/>
      <c r="K25" s="315">
        <v>10</v>
      </c>
      <c r="L25" s="26"/>
      <c r="M25" s="323">
        <f t="shared" si="2"/>
        <v>0</v>
      </c>
      <c r="N25" s="324"/>
      <c r="O25" s="310">
        <f t="shared" si="3"/>
        <v>0</v>
      </c>
      <c r="P25" s="311"/>
      <c r="Q25" s="309"/>
      <c r="R25" s="491"/>
    </row>
    <row r="26" spans="1:18">
      <c r="A26" s="11"/>
      <c r="B26" s="315">
        <v>10</v>
      </c>
      <c r="C26" s="26">
        <v>10</v>
      </c>
      <c r="D26" s="322">
        <f t="shared" si="0"/>
        <v>100</v>
      </c>
      <c r="E26" s="129">
        <v>41152</v>
      </c>
      <c r="F26" s="130">
        <f t="shared" si="1"/>
        <v>100</v>
      </c>
      <c r="G26" s="147" t="s">
        <v>122</v>
      </c>
      <c r="H26" s="131">
        <v>54</v>
      </c>
      <c r="J26" s="11"/>
      <c r="K26" s="315">
        <v>10</v>
      </c>
      <c r="L26" s="26"/>
      <c r="M26" s="323">
        <f t="shared" si="2"/>
        <v>0</v>
      </c>
      <c r="N26" s="324"/>
      <c r="O26" s="310">
        <f t="shared" si="3"/>
        <v>0</v>
      </c>
      <c r="P26" s="311"/>
      <c r="Q26" s="309"/>
      <c r="R26" s="491"/>
    </row>
    <row r="27" spans="1:18">
      <c r="A27" s="11"/>
      <c r="B27" s="315">
        <v>10</v>
      </c>
      <c r="C27" s="26">
        <v>5</v>
      </c>
      <c r="D27" s="453">
        <f t="shared" si="0"/>
        <v>50</v>
      </c>
      <c r="E27" s="334">
        <v>41155</v>
      </c>
      <c r="F27" s="214">
        <f t="shared" si="1"/>
        <v>50</v>
      </c>
      <c r="G27" s="215" t="s">
        <v>136</v>
      </c>
      <c r="H27" s="216">
        <v>54</v>
      </c>
      <c r="J27" s="11"/>
      <c r="K27" s="315">
        <v>10</v>
      </c>
      <c r="L27" s="26"/>
      <c r="M27" s="323">
        <f t="shared" si="2"/>
        <v>0</v>
      </c>
      <c r="N27" s="324"/>
      <c r="O27" s="310">
        <f t="shared" si="3"/>
        <v>0</v>
      </c>
      <c r="P27" s="311"/>
      <c r="Q27" s="309"/>
      <c r="R27" s="491"/>
    </row>
    <row r="28" spans="1:18">
      <c r="A28" s="11"/>
      <c r="B28" s="315">
        <v>10</v>
      </c>
      <c r="C28" s="26">
        <v>5</v>
      </c>
      <c r="D28" s="453">
        <f t="shared" si="0"/>
        <v>50</v>
      </c>
      <c r="E28" s="334">
        <v>41156</v>
      </c>
      <c r="F28" s="214">
        <f t="shared" si="1"/>
        <v>50</v>
      </c>
      <c r="G28" s="215" t="s">
        <v>137</v>
      </c>
      <c r="H28" s="216">
        <v>54</v>
      </c>
      <c r="J28" s="11"/>
      <c r="K28" s="315">
        <v>10</v>
      </c>
      <c r="L28" s="26"/>
      <c r="M28" s="323">
        <f t="shared" si="2"/>
        <v>0</v>
      </c>
      <c r="N28" s="324"/>
      <c r="O28" s="310">
        <f t="shared" si="3"/>
        <v>0</v>
      </c>
      <c r="P28" s="311"/>
      <c r="Q28" s="309"/>
      <c r="R28" s="491"/>
    </row>
    <row r="29" spans="1:18">
      <c r="A29" s="11"/>
      <c r="B29" s="315">
        <v>10</v>
      </c>
      <c r="C29" s="26">
        <v>12</v>
      </c>
      <c r="D29" s="453">
        <f t="shared" si="0"/>
        <v>120</v>
      </c>
      <c r="E29" s="334">
        <v>41158</v>
      </c>
      <c r="F29" s="214">
        <f t="shared" si="1"/>
        <v>120</v>
      </c>
      <c r="G29" s="215" t="s">
        <v>139</v>
      </c>
      <c r="H29" s="216">
        <v>54</v>
      </c>
      <c r="J29" s="11"/>
      <c r="K29" s="315">
        <v>10</v>
      </c>
      <c r="L29" s="26"/>
      <c r="M29" s="323">
        <f t="shared" si="2"/>
        <v>0</v>
      </c>
      <c r="N29" s="324"/>
      <c r="O29" s="310">
        <f t="shared" si="3"/>
        <v>0</v>
      </c>
      <c r="P29" s="311"/>
      <c r="Q29" s="309"/>
      <c r="R29" s="491"/>
    </row>
    <row r="30" spans="1:18">
      <c r="A30" s="11"/>
      <c r="B30" s="315">
        <v>10</v>
      </c>
      <c r="C30" s="26">
        <v>2</v>
      </c>
      <c r="D30" s="453">
        <f t="shared" si="0"/>
        <v>20</v>
      </c>
      <c r="E30" s="334">
        <v>41159</v>
      </c>
      <c r="F30" s="214">
        <f t="shared" si="1"/>
        <v>20</v>
      </c>
      <c r="G30" s="215" t="s">
        <v>141</v>
      </c>
      <c r="H30" s="216">
        <v>54</v>
      </c>
      <c r="J30" s="11"/>
      <c r="K30" s="315">
        <v>10</v>
      </c>
      <c r="L30" s="26"/>
      <c r="M30" s="323">
        <f t="shared" si="2"/>
        <v>0</v>
      </c>
      <c r="N30" s="324"/>
      <c r="O30" s="310">
        <f t="shared" si="3"/>
        <v>0</v>
      </c>
      <c r="P30" s="311"/>
      <c r="Q30" s="309"/>
      <c r="R30" s="491"/>
    </row>
    <row r="31" spans="1:18">
      <c r="A31" s="11"/>
      <c r="B31" s="315">
        <v>10</v>
      </c>
      <c r="C31" s="26">
        <v>10</v>
      </c>
      <c r="D31" s="453">
        <f t="shared" si="0"/>
        <v>100</v>
      </c>
      <c r="E31" s="334">
        <v>41160</v>
      </c>
      <c r="F31" s="214">
        <f t="shared" si="1"/>
        <v>100</v>
      </c>
      <c r="G31" s="215" t="s">
        <v>143</v>
      </c>
      <c r="H31" s="216">
        <v>54</v>
      </c>
      <c r="J31" s="11"/>
      <c r="K31" s="315">
        <v>10</v>
      </c>
      <c r="L31" s="26"/>
      <c r="M31" s="323">
        <f t="shared" si="2"/>
        <v>0</v>
      </c>
      <c r="N31" s="324"/>
      <c r="O31" s="310">
        <f t="shared" si="3"/>
        <v>0</v>
      </c>
      <c r="P31" s="311"/>
      <c r="Q31" s="309"/>
      <c r="R31" s="491"/>
    </row>
    <row r="32" spans="1:18">
      <c r="A32" s="11"/>
      <c r="B32" s="359">
        <v>10</v>
      </c>
      <c r="C32" s="26">
        <v>10</v>
      </c>
      <c r="D32" s="214">
        <f t="shared" si="0"/>
        <v>100</v>
      </c>
      <c r="E32" s="430">
        <v>41165</v>
      </c>
      <c r="F32" s="214">
        <f t="shared" si="1"/>
        <v>100</v>
      </c>
      <c r="G32" s="215" t="s">
        <v>147</v>
      </c>
      <c r="H32" s="432">
        <v>54</v>
      </c>
      <c r="J32" s="11"/>
      <c r="K32" s="315">
        <v>10</v>
      </c>
      <c r="L32" s="26"/>
      <c r="M32" s="323">
        <f t="shared" si="2"/>
        <v>0</v>
      </c>
      <c r="N32" s="578"/>
      <c r="O32" s="310">
        <f t="shared" si="3"/>
        <v>0</v>
      </c>
      <c r="P32" s="311"/>
      <c r="Q32" s="581"/>
      <c r="R32" s="491"/>
    </row>
    <row r="33" spans="1:18">
      <c r="A33" s="11"/>
      <c r="B33" s="359"/>
      <c r="C33" s="26">
        <v>10</v>
      </c>
      <c r="D33" s="214">
        <v>100</v>
      </c>
      <c r="E33" s="430">
        <v>41169</v>
      </c>
      <c r="F33" s="214">
        <f t="shared" si="1"/>
        <v>100</v>
      </c>
      <c r="G33" s="215" t="s">
        <v>148</v>
      </c>
      <c r="H33" s="432">
        <v>54</v>
      </c>
      <c r="J33" s="11"/>
      <c r="K33" s="315">
        <v>10</v>
      </c>
      <c r="L33" s="26"/>
      <c r="M33" s="323">
        <f t="shared" si="2"/>
        <v>0</v>
      </c>
      <c r="N33" s="578"/>
      <c r="O33" s="310">
        <f t="shared" si="3"/>
        <v>0</v>
      </c>
      <c r="P33" s="311"/>
      <c r="Q33" s="581"/>
      <c r="R33" s="491"/>
    </row>
    <row r="34" spans="1:18">
      <c r="A34" s="11"/>
      <c r="B34" s="359"/>
      <c r="C34" s="26">
        <v>10</v>
      </c>
      <c r="D34" s="214">
        <v>100</v>
      </c>
      <c r="E34" s="430">
        <v>41179</v>
      </c>
      <c r="F34" s="214">
        <f t="shared" si="1"/>
        <v>100</v>
      </c>
      <c r="G34" s="215" t="s">
        <v>152</v>
      </c>
      <c r="H34" s="432">
        <v>54</v>
      </c>
      <c r="J34" s="11"/>
      <c r="K34" s="315">
        <v>10</v>
      </c>
      <c r="L34" s="26"/>
      <c r="M34" s="323">
        <f t="shared" si="2"/>
        <v>0</v>
      </c>
      <c r="N34" s="578"/>
      <c r="O34" s="310">
        <f t="shared" si="3"/>
        <v>0</v>
      </c>
      <c r="P34" s="311"/>
      <c r="Q34" s="581"/>
      <c r="R34" s="491"/>
    </row>
    <row r="35" spans="1:18">
      <c r="A35" s="11"/>
      <c r="B35" s="359"/>
      <c r="C35" s="26">
        <v>10</v>
      </c>
      <c r="D35" s="214">
        <v>100</v>
      </c>
      <c r="E35" s="430">
        <v>41181</v>
      </c>
      <c r="F35" s="214">
        <f t="shared" si="1"/>
        <v>100</v>
      </c>
      <c r="G35" s="215" t="s">
        <v>153</v>
      </c>
      <c r="H35" s="432">
        <v>54</v>
      </c>
      <c r="J35" s="11"/>
      <c r="K35" s="315">
        <v>10</v>
      </c>
      <c r="L35" s="26"/>
      <c r="M35" s="323">
        <f t="shared" si="2"/>
        <v>0</v>
      </c>
      <c r="N35" s="578"/>
      <c r="O35" s="310">
        <f t="shared" si="3"/>
        <v>0</v>
      </c>
      <c r="P35" s="311"/>
      <c r="Q35" s="581"/>
      <c r="R35" s="491"/>
    </row>
    <row r="36" spans="1:18">
      <c r="A36" s="11"/>
      <c r="B36" s="359"/>
      <c r="C36" s="26">
        <v>10</v>
      </c>
      <c r="D36" s="486">
        <v>100</v>
      </c>
      <c r="E36" s="489">
        <v>41187</v>
      </c>
      <c r="F36" s="486">
        <f t="shared" si="1"/>
        <v>100</v>
      </c>
      <c r="G36" s="487" t="s">
        <v>185</v>
      </c>
      <c r="H36" s="492">
        <v>54</v>
      </c>
      <c r="J36" s="11"/>
      <c r="K36" s="315">
        <v>10</v>
      </c>
      <c r="L36" s="26"/>
      <c r="M36" s="323">
        <f t="shared" si="2"/>
        <v>0</v>
      </c>
      <c r="N36" s="578"/>
      <c r="O36" s="310">
        <f t="shared" si="3"/>
        <v>0</v>
      </c>
      <c r="P36" s="311"/>
      <c r="Q36" s="581"/>
      <c r="R36" s="491"/>
    </row>
    <row r="37" spans="1:18">
      <c r="A37" s="11"/>
      <c r="B37" s="359"/>
      <c r="C37" s="26">
        <v>2</v>
      </c>
      <c r="D37" s="486">
        <v>20</v>
      </c>
      <c r="E37" s="489">
        <v>41192</v>
      </c>
      <c r="F37" s="486">
        <f t="shared" si="1"/>
        <v>20</v>
      </c>
      <c r="G37" s="487" t="s">
        <v>195</v>
      </c>
      <c r="H37" s="492">
        <v>54</v>
      </c>
      <c r="J37" s="11"/>
      <c r="K37" s="315">
        <v>10</v>
      </c>
      <c r="L37" s="26"/>
      <c r="M37" s="310">
        <f t="shared" ref="M37:M38" si="4">L37*K37</f>
        <v>0</v>
      </c>
      <c r="N37" s="578"/>
      <c r="O37" s="310">
        <f t="shared" si="3"/>
        <v>0</v>
      </c>
      <c r="P37" s="311"/>
      <c r="Q37" s="581"/>
      <c r="R37" s="491"/>
    </row>
    <row r="38" spans="1:18" ht="15.75" thickBot="1">
      <c r="A38" s="11"/>
      <c r="B38" s="360"/>
      <c r="C38" s="61">
        <v>10</v>
      </c>
      <c r="D38" s="493">
        <v>100</v>
      </c>
      <c r="E38" s="494">
        <v>41194</v>
      </c>
      <c r="F38" s="493">
        <f t="shared" si="1"/>
        <v>100</v>
      </c>
      <c r="G38" s="495" t="s">
        <v>198</v>
      </c>
      <c r="H38" s="496">
        <v>54</v>
      </c>
      <c r="J38" s="11"/>
      <c r="K38" s="360"/>
      <c r="L38" s="61"/>
      <c r="M38" s="325">
        <f t="shared" si="4"/>
        <v>0</v>
      </c>
      <c r="N38" s="580"/>
      <c r="O38" s="325">
        <f t="shared" si="3"/>
        <v>0</v>
      </c>
      <c r="P38" s="573"/>
      <c r="Q38" s="582"/>
      <c r="R38" s="491"/>
    </row>
    <row r="39" spans="1:18" ht="15.75" thickTop="1">
      <c r="A39" s="11"/>
      <c r="B39" s="11"/>
      <c r="C39" s="26">
        <f>SUM(C8:C38)</f>
        <v>255</v>
      </c>
      <c r="D39" s="12">
        <f>SUM(D8:D38)</f>
        <v>2550</v>
      </c>
      <c r="E39" s="53"/>
      <c r="F39" s="12">
        <f>SUM(F8:F38)</f>
        <v>2550</v>
      </c>
      <c r="G39" s="52"/>
      <c r="H39" s="358"/>
      <c r="J39" s="11"/>
      <c r="K39" s="11"/>
      <c r="L39" s="26">
        <f>SUM(L8:L35)</f>
        <v>92</v>
      </c>
      <c r="M39" s="12">
        <f>SUM(M8:M38)</f>
        <v>920</v>
      </c>
      <c r="N39" s="53"/>
      <c r="O39" s="12">
        <f>SUM(O8:O38)</f>
        <v>920</v>
      </c>
      <c r="P39" s="52"/>
      <c r="Q39" s="358"/>
    </row>
    <row r="40" spans="1:18" ht="15.75" thickBot="1">
      <c r="A40" s="11"/>
      <c r="B40" s="11"/>
      <c r="C40" s="26"/>
      <c r="D40" s="12"/>
      <c r="E40" s="53"/>
      <c r="F40" s="12"/>
      <c r="G40" s="52"/>
      <c r="H40" s="30"/>
      <c r="J40" s="11"/>
      <c r="K40" s="11"/>
      <c r="L40" s="26"/>
      <c r="M40" s="12"/>
      <c r="N40" s="53"/>
      <c r="O40" s="12"/>
      <c r="P40" s="52"/>
      <c r="Q40" s="30"/>
    </row>
    <row r="41" spans="1:18">
      <c r="A41" s="11"/>
      <c r="B41" s="11"/>
      <c r="C41" s="94" t="s">
        <v>4</v>
      </c>
      <c r="D41" s="72">
        <f>F5-C39+F6</f>
        <v>245</v>
      </c>
      <c r="E41" s="70"/>
      <c r="F41" s="12"/>
      <c r="G41" s="52"/>
      <c r="H41" s="30"/>
      <c r="J41" s="11"/>
      <c r="K41" s="11"/>
      <c r="L41" s="94" t="s">
        <v>4</v>
      </c>
      <c r="M41" s="72">
        <f>O5-L39+O6-C39</f>
        <v>153</v>
      </c>
      <c r="N41" s="70"/>
      <c r="O41" s="12"/>
      <c r="P41" s="52"/>
      <c r="Q41" s="30"/>
    </row>
    <row r="42" spans="1:18">
      <c r="A42" s="11"/>
      <c r="B42" s="11"/>
      <c r="C42" s="683" t="s">
        <v>19</v>
      </c>
      <c r="D42" s="684"/>
      <c r="E42" s="68">
        <f>E5-F39+E6</f>
        <v>2450</v>
      </c>
      <c r="F42" s="12"/>
      <c r="G42" s="12"/>
      <c r="H42" s="30"/>
      <c r="J42" s="11"/>
      <c r="K42" s="11"/>
      <c r="L42" s="683" t="s">
        <v>19</v>
      </c>
      <c r="M42" s="684"/>
      <c r="N42" s="68">
        <f>N5-O39+N6-F39</f>
        <v>1530</v>
      </c>
      <c r="O42" s="12"/>
      <c r="P42" s="12"/>
      <c r="Q42" s="30"/>
    </row>
    <row r="43" spans="1:18" ht="15.75" thickBot="1">
      <c r="A43" s="11"/>
      <c r="B43" s="11"/>
      <c r="C43" s="78"/>
      <c r="D43" s="73"/>
      <c r="E43" s="71"/>
      <c r="F43" s="12"/>
      <c r="G43" s="52"/>
      <c r="H43" s="30"/>
      <c r="J43" s="11"/>
      <c r="K43" s="11"/>
      <c r="L43" s="78"/>
      <c r="M43" s="73"/>
      <c r="N43" s="71"/>
      <c r="O43" s="12"/>
      <c r="P43" s="52"/>
      <c r="Q43" s="30"/>
    </row>
    <row r="44" spans="1:18">
      <c r="A44" s="11"/>
      <c r="B44" s="11"/>
      <c r="C44" s="26"/>
      <c r="D44" s="12"/>
      <c r="E44" s="53"/>
      <c r="F44" s="12"/>
      <c r="G44" s="52"/>
      <c r="H44" s="30"/>
      <c r="J44" s="11"/>
      <c r="K44" s="11"/>
      <c r="L44" s="26"/>
      <c r="M44" s="12"/>
      <c r="N44" s="53"/>
      <c r="O44" s="12"/>
      <c r="P44" s="52"/>
      <c r="Q44" s="30"/>
    </row>
  </sheetData>
  <mergeCells count="4">
    <mergeCell ref="A1:G1"/>
    <mergeCell ref="C42:D42"/>
    <mergeCell ref="J1:P1"/>
    <mergeCell ref="L42:M42"/>
  </mergeCells>
  <pageMargins left="0.70866141732283472" right="0.12" top="0.74803149606299213" bottom="0.74803149606299213" header="0.31496062992125984" footer="0.31496062992125984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R38"/>
  <sheetViews>
    <sheetView topLeftCell="H1" workbookViewId="0">
      <pane xSplit="1" ySplit="3" topLeftCell="I25" activePane="bottomRight" state="frozen"/>
      <selection activeCell="H1" sqref="H1"/>
      <selection pane="topRight" activeCell="I1" sqref="I1"/>
      <selection pane="bottomLeft" activeCell="H4" sqref="H4"/>
      <selection pane="bottomRight" activeCell="L20" sqref="L20"/>
    </sheetView>
  </sheetViews>
  <sheetFormatPr baseColWidth="10" defaultRowHeight="1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10" max="10" width="31.5703125" customWidth="1"/>
    <col min="11" max="11" width="18.5703125" customWidth="1"/>
    <col min="12" max="12" width="14.42578125" customWidth="1"/>
    <col min="13" max="13" width="14" customWidth="1"/>
    <col min="14" max="15" width="13" customWidth="1"/>
  </cols>
  <sheetData>
    <row r="1" spans="1:17" ht="40.5">
      <c r="A1" s="675" t="s">
        <v>88</v>
      </c>
      <c r="B1" s="675"/>
      <c r="C1" s="675"/>
      <c r="D1" s="675"/>
      <c r="E1" s="675"/>
      <c r="F1" s="675"/>
      <c r="G1" s="675"/>
      <c r="H1" s="20" t="s">
        <v>57</v>
      </c>
      <c r="J1" s="675" t="s">
        <v>245</v>
      </c>
      <c r="K1" s="675"/>
      <c r="L1" s="675"/>
      <c r="M1" s="675"/>
      <c r="N1" s="675"/>
      <c r="O1" s="675"/>
      <c r="P1" s="675"/>
      <c r="Q1" s="20" t="s">
        <v>58</v>
      </c>
    </row>
    <row r="2" spans="1:17" ht="15.75" thickBot="1"/>
    <row r="3" spans="1:17" ht="16.5" thickTop="1" thickBot="1">
      <c r="A3" s="17" t="s">
        <v>0</v>
      </c>
      <c r="B3" s="18" t="s">
        <v>1</v>
      </c>
      <c r="C3" s="18" t="s">
        <v>13</v>
      </c>
      <c r="D3" s="18" t="s">
        <v>2</v>
      </c>
      <c r="E3" s="18" t="s">
        <v>3</v>
      </c>
      <c r="F3" s="18" t="s">
        <v>4</v>
      </c>
      <c r="G3" s="90" t="s">
        <v>12</v>
      </c>
      <c r="H3" s="59" t="s">
        <v>11</v>
      </c>
      <c r="J3" s="17" t="s">
        <v>0</v>
      </c>
      <c r="K3" s="18" t="s">
        <v>1</v>
      </c>
      <c r="L3" s="18" t="s">
        <v>13</v>
      </c>
      <c r="M3" s="18" t="s">
        <v>2</v>
      </c>
      <c r="N3" s="18" t="s">
        <v>3</v>
      </c>
      <c r="O3" s="18" t="s">
        <v>4</v>
      </c>
      <c r="P3" s="90" t="s">
        <v>12</v>
      </c>
      <c r="Q3" s="59" t="s">
        <v>11</v>
      </c>
    </row>
    <row r="4" spans="1:17" ht="15.75" thickTop="1">
      <c r="B4" s="21" t="s">
        <v>53</v>
      </c>
      <c r="C4">
        <v>19.5</v>
      </c>
      <c r="E4">
        <v>7869.96</v>
      </c>
      <c r="F4" s="86">
        <v>347</v>
      </c>
      <c r="G4" s="22"/>
      <c r="H4" s="22"/>
      <c r="K4" s="21" t="s">
        <v>53</v>
      </c>
      <c r="L4">
        <v>19.5</v>
      </c>
      <c r="N4">
        <v>7869.96</v>
      </c>
      <c r="O4" s="86">
        <v>347</v>
      </c>
      <c r="P4" s="22"/>
      <c r="Q4" s="22"/>
    </row>
    <row r="5" spans="1:17">
      <c r="A5" s="21" t="s">
        <v>46</v>
      </c>
      <c r="B5" s="21" t="s">
        <v>54</v>
      </c>
      <c r="C5" s="31" t="s">
        <v>55</v>
      </c>
      <c r="D5" s="23">
        <v>40990</v>
      </c>
      <c r="E5" s="24">
        <v>18144</v>
      </c>
      <c r="F5" s="21">
        <v>800</v>
      </c>
      <c r="G5" s="24">
        <f>F33</f>
        <v>14900.760000000002</v>
      </c>
      <c r="H5" s="16">
        <f>E5-G5+E6+E4</f>
        <v>11113.199999999997</v>
      </c>
      <c r="J5" s="21" t="s">
        <v>46</v>
      </c>
      <c r="K5" s="21" t="s">
        <v>54</v>
      </c>
      <c r="L5" s="31" t="s">
        <v>55</v>
      </c>
      <c r="M5" s="23">
        <v>40990</v>
      </c>
      <c r="N5" s="24">
        <v>18144</v>
      </c>
      <c r="O5" s="21">
        <v>800</v>
      </c>
      <c r="P5" s="24">
        <f>O33+F33</f>
        <v>18642.960000000003</v>
      </c>
      <c r="Q5" s="16">
        <f>N5-P5+N6+N4</f>
        <v>7370.9999999999973</v>
      </c>
    </row>
    <row r="6" spans="1:17" ht="15.75" thickBot="1">
      <c r="A6" s="22"/>
      <c r="B6" s="21"/>
      <c r="C6" s="22"/>
      <c r="D6" s="22"/>
      <c r="E6" s="22"/>
      <c r="F6" s="21"/>
      <c r="G6" s="22"/>
      <c r="J6" s="22"/>
      <c r="K6" s="21"/>
      <c r="L6" s="22"/>
      <c r="M6" s="22"/>
      <c r="N6" s="22"/>
      <c r="O6" s="21"/>
      <c r="P6" s="22"/>
    </row>
    <row r="7" spans="1:17" ht="16.5" thickTop="1" thickBot="1">
      <c r="A7" t="s">
        <v>22</v>
      </c>
      <c r="B7" s="139" t="s">
        <v>7</v>
      </c>
      <c r="C7" s="48" t="s">
        <v>8</v>
      </c>
      <c r="D7" s="51" t="s">
        <v>3</v>
      </c>
      <c r="E7" s="42" t="s">
        <v>2</v>
      </c>
      <c r="F7" s="18" t="s">
        <v>9</v>
      </c>
      <c r="G7" s="19" t="s">
        <v>16</v>
      </c>
      <c r="H7" s="43"/>
      <c r="J7" t="s">
        <v>22</v>
      </c>
      <c r="K7" s="139" t="s">
        <v>7</v>
      </c>
      <c r="L7" s="48" t="s">
        <v>8</v>
      </c>
      <c r="M7" s="51" t="s">
        <v>3</v>
      </c>
      <c r="N7" s="42" t="s">
        <v>2</v>
      </c>
      <c r="O7" s="18" t="s">
        <v>9</v>
      </c>
      <c r="P7" s="19" t="s">
        <v>16</v>
      </c>
      <c r="Q7" s="43"/>
    </row>
    <row r="8" spans="1:17" ht="15.75" thickTop="1">
      <c r="A8" s="11"/>
      <c r="B8" s="315">
        <v>22.68</v>
      </c>
      <c r="C8" s="26">
        <v>400</v>
      </c>
      <c r="D8" s="193">
        <f t="shared" ref="D8:D32" si="0">C8*B8</f>
        <v>9072</v>
      </c>
      <c r="E8" s="270">
        <v>40990</v>
      </c>
      <c r="F8" s="141">
        <f t="shared" ref="F8:F32" si="1">D8</f>
        <v>9072</v>
      </c>
      <c r="G8" s="156" t="s">
        <v>56</v>
      </c>
      <c r="H8" s="157">
        <v>19.5</v>
      </c>
      <c r="J8" s="11"/>
      <c r="K8" s="315">
        <v>22.68</v>
      </c>
      <c r="L8" s="26">
        <v>22</v>
      </c>
      <c r="M8" s="385">
        <f t="shared" ref="M8:M32" si="2">L8*K8</f>
        <v>498.96</v>
      </c>
      <c r="N8" s="324">
        <v>41101</v>
      </c>
      <c r="O8" s="386">
        <f t="shared" ref="O8:O32" si="3">M8</f>
        <v>498.96</v>
      </c>
      <c r="P8" s="311" t="s">
        <v>93</v>
      </c>
      <c r="Q8" s="309">
        <v>21</v>
      </c>
    </row>
    <row r="9" spans="1:17">
      <c r="B9" s="315">
        <v>22.68</v>
      </c>
      <c r="C9" s="26">
        <v>10</v>
      </c>
      <c r="D9" s="193">
        <f t="shared" si="0"/>
        <v>226.8</v>
      </c>
      <c r="E9" s="270">
        <v>40992</v>
      </c>
      <c r="F9" s="141">
        <f t="shared" si="1"/>
        <v>226.8</v>
      </c>
      <c r="G9" s="156" t="s">
        <v>59</v>
      </c>
      <c r="H9" s="157">
        <v>21</v>
      </c>
      <c r="K9" s="315">
        <v>22.68</v>
      </c>
      <c r="L9" s="26">
        <v>30</v>
      </c>
      <c r="M9" s="385">
        <f t="shared" si="2"/>
        <v>680.4</v>
      </c>
      <c r="N9" s="324">
        <v>41110</v>
      </c>
      <c r="O9" s="386">
        <f t="shared" si="3"/>
        <v>680.4</v>
      </c>
      <c r="P9" s="311" t="s">
        <v>96</v>
      </c>
      <c r="Q9" s="309">
        <v>21</v>
      </c>
    </row>
    <row r="10" spans="1:17">
      <c r="A10" s="118" t="s">
        <v>36</v>
      </c>
      <c r="B10" s="315">
        <v>22.68</v>
      </c>
      <c r="C10" s="26">
        <v>5</v>
      </c>
      <c r="D10" s="193">
        <f t="shared" si="0"/>
        <v>113.4</v>
      </c>
      <c r="E10" s="270">
        <v>40995</v>
      </c>
      <c r="F10" s="141">
        <f t="shared" si="1"/>
        <v>113.4</v>
      </c>
      <c r="G10" s="156" t="s">
        <v>60</v>
      </c>
      <c r="H10" s="157">
        <v>21</v>
      </c>
      <c r="J10" s="118" t="s">
        <v>36</v>
      </c>
      <c r="K10" s="315">
        <v>22.68</v>
      </c>
      <c r="L10" s="26">
        <v>10</v>
      </c>
      <c r="M10" s="385">
        <f t="shared" si="2"/>
        <v>226.8</v>
      </c>
      <c r="N10" s="324">
        <v>41116</v>
      </c>
      <c r="O10" s="386">
        <f t="shared" si="3"/>
        <v>226.8</v>
      </c>
      <c r="P10" s="311" t="s">
        <v>100</v>
      </c>
      <c r="Q10" s="309">
        <v>21</v>
      </c>
    </row>
    <row r="11" spans="1:17">
      <c r="A11" s="248"/>
      <c r="B11" s="315">
        <v>22.68</v>
      </c>
      <c r="C11" s="26">
        <v>10</v>
      </c>
      <c r="D11" s="193">
        <f t="shared" si="0"/>
        <v>226.8</v>
      </c>
      <c r="E11" s="270">
        <v>40995</v>
      </c>
      <c r="F11" s="141">
        <f t="shared" si="1"/>
        <v>226.8</v>
      </c>
      <c r="G11" s="156" t="s">
        <v>61</v>
      </c>
      <c r="H11" s="157">
        <v>21</v>
      </c>
      <c r="J11" s="248"/>
      <c r="K11" s="315">
        <v>22.68</v>
      </c>
      <c r="L11" s="26">
        <v>8</v>
      </c>
      <c r="M11" s="385">
        <f t="shared" si="2"/>
        <v>181.44</v>
      </c>
      <c r="N11" s="324">
        <v>41118</v>
      </c>
      <c r="O11" s="386">
        <f t="shared" si="3"/>
        <v>181.44</v>
      </c>
      <c r="P11" s="311" t="s">
        <v>102</v>
      </c>
      <c r="Q11" s="309">
        <v>21</v>
      </c>
    </row>
    <row r="12" spans="1:17">
      <c r="A12" s="22"/>
      <c r="B12" s="315">
        <v>22.68</v>
      </c>
      <c r="C12" s="26">
        <v>3</v>
      </c>
      <c r="D12" s="322">
        <f t="shared" si="0"/>
        <v>68.039999999999992</v>
      </c>
      <c r="E12" s="129">
        <v>41004</v>
      </c>
      <c r="F12" s="130">
        <f t="shared" si="1"/>
        <v>68.039999999999992</v>
      </c>
      <c r="G12" s="147" t="s">
        <v>64</v>
      </c>
      <c r="H12" s="131">
        <v>21</v>
      </c>
      <c r="J12" s="22"/>
      <c r="K12" s="315">
        <v>22.68</v>
      </c>
      <c r="L12" s="26">
        <v>2</v>
      </c>
      <c r="M12" s="322">
        <f t="shared" si="2"/>
        <v>45.36</v>
      </c>
      <c r="N12" s="129">
        <v>41130</v>
      </c>
      <c r="O12" s="130">
        <f t="shared" si="3"/>
        <v>45.36</v>
      </c>
      <c r="P12" s="147" t="s">
        <v>109</v>
      </c>
      <c r="Q12" s="131">
        <v>21</v>
      </c>
    </row>
    <row r="13" spans="1:17">
      <c r="A13" s="207" t="s">
        <v>37</v>
      </c>
      <c r="B13" s="315">
        <v>22.68</v>
      </c>
      <c r="C13" s="26">
        <v>20</v>
      </c>
      <c r="D13" s="322">
        <f t="shared" si="0"/>
        <v>453.6</v>
      </c>
      <c r="E13" s="129">
        <v>41006</v>
      </c>
      <c r="F13" s="130">
        <f t="shared" si="1"/>
        <v>453.6</v>
      </c>
      <c r="G13" s="147" t="s">
        <v>65</v>
      </c>
      <c r="H13" s="131">
        <v>21</v>
      </c>
      <c r="J13" s="207" t="s">
        <v>37</v>
      </c>
      <c r="K13" s="315">
        <v>22.68</v>
      </c>
      <c r="L13" s="539">
        <v>20</v>
      </c>
      <c r="M13" s="540">
        <f>L13*K18</f>
        <v>453.6</v>
      </c>
      <c r="N13" s="541">
        <v>41153</v>
      </c>
      <c r="O13" s="542">
        <f>M13</f>
        <v>453.6</v>
      </c>
      <c r="P13" s="543" t="s">
        <v>135</v>
      </c>
      <c r="Q13" s="544">
        <v>21</v>
      </c>
    </row>
    <row r="14" spans="1:17">
      <c r="A14" s="77"/>
      <c r="B14" s="315">
        <v>22.68</v>
      </c>
      <c r="C14" s="26">
        <v>10</v>
      </c>
      <c r="D14" s="322">
        <f t="shared" si="0"/>
        <v>226.8</v>
      </c>
      <c r="E14" s="129">
        <v>41006</v>
      </c>
      <c r="F14" s="130">
        <f t="shared" si="1"/>
        <v>226.8</v>
      </c>
      <c r="G14" s="147" t="s">
        <v>66</v>
      </c>
      <c r="H14" s="131">
        <v>21</v>
      </c>
      <c r="J14" s="77"/>
      <c r="K14" s="315">
        <v>22.68</v>
      </c>
      <c r="L14" s="26">
        <v>20</v>
      </c>
      <c r="M14" s="490">
        <f t="shared" ref="M14:M23" si="4">L14*K14</f>
        <v>453.6</v>
      </c>
      <c r="N14" s="485">
        <v>41184</v>
      </c>
      <c r="O14" s="486">
        <f t="shared" ref="O14:O21" si="5">M14</f>
        <v>453.6</v>
      </c>
      <c r="P14" s="487" t="s">
        <v>182</v>
      </c>
      <c r="Q14" s="488">
        <v>21</v>
      </c>
    </row>
    <row r="15" spans="1:17">
      <c r="A15" s="77"/>
      <c r="B15" s="315">
        <v>22.68</v>
      </c>
      <c r="C15" s="26">
        <v>40</v>
      </c>
      <c r="D15" s="322">
        <f t="shared" si="0"/>
        <v>907.2</v>
      </c>
      <c r="E15" s="129">
        <v>41009</v>
      </c>
      <c r="F15" s="130">
        <f t="shared" si="1"/>
        <v>907.2</v>
      </c>
      <c r="G15" s="147" t="s">
        <v>62</v>
      </c>
      <c r="H15" s="131">
        <v>21</v>
      </c>
      <c r="J15" s="77"/>
      <c r="K15" s="315">
        <v>22.68</v>
      </c>
      <c r="L15" s="26">
        <v>3</v>
      </c>
      <c r="M15" s="490">
        <f t="shared" si="4"/>
        <v>68.039999999999992</v>
      </c>
      <c r="N15" s="485">
        <v>41197</v>
      </c>
      <c r="O15" s="486">
        <f t="shared" si="5"/>
        <v>68.039999999999992</v>
      </c>
      <c r="P15" s="487" t="s">
        <v>206</v>
      </c>
      <c r="Q15" s="488">
        <v>21</v>
      </c>
    </row>
    <row r="16" spans="1:17">
      <c r="A16" s="11"/>
      <c r="B16" s="315">
        <v>22.68</v>
      </c>
      <c r="C16" s="26">
        <v>3</v>
      </c>
      <c r="D16" s="322">
        <f t="shared" si="0"/>
        <v>68.039999999999992</v>
      </c>
      <c r="E16" s="129">
        <v>41009</v>
      </c>
      <c r="F16" s="130">
        <f t="shared" si="1"/>
        <v>68.039999999999992</v>
      </c>
      <c r="G16" s="147" t="s">
        <v>67</v>
      </c>
      <c r="H16" s="131">
        <v>21</v>
      </c>
      <c r="J16" s="11"/>
      <c r="K16" s="315">
        <v>22.68</v>
      </c>
      <c r="L16" s="26">
        <v>20</v>
      </c>
      <c r="M16" s="490">
        <f t="shared" si="4"/>
        <v>453.6</v>
      </c>
      <c r="N16" s="485">
        <v>41198</v>
      </c>
      <c r="O16" s="486">
        <f t="shared" si="5"/>
        <v>453.6</v>
      </c>
      <c r="P16" s="487" t="s">
        <v>207</v>
      </c>
      <c r="Q16" s="488">
        <v>21</v>
      </c>
    </row>
    <row r="17" spans="1:18">
      <c r="A17" s="11"/>
      <c r="B17" s="315">
        <v>22.68</v>
      </c>
      <c r="C17" s="26">
        <v>1</v>
      </c>
      <c r="D17" s="322">
        <f t="shared" si="0"/>
        <v>22.68</v>
      </c>
      <c r="E17" s="129">
        <v>41013</v>
      </c>
      <c r="F17" s="130">
        <f t="shared" si="1"/>
        <v>22.68</v>
      </c>
      <c r="G17" s="147" t="s">
        <v>68</v>
      </c>
      <c r="H17" s="131">
        <v>21</v>
      </c>
      <c r="J17" s="11"/>
      <c r="K17" s="315">
        <v>22.68</v>
      </c>
      <c r="L17" s="26">
        <v>10</v>
      </c>
      <c r="M17" s="490">
        <f t="shared" si="4"/>
        <v>226.8</v>
      </c>
      <c r="N17" s="485">
        <v>41208</v>
      </c>
      <c r="O17" s="486">
        <f t="shared" si="5"/>
        <v>226.8</v>
      </c>
      <c r="P17" s="487" t="s">
        <v>226</v>
      </c>
      <c r="Q17" s="488">
        <v>20</v>
      </c>
    </row>
    <row r="18" spans="1:18">
      <c r="A18" s="11"/>
      <c r="B18" s="315">
        <v>22.68</v>
      </c>
      <c r="C18" s="26">
        <v>10</v>
      </c>
      <c r="D18" s="322">
        <f t="shared" si="0"/>
        <v>226.8</v>
      </c>
      <c r="E18" s="129">
        <v>41025</v>
      </c>
      <c r="F18" s="130">
        <f t="shared" si="1"/>
        <v>226.8</v>
      </c>
      <c r="G18" s="147" t="s">
        <v>69</v>
      </c>
      <c r="H18" s="131">
        <v>32</v>
      </c>
      <c r="J18" s="11"/>
      <c r="K18" s="315">
        <v>22.68</v>
      </c>
      <c r="L18" s="26">
        <v>10</v>
      </c>
      <c r="M18" s="322">
        <f t="shared" si="4"/>
        <v>226.8</v>
      </c>
      <c r="N18" s="628">
        <v>41222</v>
      </c>
      <c r="O18" s="130">
        <f t="shared" si="5"/>
        <v>226.8</v>
      </c>
      <c r="P18" s="147" t="s">
        <v>365</v>
      </c>
      <c r="Q18" s="131">
        <v>21</v>
      </c>
    </row>
    <row r="19" spans="1:18">
      <c r="A19" s="11"/>
      <c r="B19" s="315">
        <v>22.68</v>
      </c>
      <c r="C19" s="26">
        <v>20</v>
      </c>
      <c r="D19" s="323">
        <f t="shared" si="0"/>
        <v>453.6</v>
      </c>
      <c r="E19" s="324">
        <v>41030</v>
      </c>
      <c r="F19" s="310">
        <f t="shared" si="1"/>
        <v>453.6</v>
      </c>
      <c r="G19" s="311" t="s">
        <v>70</v>
      </c>
      <c r="H19" s="309">
        <v>21</v>
      </c>
      <c r="J19" s="11"/>
      <c r="K19" s="315">
        <v>22.68</v>
      </c>
      <c r="L19" s="26">
        <v>10</v>
      </c>
      <c r="M19" s="322">
        <f t="shared" si="4"/>
        <v>226.8</v>
      </c>
      <c r="N19" s="129">
        <v>41234</v>
      </c>
      <c r="O19" s="130">
        <f t="shared" si="5"/>
        <v>226.8</v>
      </c>
      <c r="P19" s="147" t="s">
        <v>437</v>
      </c>
      <c r="Q19" s="131">
        <v>21</v>
      </c>
    </row>
    <row r="20" spans="1:18">
      <c r="A20" s="11"/>
      <c r="B20" s="315">
        <v>22.68</v>
      </c>
      <c r="C20" s="26">
        <v>15</v>
      </c>
      <c r="D20" s="323">
        <f t="shared" si="0"/>
        <v>340.2</v>
      </c>
      <c r="E20" s="324">
        <v>41041</v>
      </c>
      <c r="F20" s="310">
        <f t="shared" si="1"/>
        <v>340.2</v>
      </c>
      <c r="G20" s="311" t="s">
        <v>71</v>
      </c>
      <c r="H20" s="309">
        <v>21</v>
      </c>
      <c r="J20" s="11"/>
      <c r="K20" s="315">
        <v>22.68</v>
      </c>
      <c r="L20" s="26"/>
      <c r="M20" s="322">
        <f t="shared" si="4"/>
        <v>0</v>
      </c>
      <c r="N20" s="129"/>
      <c r="O20" s="130">
        <f t="shared" si="5"/>
        <v>0</v>
      </c>
      <c r="P20" s="147"/>
      <c r="Q20" s="131"/>
      <c r="R20" s="491"/>
    </row>
    <row r="21" spans="1:18">
      <c r="A21" s="11"/>
      <c r="B21" s="315">
        <v>22.68</v>
      </c>
      <c r="C21" s="26">
        <v>20</v>
      </c>
      <c r="D21" s="323">
        <f t="shared" si="0"/>
        <v>453.6</v>
      </c>
      <c r="E21" s="324">
        <v>41046</v>
      </c>
      <c r="F21" s="310">
        <f t="shared" si="1"/>
        <v>453.6</v>
      </c>
      <c r="G21" s="311" t="s">
        <v>72</v>
      </c>
      <c r="H21" s="309">
        <v>21</v>
      </c>
      <c r="J21" s="11"/>
      <c r="K21" s="315">
        <v>22.68</v>
      </c>
      <c r="L21" s="26"/>
      <c r="M21" s="322">
        <f t="shared" si="4"/>
        <v>0</v>
      </c>
      <c r="N21" s="129"/>
      <c r="O21" s="130">
        <f t="shared" si="5"/>
        <v>0</v>
      </c>
      <c r="P21" s="147"/>
      <c r="Q21" s="131"/>
      <c r="R21" s="491"/>
    </row>
    <row r="22" spans="1:18">
      <c r="A22" s="11"/>
      <c r="B22" s="315">
        <v>22.68</v>
      </c>
      <c r="C22" s="26">
        <v>20</v>
      </c>
      <c r="D22" s="323">
        <f t="shared" si="0"/>
        <v>453.6</v>
      </c>
      <c r="E22" s="324">
        <v>41053</v>
      </c>
      <c r="F22" s="310">
        <f t="shared" si="1"/>
        <v>453.6</v>
      </c>
      <c r="G22" s="311" t="s">
        <v>73</v>
      </c>
      <c r="H22" s="309">
        <v>21</v>
      </c>
      <c r="J22" s="11"/>
      <c r="K22" s="315">
        <v>22.68</v>
      </c>
      <c r="L22" s="26"/>
      <c r="M22" s="322">
        <f t="shared" si="4"/>
        <v>0</v>
      </c>
      <c r="N22" s="129"/>
      <c r="O22" s="130">
        <f t="shared" si="3"/>
        <v>0</v>
      </c>
      <c r="P22" s="147"/>
      <c r="Q22" s="131"/>
      <c r="R22" s="491"/>
    </row>
    <row r="23" spans="1:18">
      <c r="A23" s="11"/>
      <c r="B23" s="315">
        <v>22.68</v>
      </c>
      <c r="C23" s="26">
        <v>2</v>
      </c>
      <c r="D23" s="369">
        <f t="shared" si="0"/>
        <v>45.36</v>
      </c>
      <c r="E23" s="370">
        <v>41067</v>
      </c>
      <c r="F23" s="380">
        <f t="shared" si="1"/>
        <v>45.36</v>
      </c>
      <c r="G23" s="313" t="s">
        <v>77</v>
      </c>
      <c r="H23" s="314">
        <v>21</v>
      </c>
      <c r="J23" s="11"/>
      <c r="K23" s="315">
        <v>22.68</v>
      </c>
      <c r="L23" s="26"/>
      <c r="M23" s="322">
        <f t="shared" si="4"/>
        <v>0</v>
      </c>
      <c r="N23" s="129"/>
      <c r="O23" s="130">
        <f t="shared" si="3"/>
        <v>0</v>
      </c>
      <c r="P23" s="147"/>
      <c r="Q23" s="131"/>
      <c r="R23" s="491"/>
    </row>
    <row r="24" spans="1:18">
      <c r="A24" s="11"/>
      <c r="B24" s="315">
        <v>22.68</v>
      </c>
      <c r="C24" s="26">
        <v>13</v>
      </c>
      <c r="D24" s="369">
        <f t="shared" si="0"/>
        <v>294.83999999999997</v>
      </c>
      <c r="E24" s="370">
        <v>41068</v>
      </c>
      <c r="F24" s="380">
        <f t="shared" si="1"/>
        <v>294.83999999999997</v>
      </c>
      <c r="G24" s="313" t="s">
        <v>78</v>
      </c>
      <c r="H24" s="314">
        <v>21</v>
      </c>
      <c r="J24" s="11"/>
      <c r="K24" s="315">
        <v>22.68</v>
      </c>
      <c r="L24" s="26"/>
      <c r="M24" s="322">
        <f t="shared" si="2"/>
        <v>0</v>
      </c>
      <c r="N24" s="129"/>
      <c r="O24" s="130">
        <f t="shared" si="3"/>
        <v>0</v>
      </c>
      <c r="P24" s="147"/>
      <c r="Q24" s="131"/>
      <c r="R24" s="491"/>
    </row>
    <row r="25" spans="1:18">
      <c r="A25" s="11"/>
      <c r="B25" s="315">
        <v>22.68</v>
      </c>
      <c r="C25" s="26">
        <v>10</v>
      </c>
      <c r="D25" s="369">
        <f t="shared" si="0"/>
        <v>226.8</v>
      </c>
      <c r="E25" s="370">
        <v>41069</v>
      </c>
      <c r="F25" s="380">
        <f t="shared" si="1"/>
        <v>226.8</v>
      </c>
      <c r="G25" s="313" t="s">
        <v>79</v>
      </c>
      <c r="H25" s="314">
        <v>21</v>
      </c>
      <c r="J25" s="11"/>
      <c r="K25" s="315">
        <v>22.68</v>
      </c>
      <c r="L25" s="26"/>
      <c r="M25" s="322">
        <f t="shared" si="2"/>
        <v>0</v>
      </c>
      <c r="N25" s="129"/>
      <c r="O25" s="130">
        <f t="shared" si="3"/>
        <v>0</v>
      </c>
      <c r="P25" s="147"/>
      <c r="Q25" s="131"/>
      <c r="R25" s="491"/>
    </row>
    <row r="26" spans="1:18">
      <c r="A26" s="11"/>
      <c r="B26" s="315">
        <v>22.68</v>
      </c>
      <c r="C26" s="26">
        <v>5</v>
      </c>
      <c r="D26" s="369">
        <f t="shared" si="0"/>
        <v>113.4</v>
      </c>
      <c r="E26" s="370">
        <v>41072</v>
      </c>
      <c r="F26" s="380">
        <f t="shared" si="1"/>
        <v>113.4</v>
      </c>
      <c r="G26" s="313" t="s">
        <v>80</v>
      </c>
      <c r="H26" s="314">
        <v>21</v>
      </c>
      <c r="J26" s="11"/>
      <c r="K26" s="315">
        <v>22.68</v>
      </c>
      <c r="L26" s="26"/>
      <c r="M26" s="322">
        <f t="shared" si="2"/>
        <v>0</v>
      </c>
      <c r="N26" s="129"/>
      <c r="O26" s="130">
        <f t="shared" si="3"/>
        <v>0</v>
      </c>
      <c r="P26" s="147"/>
      <c r="Q26" s="131"/>
      <c r="R26" s="491"/>
    </row>
    <row r="27" spans="1:18">
      <c r="A27" s="11"/>
      <c r="B27" s="315">
        <v>22.68</v>
      </c>
      <c r="C27" s="26"/>
      <c r="D27" s="369">
        <f t="shared" si="0"/>
        <v>0</v>
      </c>
      <c r="E27" s="370"/>
      <c r="F27" s="312">
        <f t="shared" si="1"/>
        <v>0</v>
      </c>
      <c r="G27" s="313"/>
      <c r="H27" s="314"/>
      <c r="J27" s="11"/>
      <c r="K27" s="315">
        <v>22.68</v>
      </c>
      <c r="L27" s="26"/>
      <c r="M27" s="322">
        <f t="shared" si="2"/>
        <v>0</v>
      </c>
      <c r="N27" s="129"/>
      <c r="O27" s="130">
        <f t="shared" si="3"/>
        <v>0</v>
      </c>
      <c r="P27" s="147"/>
      <c r="Q27" s="131"/>
      <c r="R27" s="491"/>
    </row>
    <row r="28" spans="1:18">
      <c r="A28" s="11"/>
      <c r="B28" s="315">
        <v>22.68</v>
      </c>
      <c r="C28" s="26">
        <v>15</v>
      </c>
      <c r="D28" s="369">
        <f t="shared" si="0"/>
        <v>340.2</v>
      </c>
      <c r="E28" s="370">
        <v>41081</v>
      </c>
      <c r="F28" s="312">
        <f t="shared" si="1"/>
        <v>340.2</v>
      </c>
      <c r="G28" s="313" t="s">
        <v>83</v>
      </c>
      <c r="H28" s="314">
        <v>21</v>
      </c>
      <c r="J28" s="11"/>
      <c r="K28" s="315">
        <v>22.68</v>
      </c>
      <c r="L28" s="26"/>
      <c r="M28" s="322">
        <f t="shared" si="2"/>
        <v>0</v>
      </c>
      <c r="N28" s="129"/>
      <c r="O28" s="130">
        <f t="shared" si="3"/>
        <v>0</v>
      </c>
      <c r="P28" s="147"/>
      <c r="Q28" s="131"/>
      <c r="R28" s="491"/>
    </row>
    <row r="29" spans="1:18">
      <c r="A29" s="11"/>
      <c r="B29" s="315">
        <v>22.68</v>
      </c>
      <c r="C29" s="26">
        <v>1</v>
      </c>
      <c r="D29" s="369">
        <f t="shared" si="0"/>
        <v>22.68</v>
      </c>
      <c r="E29" s="370">
        <v>41088</v>
      </c>
      <c r="F29" s="312">
        <f t="shared" si="1"/>
        <v>22.68</v>
      </c>
      <c r="G29" s="313" t="s">
        <v>85</v>
      </c>
      <c r="H29" s="314">
        <v>21</v>
      </c>
      <c r="J29" s="11" t="s">
        <v>254</v>
      </c>
      <c r="K29" s="315">
        <v>22.68</v>
      </c>
      <c r="L29" s="26"/>
      <c r="M29" s="322">
        <f t="shared" si="2"/>
        <v>0</v>
      </c>
      <c r="N29" s="129"/>
      <c r="O29" s="130">
        <f t="shared" si="3"/>
        <v>0</v>
      </c>
      <c r="P29" s="147"/>
      <c r="Q29" s="131"/>
      <c r="R29" s="491"/>
    </row>
    <row r="30" spans="1:18">
      <c r="A30" s="11"/>
      <c r="B30" s="315">
        <v>22.68</v>
      </c>
      <c r="C30" s="26">
        <v>20</v>
      </c>
      <c r="D30" s="369">
        <f t="shared" si="0"/>
        <v>453.6</v>
      </c>
      <c r="E30" s="370">
        <v>41089</v>
      </c>
      <c r="F30" s="312">
        <f t="shared" si="1"/>
        <v>453.6</v>
      </c>
      <c r="G30" s="313" t="s">
        <v>86</v>
      </c>
      <c r="H30" s="314">
        <v>21</v>
      </c>
      <c r="J30" s="11"/>
      <c r="K30" s="315">
        <v>22.68</v>
      </c>
      <c r="L30" s="26"/>
      <c r="M30" s="322">
        <f t="shared" si="2"/>
        <v>0</v>
      </c>
      <c r="N30" s="129"/>
      <c r="O30" s="130">
        <f t="shared" si="3"/>
        <v>0</v>
      </c>
      <c r="P30" s="147"/>
      <c r="Q30" s="131"/>
      <c r="R30" s="491"/>
    </row>
    <row r="31" spans="1:18">
      <c r="A31" s="11"/>
      <c r="B31" s="315">
        <v>22.68</v>
      </c>
      <c r="C31" s="26">
        <v>4</v>
      </c>
      <c r="D31" s="369">
        <f t="shared" si="0"/>
        <v>90.72</v>
      </c>
      <c r="E31" s="370">
        <v>41090</v>
      </c>
      <c r="F31" s="312">
        <f t="shared" si="1"/>
        <v>90.72</v>
      </c>
      <c r="G31" s="313" t="s">
        <v>87</v>
      </c>
      <c r="H31" s="314">
        <v>21</v>
      </c>
      <c r="J31" s="11" t="s">
        <v>255</v>
      </c>
      <c r="K31" s="315">
        <v>22.68</v>
      </c>
      <c r="L31" s="26"/>
      <c r="M31" s="322">
        <f t="shared" si="2"/>
        <v>0</v>
      </c>
      <c r="N31" s="129"/>
      <c r="O31" s="130">
        <f t="shared" si="3"/>
        <v>0</v>
      </c>
      <c r="P31" s="147"/>
      <c r="Q31" s="131"/>
      <c r="R31" s="491"/>
    </row>
    <row r="32" spans="1:18" ht="15.75" thickBot="1">
      <c r="A32" s="11"/>
      <c r="B32" s="316">
        <v>22.68</v>
      </c>
      <c r="C32" s="61"/>
      <c r="D32" s="371">
        <f t="shared" si="0"/>
        <v>0</v>
      </c>
      <c r="E32" s="372"/>
      <c r="F32" s="363">
        <f t="shared" si="1"/>
        <v>0</v>
      </c>
      <c r="G32" s="364"/>
      <c r="H32" s="368"/>
      <c r="J32" s="11"/>
      <c r="K32" s="316">
        <v>22.68</v>
      </c>
      <c r="L32" s="61"/>
      <c r="M32" s="469">
        <f t="shared" si="2"/>
        <v>0</v>
      </c>
      <c r="N32" s="627"/>
      <c r="O32" s="332">
        <f t="shared" si="3"/>
        <v>0</v>
      </c>
      <c r="P32" s="333"/>
      <c r="Q32" s="457"/>
      <c r="R32" s="491"/>
    </row>
    <row r="33" spans="1:17" ht="15.75" thickTop="1">
      <c r="A33" s="11"/>
      <c r="B33" s="11"/>
      <c r="C33" s="26">
        <f>SUM(C8:C31)</f>
        <v>657</v>
      </c>
      <c r="D33" s="12">
        <f>SUM(D8:D32)</f>
        <v>14900.760000000002</v>
      </c>
      <c r="E33" s="53"/>
      <c r="F33" s="12">
        <f>SUM(F8:F32)</f>
        <v>14900.760000000002</v>
      </c>
      <c r="G33" s="52"/>
      <c r="H33" s="30"/>
      <c r="J33" s="11"/>
      <c r="K33" s="11"/>
      <c r="L33" s="26">
        <f>SUM(L8:L32)</f>
        <v>165</v>
      </c>
      <c r="M33" s="12">
        <f>SUM(M8:M32)</f>
        <v>3742.2000000000003</v>
      </c>
      <c r="N33" s="53"/>
      <c r="O33" s="12">
        <f>SUM(O8:O32)</f>
        <v>3742.2000000000003</v>
      </c>
      <c r="P33" s="52"/>
      <c r="Q33" s="30"/>
    </row>
    <row r="34" spans="1:17" ht="15.75" thickBot="1">
      <c r="A34" s="11"/>
      <c r="B34" s="11"/>
      <c r="C34" s="26"/>
      <c r="D34" s="12"/>
      <c r="E34" s="53"/>
      <c r="F34" s="12"/>
      <c r="G34" s="52"/>
      <c r="H34" s="30"/>
      <c r="J34" s="11"/>
      <c r="K34" s="11"/>
      <c r="L34" s="26"/>
      <c r="M34" s="12"/>
      <c r="N34" s="53"/>
      <c r="O34" s="12"/>
      <c r="P34" s="52"/>
      <c r="Q34" s="30"/>
    </row>
    <row r="35" spans="1:17">
      <c r="A35" s="11"/>
      <c r="B35" s="11"/>
      <c r="C35" s="94" t="s">
        <v>4</v>
      </c>
      <c r="D35" s="72">
        <f>F5-C33+F6+F4</f>
        <v>490</v>
      </c>
      <c r="E35" s="70"/>
      <c r="F35" s="12"/>
      <c r="G35" s="52"/>
      <c r="H35" s="30"/>
      <c r="J35" s="11"/>
      <c r="K35" s="11"/>
      <c r="L35" s="94" t="s">
        <v>4</v>
      </c>
      <c r="M35" s="72">
        <f>O5-L33+O6+O4-C33</f>
        <v>325</v>
      </c>
      <c r="N35" s="70"/>
      <c r="O35" s="12"/>
      <c r="P35" s="52"/>
      <c r="Q35" s="30"/>
    </row>
    <row r="36" spans="1:17">
      <c r="A36" s="11"/>
      <c r="B36" s="11"/>
      <c r="C36" s="683" t="s">
        <v>19</v>
      </c>
      <c r="D36" s="684"/>
      <c r="E36" s="68">
        <f>E5-F33+E6+E4</f>
        <v>11113.199999999997</v>
      </c>
      <c r="F36" s="12"/>
      <c r="G36" s="12"/>
      <c r="H36" s="30"/>
      <c r="J36" s="11"/>
      <c r="K36" s="11"/>
      <c r="L36" s="683" t="s">
        <v>19</v>
      </c>
      <c r="M36" s="684"/>
      <c r="N36" s="68">
        <f>N5-O33+N6+N4-F33</f>
        <v>7370.9999999999964</v>
      </c>
      <c r="O36" s="12"/>
      <c r="P36" s="12"/>
      <c r="Q36" s="30"/>
    </row>
    <row r="37" spans="1:17" ht="15.75" thickBot="1">
      <c r="A37" s="11"/>
      <c r="B37" s="11"/>
      <c r="C37" s="78"/>
      <c r="D37" s="73"/>
      <c r="E37" s="71"/>
      <c r="F37" s="12"/>
      <c r="G37" s="52"/>
      <c r="H37" s="30"/>
      <c r="J37" s="11"/>
      <c r="K37" s="11"/>
      <c r="L37" s="78"/>
      <c r="M37" s="73"/>
      <c r="N37" s="71"/>
      <c r="O37" s="12"/>
      <c r="P37" s="52"/>
      <c r="Q37" s="30"/>
    </row>
    <row r="38" spans="1:17">
      <c r="A38" s="11"/>
      <c r="B38" s="11"/>
      <c r="C38" s="26"/>
      <c r="D38" s="12"/>
      <c r="E38" s="53"/>
      <c r="F38" s="12"/>
      <c r="G38" s="52"/>
      <c r="H38" s="30"/>
      <c r="J38" s="11"/>
      <c r="K38" s="11"/>
      <c r="L38" s="26"/>
      <c r="M38" s="12"/>
      <c r="N38" s="53"/>
      <c r="O38" s="12"/>
      <c r="P38" s="52"/>
      <c r="Q38" s="30"/>
    </row>
  </sheetData>
  <mergeCells count="4">
    <mergeCell ref="A1:G1"/>
    <mergeCell ref="C36:D36"/>
    <mergeCell ref="J1:P1"/>
    <mergeCell ref="L36:M36"/>
  </mergeCells>
  <pageMargins left="0.70866141732283472" right="0.13" top="0.74803149606299213" bottom="0.74803149606299213" header="0.31496062992125984" footer="0.31496062992125984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44"/>
  <sheetViews>
    <sheetView topLeftCell="A4" workbookViewId="0">
      <selection activeCell="B28" sqref="B28"/>
    </sheetView>
  </sheetViews>
  <sheetFormatPr baseColWidth="10" defaultRowHeight="1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9" ht="40.5">
      <c r="A1" s="675" t="s">
        <v>155</v>
      </c>
      <c r="B1" s="675"/>
      <c r="C1" s="675"/>
      <c r="D1" s="675"/>
      <c r="E1" s="675"/>
      <c r="F1" s="675"/>
      <c r="G1" s="675"/>
      <c r="H1" s="20">
        <v>1</v>
      </c>
    </row>
    <row r="2" spans="1:9" ht="15.75" thickBot="1"/>
    <row r="3" spans="1:9" ht="16.5" thickTop="1" thickBot="1">
      <c r="A3" s="17" t="s">
        <v>0</v>
      </c>
      <c r="B3" s="18" t="s">
        <v>1</v>
      </c>
      <c r="C3" s="18" t="s">
        <v>13</v>
      </c>
      <c r="D3" s="18" t="s">
        <v>2</v>
      </c>
      <c r="E3" s="18" t="s">
        <v>3</v>
      </c>
      <c r="F3" s="18" t="s">
        <v>4</v>
      </c>
      <c r="G3" s="90" t="s">
        <v>12</v>
      </c>
      <c r="H3" s="59" t="s">
        <v>11</v>
      </c>
    </row>
    <row r="4" spans="1:9" ht="15.75" thickTop="1">
      <c r="B4" s="21"/>
      <c r="G4" s="22"/>
      <c r="H4" s="22"/>
    </row>
    <row r="5" spans="1:9">
      <c r="A5" s="21" t="s">
        <v>105</v>
      </c>
      <c r="B5" s="21" t="s">
        <v>106</v>
      </c>
      <c r="C5" s="31">
        <v>16</v>
      </c>
      <c r="D5" s="23">
        <v>41142</v>
      </c>
      <c r="E5" s="24">
        <v>5116.2</v>
      </c>
      <c r="F5" s="21">
        <v>168</v>
      </c>
      <c r="G5" s="24">
        <f>F39</f>
        <v>4994.76</v>
      </c>
      <c r="H5" s="24">
        <f>E5-G5+E6</f>
        <v>121.4399999999996</v>
      </c>
    </row>
    <row r="6" spans="1:9" ht="15.75" thickBot="1">
      <c r="A6" s="22"/>
      <c r="B6" s="21"/>
      <c r="C6" s="22"/>
      <c r="D6" s="22"/>
      <c r="E6" s="22"/>
      <c r="F6" s="21"/>
      <c r="G6" s="22"/>
    </row>
    <row r="7" spans="1:9" ht="16.5" thickTop="1" thickBot="1">
      <c r="A7" t="s">
        <v>22</v>
      </c>
      <c r="B7" s="139" t="s">
        <v>7</v>
      </c>
      <c r="C7" s="48" t="s">
        <v>8</v>
      </c>
      <c r="D7" s="51" t="s">
        <v>3</v>
      </c>
      <c r="E7" s="42" t="s">
        <v>2</v>
      </c>
      <c r="F7" s="18" t="s">
        <v>9</v>
      </c>
      <c r="G7" s="19" t="s">
        <v>16</v>
      </c>
      <c r="H7" s="43"/>
    </row>
    <row r="8" spans="1:9" ht="15.75" thickTop="1">
      <c r="A8" s="11"/>
      <c r="B8" s="315"/>
      <c r="C8" s="26">
        <v>68</v>
      </c>
      <c r="D8" s="322">
        <v>1973.56</v>
      </c>
      <c r="E8" s="129">
        <v>41158</v>
      </c>
      <c r="F8" s="130">
        <v>1973.56</v>
      </c>
      <c r="G8" s="147" t="s">
        <v>138</v>
      </c>
      <c r="H8" s="131">
        <v>20</v>
      </c>
      <c r="I8" s="367"/>
    </row>
    <row r="9" spans="1:9">
      <c r="B9" s="315"/>
      <c r="C9" s="26">
        <v>88</v>
      </c>
      <c r="D9" s="322">
        <v>2755.38</v>
      </c>
      <c r="E9" s="129">
        <v>41163</v>
      </c>
      <c r="F9" s="130">
        <v>2630.94</v>
      </c>
      <c r="G9" s="147" t="s">
        <v>145</v>
      </c>
      <c r="H9" s="131">
        <v>20</v>
      </c>
      <c r="I9" s="367"/>
    </row>
    <row r="10" spans="1:9">
      <c r="A10" s="118" t="s">
        <v>36</v>
      </c>
      <c r="B10" s="315"/>
      <c r="C10" s="26">
        <v>12</v>
      </c>
      <c r="D10" s="322">
        <v>390.26</v>
      </c>
      <c r="E10" s="129">
        <v>41163</v>
      </c>
      <c r="F10" s="130">
        <v>390.26</v>
      </c>
      <c r="G10" s="147" t="s">
        <v>146</v>
      </c>
      <c r="H10" s="131">
        <v>20</v>
      </c>
      <c r="I10" s="367"/>
    </row>
    <row r="11" spans="1:9">
      <c r="A11" s="248"/>
      <c r="B11" s="315"/>
      <c r="C11" s="26"/>
      <c r="D11" s="490"/>
      <c r="E11" s="485"/>
      <c r="F11" s="486"/>
      <c r="G11" s="487"/>
      <c r="H11" s="488"/>
      <c r="I11" s="367"/>
    </row>
    <row r="12" spans="1:9">
      <c r="A12" s="22"/>
      <c r="B12" s="315"/>
      <c r="C12" s="26"/>
      <c r="D12" s="490"/>
      <c r="E12" s="485"/>
      <c r="F12" s="486"/>
      <c r="G12" s="487"/>
      <c r="H12" s="488"/>
      <c r="I12" s="367"/>
    </row>
    <row r="13" spans="1:9">
      <c r="A13" s="207" t="s">
        <v>37</v>
      </c>
      <c r="B13" s="315"/>
      <c r="C13" s="26"/>
      <c r="D13" s="490"/>
      <c r="E13" s="485"/>
      <c r="F13" s="486"/>
      <c r="G13" s="487"/>
      <c r="H13" s="488"/>
      <c r="I13" s="367"/>
    </row>
    <row r="14" spans="1:9">
      <c r="A14" s="77"/>
      <c r="B14" s="315"/>
      <c r="C14" s="26"/>
      <c r="D14" s="490"/>
      <c r="E14" s="485"/>
      <c r="F14" s="486"/>
      <c r="G14" s="487"/>
      <c r="H14" s="488"/>
      <c r="I14" s="367"/>
    </row>
    <row r="15" spans="1:9">
      <c r="A15" s="77"/>
      <c r="B15" s="315"/>
      <c r="C15" s="26"/>
      <c r="D15" s="490"/>
      <c r="E15" s="485"/>
      <c r="F15" s="486"/>
      <c r="G15" s="487"/>
      <c r="H15" s="488"/>
      <c r="I15" s="367"/>
    </row>
    <row r="16" spans="1:9">
      <c r="A16" s="11"/>
      <c r="B16" s="315"/>
      <c r="C16" s="26"/>
      <c r="D16" s="490"/>
      <c r="E16" s="485"/>
      <c r="F16" s="486"/>
      <c r="G16" s="487"/>
      <c r="H16" s="488"/>
      <c r="I16" s="367"/>
    </row>
    <row r="17" spans="1:9">
      <c r="A17" s="11"/>
      <c r="B17" s="315"/>
      <c r="C17" s="26"/>
      <c r="D17" s="490"/>
      <c r="E17" s="485"/>
      <c r="F17" s="486"/>
      <c r="G17" s="487"/>
      <c r="H17" s="488"/>
      <c r="I17" s="367"/>
    </row>
    <row r="18" spans="1:9">
      <c r="A18" s="11"/>
      <c r="B18" s="315"/>
      <c r="C18" s="26"/>
      <c r="D18" s="490"/>
      <c r="E18" s="485"/>
      <c r="F18" s="486"/>
      <c r="G18" s="487"/>
      <c r="H18" s="488"/>
      <c r="I18" s="367"/>
    </row>
    <row r="19" spans="1:9">
      <c r="A19" s="11"/>
      <c r="B19" s="315"/>
      <c r="C19" s="26"/>
      <c r="D19" s="490"/>
      <c r="E19" s="485"/>
      <c r="F19" s="486"/>
      <c r="G19" s="487"/>
      <c r="H19" s="488"/>
      <c r="I19" s="367"/>
    </row>
    <row r="20" spans="1:9">
      <c r="A20" s="11"/>
      <c r="B20" s="315"/>
      <c r="C20" s="26"/>
      <c r="D20" s="490"/>
      <c r="E20" s="485"/>
      <c r="F20" s="486"/>
      <c r="G20" s="487"/>
      <c r="H20" s="488"/>
      <c r="I20" s="367"/>
    </row>
    <row r="21" spans="1:9">
      <c r="A21" s="11"/>
      <c r="B21" s="315"/>
      <c r="C21" s="26"/>
      <c r="D21" s="490"/>
      <c r="E21" s="485"/>
      <c r="F21" s="486"/>
      <c r="G21" s="487"/>
      <c r="H21" s="488"/>
      <c r="I21" s="367"/>
    </row>
    <row r="22" spans="1:9">
      <c r="A22" s="11"/>
      <c r="B22" s="315"/>
      <c r="C22" s="26"/>
      <c r="D22" s="490"/>
      <c r="E22" s="485"/>
      <c r="F22" s="486"/>
      <c r="G22" s="487"/>
      <c r="H22" s="488"/>
      <c r="I22" s="367"/>
    </row>
    <row r="23" spans="1:9">
      <c r="A23" s="11"/>
      <c r="B23" s="315"/>
      <c r="C23" s="26"/>
      <c r="D23" s="490"/>
      <c r="E23" s="485"/>
      <c r="F23" s="486"/>
      <c r="G23" s="487"/>
      <c r="H23" s="488"/>
      <c r="I23" s="367"/>
    </row>
    <row r="24" spans="1:9">
      <c r="A24" s="11"/>
      <c r="B24" s="315"/>
      <c r="C24" s="26"/>
      <c r="D24" s="490"/>
      <c r="E24" s="485"/>
      <c r="F24" s="486"/>
      <c r="G24" s="487"/>
      <c r="H24" s="488"/>
      <c r="I24" s="367"/>
    </row>
    <row r="25" spans="1:9">
      <c r="A25" s="11"/>
      <c r="B25" s="315"/>
      <c r="C25" s="26"/>
      <c r="D25" s="490"/>
      <c r="E25" s="485"/>
      <c r="F25" s="486"/>
      <c r="G25" s="487"/>
      <c r="H25" s="488"/>
      <c r="I25" s="367"/>
    </row>
    <row r="26" spans="1:9">
      <c r="A26" s="11"/>
      <c r="B26" s="315"/>
      <c r="C26" s="26"/>
      <c r="D26" s="322"/>
      <c r="E26" s="129"/>
      <c r="F26" s="130"/>
      <c r="G26" s="147"/>
      <c r="H26" s="131"/>
      <c r="I26" s="367"/>
    </row>
    <row r="27" spans="1:9">
      <c r="A27" s="11"/>
      <c r="B27" s="315"/>
      <c r="C27" s="26"/>
      <c r="D27" s="322"/>
      <c r="E27" s="129"/>
      <c r="F27" s="130"/>
      <c r="G27" s="147"/>
      <c r="H27" s="131"/>
      <c r="I27" s="367"/>
    </row>
    <row r="28" spans="1:9">
      <c r="A28" s="11"/>
      <c r="B28" s="315"/>
      <c r="C28" s="26"/>
      <c r="D28" s="322"/>
      <c r="E28" s="129"/>
      <c r="F28" s="130"/>
      <c r="G28" s="147"/>
      <c r="H28" s="131"/>
      <c r="I28" s="367"/>
    </row>
    <row r="29" spans="1:9">
      <c r="A29" s="11"/>
      <c r="B29" s="315"/>
      <c r="C29" s="26"/>
      <c r="D29" s="322"/>
      <c r="E29" s="129"/>
      <c r="F29" s="130"/>
      <c r="G29" s="147"/>
      <c r="H29" s="131"/>
      <c r="I29" s="367"/>
    </row>
    <row r="30" spans="1:9">
      <c r="A30" s="11"/>
      <c r="B30" s="315"/>
      <c r="C30" s="26"/>
      <c r="D30" s="322"/>
      <c r="E30" s="129"/>
      <c r="F30" s="130"/>
      <c r="G30" s="147"/>
      <c r="H30" s="131"/>
      <c r="I30" s="367"/>
    </row>
    <row r="31" spans="1:9">
      <c r="A31" s="11"/>
      <c r="B31" s="315"/>
      <c r="C31" s="26"/>
      <c r="D31" s="322"/>
      <c r="E31" s="129"/>
      <c r="F31" s="130"/>
      <c r="G31" s="147"/>
      <c r="H31" s="131"/>
      <c r="I31" s="367"/>
    </row>
    <row r="32" spans="1:9">
      <c r="A32" s="11"/>
      <c r="B32" s="359"/>
      <c r="C32" s="26"/>
      <c r="D32" s="130"/>
      <c r="E32" s="396"/>
      <c r="F32" s="130"/>
      <c r="G32" s="147"/>
      <c r="H32" s="266"/>
      <c r="I32" s="367"/>
    </row>
    <row r="33" spans="1:9">
      <c r="A33" s="11"/>
      <c r="B33" s="359"/>
      <c r="C33" s="26"/>
      <c r="D33" s="130"/>
      <c r="E33" s="396"/>
      <c r="F33" s="130"/>
      <c r="G33" s="147"/>
      <c r="H33" s="266"/>
      <c r="I33" s="367"/>
    </row>
    <row r="34" spans="1:9">
      <c r="A34" s="11"/>
      <c r="B34" s="359"/>
      <c r="C34" s="26"/>
      <c r="D34" s="130"/>
      <c r="E34" s="396"/>
      <c r="F34" s="130"/>
      <c r="G34" s="147"/>
      <c r="H34" s="266"/>
      <c r="I34" s="367"/>
    </row>
    <row r="35" spans="1:9">
      <c r="A35" s="11"/>
      <c r="B35" s="359"/>
      <c r="C35" s="26"/>
      <c r="D35" s="130"/>
      <c r="E35" s="396"/>
      <c r="F35" s="130"/>
      <c r="G35" s="147"/>
      <c r="H35" s="266"/>
      <c r="I35" s="367"/>
    </row>
    <row r="36" spans="1:9">
      <c r="A36" s="11"/>
      <c r="B36" s="359"/>
      <c r="C36" s="26"/>
      <c r="D36" s="130"/>
      <c r="E36" s="396"/>
      <c r="F36" s="130"/>
      <c r="G36" s="147"/>
      <c r="H36" s="266"/>
      <c r="I36" s="367"/>
    </row>
    <row r="37" spans="1:9">
      <c r="A37" s="11"/>
      <c r="B37" s="359"/>
      <c r="C37" s="26"/>
      <c r="D37" s="130"/>
      <c r="E37" s="396"/>
      <c r="F37" s="130"/>
      <c r="G37" s="147"/>
      <c r="H37" s="266"/>
      <c r="I37" s="367"/>
    </row>
    <row r="38" spans="1:9" ht="15.75" thickBot="1">
      <c r="A38" s="11"/>
      <c r="B38" s="360"/>
      <c r="C38" s="61"/>
      <c r="D38" s="332"/>
      <c r="E38" s="456"/>
      <c r="F38" s="332"/>
      <c r="G38" s="333"/>
      <c r="H38" s="457"/>
      <c r="I38" s="367"/>
    </row>
    <row r="39" spans="1:9" ht="15.75" thickTop="1">
      <c r="A39" s="11"/>
      <c r="B39" s="11"/>
      <c r="C39" s="26">
        <f>SUM(C8:C38)</f>
        <v>168</v>
      </c>
      <c r="D39" s="12">
        <f>SUM(D8:D38)</f>
        <v>5119.2000000000007</v>
      </c>
      <c r="E39" s="53"/>
      <c r="F39" s="12">
        <f>SUM(F8:F38)</f>
        <v>4994.76</v>
      </c>
      <c r="G39" s="52"/>
      <c r="H39" s="358"/>
    </row>
    <row r="40" spans="1:9" ht="15.75" thickBot="1">
      <c r="A40" s="11"/>
      <c r="B40" s="11"/>
      <c r="C40" s="26"/>
      <c r="D40" s="12"/>
      <c r="E40" s="53"/>
      <c r="F40" s="12"/>
      <c r="G40" s="52"/>
      <c r="H40" s="30"/>
    </row>
    <row r="41" spans="1:9">
      <c r="A41" s="11"/>
      <c r="B41" s="11"/>
      <c r="C41" s="94" t="s">
        <v>4</v>
      </c>
      <c r="D41" s="72">
        <f>F5-C39+F6</f>
        <v>0</v>
      </c>
      <c r="E41" s="70"/>
      <c r="F41" s="12"/>
      <c r="G41" s="52"/>
      <c r="H41" s="30"/>
    </row>
    <row r="42" spans="1:9">
      <c r="A42" s="11"/>
      <c r="B42" s="11"/>
      <c r="C42" s="683" t="s">
        <v>19</v>
      </c>
      <c r="D42" s="684"/>
      <c r="E42" s="583">
        <f>E5-F39+E6</f>
        <v>121.4399999999996</v>
      </c>
      <c r="F42" s="12"/>
      <c r="G42" s="12"/>
      <c r="H42" s="30"/>
    </row>
    <row r="43" spans="1:9" ht="15.75" thickBot="1">
      <c r="A43" s="11"/>
      <c r="B43" s="11"/>
      <c r="C43" s="78"/>
      <c r="D43" s="73"/>
      <c r="E43" s="71"/>
      <c r="F43" s="12"/>
      <c r="G43" s="52"/>
      <c r="H43" s="30"/>
    </row>
    <row r="44" spans="1:9">
      <c r="A44" s="11"/>
      <c r="B44" s="11"/>
      <c r="C44" s="26"/>
      <c r="D44" s="12"/>
      <c r="E44" s="53"/>
      <c r="F44" s="12"/>
      <c r="G44" s="52"/>
      <c r="H44" s="30"/>
    </row>
  </sheetData>
  <mergeCells count="2">
    <mergeCell ref="C42:D42"/>
    <mergeCell ref="A1:G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Q44"/>
  <sheetViews>
    <sheetView topLeftCell="E1" workbookViewId="0">
      <selection activeCell="D19" sqref="D19"/>
    </sheetView>
  </sheetViews>
  <sheetFormatPr baseColWidth="10" defaultRowHeight="1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10" max="10" width="31.5703125" customWidth="1"/>
    <col min="11" max="11" width="18.5703125" customWidth="1"/>
    <col min="12" max="12" width="14.42578125" customWidth="1"/>
    <col min="13" max="13" width="14" customWidth="1"/>
    <col min="14" max="15" width="13" customWidth="1"/>
  </cols>
  <sheetData>
    <row r="1" spans="1:17" ht="40.5">
      <c r="A1" s="675" t="s">
        <v>155</v>
      </c>
      <c r="B1" s="675"/>
      <c r="C1" s="675"/>
      <c r="D1" s="675"/>
      <c r="E1" s="675"/>
      <c r="F1" s="675"/>
      <c r="G1" s="675"/>
      <c r="H1" s="20">
        <v>1</v>
      </c>
      <c r="J1" s="674" t="s">
        <v>158</v>
      </c>
      <c r="K1" s="674"/>
      <c r="L1" s="674"/>
      <c r="M1" s="674"/>
      <c r="N1" s="674"/>
      <c r="O1" s="674"/>
      <c r="P1" s="674"/>
      <c r="Q1" s="20">
        <v>1</v>
      </c>
    </row>
    <row r="2" spans="1:17" ht="15.75" thickBot="1"/>
    <row r="3" spans="1:17" ht="16.5" thickTop="1" thickBot="1">
      <c r="A3" s="17" t="s">
        <v>0</v>
      </c>
      <c r="B3" s="18" t="s">
        <v>1</v>
      </c>
      <c r="C3" s="18" t="s">
        <v>13</v>
      </c>
      <c r="D3" s="18" t="s">
        <v>2</v>
      </c>
      <c r="E3" s="18" t="s">
        <v>3</v>
      </c>
      <c r="F3" s="18" t="s">
        <v>4</v>
      </c>
      <c r="G3" s="90" t="s">
        <v>12</v>
      </c>
      <c r="H3" s="59" t="s">
        <v>11</v>
      </c>
      <c r="J3" s="17" t="s">
        <v>0</v>
      </c>
      <c r="K3" s="18" t="s">
        <v>1</v>
      </c>
      <c r="L3" s="18" t="s">
        <v>13</v>
      </c>
      <c r="M3" s="18" t="s">
        <v>2</v>
      </c>
      <c r="N3" s="18" t="s">
        <v>3</v>
      </c>
      <c r="O3" s="18" t="s">
        <v>4</v>
      </c>
      <c r="P3" s="90" t="s">
        <v>12</v>
      </c>
      <c r="Q3" s="59" t="s">
        <v>11</v>
      </c>
    </row>
    <row r="4" spans="1:17" ht="15.75" thickTop="1">
      <c r="B4" s="21"/>
      <c r="G4" s="22"/>
      <c r="H4" s="22"/>
      <c r="K4" s="21"/>
      <c r="N4">
        <v>515.82000000000005</v>
      </c>
      <c r="O4">
        <v>38</v>
      </c>
      <c r="P4" s="22"/>
      <c r="Q4" s="22"/>
    </row>
    <row r="5" spans="1:17">
      <c r="A5" s="21" t="s">
        <v>76</v>
      </c>
      <c r="B5" s="21" t="s">
        <v>124</v>
      </c>
      <c r="C5" s="31">
        <v>3.17</v>
      </c>
      <c r="D5" s="23">
        <v>41136</v>
      </c>
      <c r="E5" s="24">
        <v>9253.44</v>
      </c>
      <c r="F5" s="21">
        <v>680</v>
      </c>
      <c r="G5" s="24">
        <f>F39</f>
        <v>9253.44</v>
      </c>
      <c r="H5" s="24">
        <f>E5-G5+E6</f>
        <v>0</v>
      </c>
      <c r="J5" s="21" t="s">
        <v>76</v>
      </c>
      <c r="K5" s="21" t="s">
        <v>124</v>
      </c>
      <c r="L5" s="31">
        <v>3.17</v>
      </c>
      <c r="M5" s="23">
        <v>41213</v>
      </c>
      <c r="N5" s="24">
        <v>2500</v>
      </c>
      <c r="O5" s="21">
        <v>250</v>
      </c>
      <c r="P5" s="24">
        <f>O39</f>
        <v>842.1</v>
      </c>
      <c r="Q5" s="24">
        <f>N5-P5+N6</f>
        <v>1657.9</v>
      </c>
    </row>
    <row r="6" spans="1:17" ht="15.75" thickBot="1">
      <c r="A6" s="22"/>
      <c r="B6" s="21" t="s">
        <v>125</v>
      </c>
      <c r="C6" s="22"/>
      <c r="D6" s="22"/>
      <c r="E6" s="22"/>
      <c r="F6" s="21"/>
      <c r="G6" s="22"/>
      <c r="J6" s="22"/>
      <c r="K6" s="21" t="s">
        <v>125</v>
      </c>
      <c r="L6" s="22"/>
      <c r="M6" s="22"/>
      <c r="N6" s="22"/>
      <c r="O6" s="21"/>
      <c r="P6" s="22"/>
    </row>
    <row r="7" spans="1:17" ht="16.5" thickTop="1" thickBot="1">
      <c r="A7" t="s">
        <v>22</v>
      </c>
      <c r="B7" s="139" t="s">
        <v>7</v>
      </c>
      <c r="C7" s="48" t="s">
        <v>8</v>
      </c>
      <c r="D7" s="51" t="s">
        <v>3</v>
      </c>
      <c r="E7" s="42" t="s">
        <v>2</v>
      </c>
      <c r="F7" s="18" t="s">
        <v>9</v>
      </c>
      <c r="G7" s="19" t="s">
        <v>16</v>
      </c>
      <c r="H7" s="43"/>
      <c r="J7" t="s">
        <v>22</v>
      </c>
      <c r="K7" s="139" t="s">
        <v>7</v>
      </c>
      <c r="L7" s="48" t="s">
        <v>8</v>
      </c>
      <c r="M7" s="51" t="s">
        <v>3</v>
      </c>
      <c r="N7" s="42" t="s">
        <v>2</v>
      </c>
      <c r="O7" s="18" t="s">
        <v>9</v>
      </c>
      <c r="P7" s="19" t="s">
        <v>16</v>
      </c>
      <c r="Q7" s="43"/>
    </row>
    <row r="8" spans="1:17" ht="15.75" thickTop="1">
      <c r="A8" s="11"/>
      <c r="B8" s="315">
        <v>13.61</v>
      </c>
      <c r="C8" s="26">
        <v>10</v>
      </c>
      <c r="D8" s="322">
        <v>136.1</v>
      </c>
      <c r="E8" s="129">
        <v>41136</v>
      </c>
      <c r="F8" s="130">
        <v>136.1</v>
      </c>
      <c r="G8" s="147" t="s">
        <v>111</v>
      </c>
      <c r="H8" s="131">
        <v>44</v>
      </c>
      <c r="I8" s="367"/>
      <c r="J8" s="11" t="s">
        <v>246</v>
      </c>
      <c r="K8" s="315">
        <v>13.61</v>
      </c>
      <c r="L8" s="26">
        <v>84</v>
      </c>
      <c r="M8" s="310">
        <v>842.1</v>
      </c>
      <c r="N8" s="324">
        <v>41234</v>
      </c>
      <c r="O8" s="310">
        <f t="shared" ref="O8" si="0">M8</f>
        <v>842.1</v>
      </c>
      <c r="P8" s="311" t="s">
        <v>435</v>
      </c>
      <c r="Q8" s="309">
        <v>38.5</v>
      </c>
    </row>
    <row r="9" spans="1:17">
      <c r="B9" s="315">
        <v>13.61</v>
      </c>
      <c r="C9" s="26">
        <v>300</v>
      </c>
      <c r="D9" s="322">
        <v>4083</v>
      </c>
      <c r="E9" s="129">
        <v>41136</v>
      </c>
      <c r="F9" s="130">
        <v>4083</v>
      </c>
      <c r="G9" s="147" t="s">
        <v>112</v>
      </c>
      <c r="H9" s="131">
        <v>43</v>
      </c>
      <c r="I9" s="367"/>
      <c r="K9" s="315">
        <v>13.61</v>
      </c>
      <c r="L9" s="26"/>
      <c r="M9" s="322">
        <f t="shared" ref="M9:M37" si="1">L9*K9</f>
        <v>0</v>
      </c>
      <c r="N9" s="129"/>
      <c r="O9" s="130">
        <f t="shared" ref="O9:O37" si="2">M9</f>
        <v>0</v>
      </c>
      <c r="P9" s="147"/>
      <c r="Q9" s="131"/>
    </row>
    <row r="10" spans="1:17">
      <c r="A10" s="118" t="s">
        <v>36</v>
      </c>
      <c r="B10" s="315">
        <v>13.61</v>
      </c>
      <c r="C10" s="26">
        <v>48</v>
      </c>
      <c r="D10" s="322">
        <v>653.28</v>
      </c>
      <c r="E10" s="129">
        <v>41136</v>
      </c>
      <c r="F10" s="130">
        <v>653.28</v>
      </c>
      <c r="G10" s="147" t="s">
        <v>113</v>
      </c>
      <c r="H10" s="131">
        <v>44</v>
      </c>
      <c r="I10" s="367"/>
      <c r="J10" s="118" t="s">
        <v>36</v>
      </c>
      <c r="K10" s="315">
        <v>13.61</v>
      </c>
      <c r="L10" s="26"/>
      <c r="M10" s="322">
        <f t="shared" si="1"/>
        <v>0</v>
      </c>
      <c r="N10" s="129"/>
      <c r="O10" s="130">
        <f t="shared" si="2"/>
        <v>0</v>
      </c>
      <c r="P10" s="147"/>
      <c r="Q10" s="131"/>
    </row>
    <row r="11" spans="1:17">
      <c r="A11" s="248"/>
      <c r="B11" s="315">
        <v>13.61</v>
      </c>
      <c r="C11" s="26">
        <v>96</v>
      </c>
      <c r="D11" s="322">
        <v>1306.56</v>
      </c>
      <c r="E11" s="129">
        <v>41137</v>
      </c>
      <c r="F11" s="130">
        <v>1306.56</v>
      </c>
      <c r="G11" s="147" t="s">
        <v>115</v>
      </c>
      <c r="H11" s="131">
        <v>43</v>
      </c>
      <c r="I11" s="367"/>
      <c r="J11" s="248"/>
      <c r="K11" s="315">
        <v>13.61</v>
      </c>
      <c r="L11" s="26"/>
      <c r="M11" s="322">
        <f t="shared" si="1"/>
        <v>0</v>
      </c>
      <c r="N11" s="129"/>
      <c r="O11" s="130">
        <f t="shared" si="2"/>
        <v>0</v>
      </c>
      <c r="P11" s="147"/>
      <c r="Q11" s="131"/>
    </row>
    <row r="12" spans="1:17">
      <c r="A12" s="22"/>
      <c r="B12" s="315">
        <v>13.61</v>
      </c>
      <c r="C12" s="26">
        <v>2</v>
      </c>
      <c r="D12" s="322">
        <v>27.22</v>
      </c>
      <c r="E12" s="129">
        <v>41142</v>
      </c>
      <c r="F12" s="130">
        <v>27.22</v>
      </c>
      <c r="G12" s="147" t="s">
        <v>118</v>
      </c>
      <c r="H12" s="131">
        <v>44</v>
      </c>
      <c r="I12" s="367"/>
      <c r="J12" s="22"/>
      <c r="K12" s="315">
        <v>13.61</v>
      </c>
      <c r="L12" s="26"/>
      <c r="M12" s="322">
        <f t="shared" si="1"/>
        <v>0</v>
      </c>
      <c r="N12" s="129"/>
      <c r="O12" s="130">
        <f t="shared" si="2"/>
        <v>0</v>
      </c>
      <c r="P12" s="147"/>
      <c r="Q12" s="131"/>
    </row>
    <row r="13" spans="1:17">
      <c r="A13" s="207" t="s">
        <v>37</v>
      </c>
      <c r="B13" s="315">
        <v>13.61</v>
      </c>
      <c r="C13" s="26">
        <v>1</v>
      </c>
      <c r="D13" s="458">
        <v>13.61</v>
      </c>
      <c r="E13" s="459">
        <v>41159</v>
      </c>
      <c r="F13" s="460">
        <v>13.61</v>
      </c>
      <c r="G13" s="461" t="s">
        <v>141</v>
      </c>
      <c r="H13" s="462">
        <v>44</v>
      </c>
      <c r="I13" s="367"/>
      <c r="J13" s="207" t="s">
        <v>37</v>
      </c>
      <c r="K13" s="315">
        <v>13.61</v>
      </c>
      <c r="L13" s="26"/>
      <c r="M13" s="322">
        <f t="shared" si="1"/>
        <v>0</v>
      </c>
      <c r="N13" s="459"/>
      <c r="O13" s="130">
        <f t="shared" si="2"/>
        <v>0</v>
      </c>
      <c r="P13" s="461"/>
      <c r="Q13" s="462"/>
    </row>
    <row r="14" spans="1:17">
      <c r="A14" s="77"/>
      <c r="B14" s="315">
        <v>13.61</v>
      </c>
      <c r="C14" s="26">
        <v>10</v>
      </c>
      <c r="D14" s="490">
        <v>136.1</v>
      </c>
      <c r="E14" s="485">
        <v>41187</v>
      </c>
      <c r="F14" s="486">
        <v>136.1</v>
      </c>
      <c r="G14" s="487" t="s">
        <v>185</v>
      </c>
      <c r="H14" s="488">
        <v>44</v>
      </c>
      <c r="I14" s="367"/>
      <c r="J14" s="77"/>
      <c r="K14" s="315">
        <v>13.61</v>
      </c>
      <c r="L14" s="26"/>
      <c r="M14" s="322">
        <f t="shared" si="1"/>
        <v>0</v>
      </c>
      <c r="N14" s="459"/>
      <c r="O14" s="130">
        <f t="shared" si="2"/>
        <v>0</v>
      </c>
      <c r="P14" s="461"/>
      <c r="Q14" s="462"/>
    </row>
    <row r="15" spans="1:17">
      <c r="A15" s="77"/>
      <c r="B15" s="315">
        <v>13.61</v>
      </c>
      <c r="C15" s="26">
        <v>20</v>
      </c>
      <c r="D15" s="490">
        <v>272.2</v>
      </c>
      <c r="E15" s="485">
        <v>41188</v>
      </c>
      <c r="F15" s="486">
        <v>272.2</v>
      </c>
      <c r="G15" s="487" t="s">
        <v>186</v>
      </c>
      <c r="H15" s="488">
        <v>42</v>
      </c>
      <c r="I15" s="367"/>
      <c r="J15" s="77"/>
      <c r="K15" s="315">
        <v>13.61</v>
      </c>
      <c r="L15" s="26"/>
      <c r="M15" s="322">
        <f t="shared" si="1"/>
        <v>0</v>
      </c>
      <c r="N15" s="485"/>
      <c r="O15" s="130">
        <f t="shared" si="2"/>
        <v>0</v>
      </c>
      <c r="P15" s="487"/>
      <c r="Q15" s="488"/>
    </row>
    <row r="16" spans="1:17">
      <c r="A16" s="11"/>
      <c r="B16" s="315">
        <v>13.61</v>
      </c>
      <c r="C16" s="26">
        <v>37</v>
      </c>
      <c r="D16" s="490">
        <v>503.57</v>
      </c>
      <c r="E16" s="485">
        <v>41191</v>
      </c>
      <c r="F16" s="486">
        <v>503.57</v>
      </c>
      <c r="G16" s="487" t="s">
        <v>193</v>
      </c>
      <c r="H16" s="488">
        <v>42</v>
      </c>
      <c r="I16" s="367"/>
      <c r="J16" s="11"/>
      <c r="K16" s="315">
        <v>13.61</v>
      </c>
      <c r="L16" s="26"/>
      <c r="M16" s="322">
        <f t="shared" si="1"/>
        <v>0</v>
      </c>
      <c r="N16" s="485"/>
      <c r="O16" s="130">
        <f t="shared" si="2"/>
        <v>0</v>
      </c>
      <c r="P16" s="487"/>
      <c r="Q16" s="488"/>
    </row>
    <row r="17" spans="1:17">
      <c r="A17" s="11"/>
      <c r="B17" s="315">
        <v>13.61</v>
      </c>
      <c r="C17" s="26">
        <v>60</v>
      </c>
      <c r="D17" s="490">
        <v>816.6</v>
      </c>
      <c r="E17" s="485">
        <v>41200</v>
      </c>
      <c r="F17" s="486">
        <v>816.6</v>
      </c>
      <c r="G17" s="487" t="s">
        <v>212</v>
      </c>
      <c r="H17" s="488">
        <v>42</v>
      </c>
      <c r="I17" s="367"/>
      <c r="J17" s="11"/>
      <c r="K17" s="315">
        <v>13.61</v>
      </c>
      <c r="L17" s="26"/>
      <c r="M17" s="322">
        <f t="shared" si="1"/>
        <v>0</v>
      </c>
      <c r="N17" s="485"/>
      <c r="O17" s="130">
        <f t="shared" si="2"/>
        <v>0</v>
      </c>
      <c r="P17" s="487"/>
      <c r="Q17" s="488"/>
    </row>
    <row r="18" spans="1:17">
      <c r="A18" s="11"/>
      <c r="B18" s="315">
        <v>13.61</v>
      </c>
      <c r="C18" s="26">
        <v>10</v>
      </c>
      <c r="D18" s="486">
        <f>C18*B18</f>
        <v>136.1</v>
      </c>
      <c r="E18" s="509">
        <v>41204</v>
      </c>
      <c r="F18" s="486">
        <f>D18</f>
        <v>136.1</v>
      </c>
      <c r="G18" s="547" t="s">
        <v>219</v>
      </c>
      <c r="H18" s="488">
        <v>41</v>
      </c>
      <c r="I18" s="367"/>
      <c r="J18" s="11"/>
      <c r="K18" s="315">
        <v>13.61</v>
      </c>
      <c r="L18" s="26"/>
      <c r="M18" s="322">
        <f t="shared" si="1"/>
        <v>0</v>
      </c>
      <c r="N18" s="485"/>
      <c r="O18" s="130">
        <f t="shared" si="2"/>
        <v>0</v>
      </c>
      <c r="P18" s="487"/>
      <c r="Q18" s="488"/>
    </row>
    <row r="19" spans="1:17">
      <c r="A19" s="11"/>
      <c r="B19" s="315">
        <v>13.61</v>
      </c>
      <c r="C19" s="26">
        <v>48</v>
      </c>
      <c r="D19" s="310">
        <f>C19*B19</f>
        <v>653.28</v>
      </c>
      <c r="E19" s="570">
        <v>41226</v>
      </c>
      <c r="F19" s="310">
        <f>D19</f>
        <v>653.28</v>
      </c>
      <c r="G19" s="311" t="s">
        <v>384</v>
      </c>
      <c r="H19" s="309">
        <v>38.5</v>
      </c>
      <c r="I19" s="367"/>
      <c r="J19" s="11"/>
      <c r="K19" s="315">
        <v>13.61</v>
      </c>
      <c r="L19" s="26"/>
      <c r="M19" s="322">
        <f t="shared" si="1"/>
        <v>0</v>
      </c>
      <c r="N19" s="485"/>
      <c r="O19" s="130">
        <f t="shared" si="2"/>
        <v>0</v>
      </c>
      <c r="P19" s="487"/>
      <c r="Q19" s="488"/>
    </row>
    <row r="20" spans="1:17">
      <c r="A20" s="11"/>
      <c r="B20" s="315">
        <v>13.61</v>
      </c>
      <c r="C20" s="26">
        <v>38</v>
      </c>
      <c r="D20" s="310">
        <v>515.82000000000005</v>
      </c>
      <c r="E20" s="324"/>
      <c r="F20" s="310">
        <f t="shared" ref="F20:F38" si="3">D20</f>
        <v>515.82000000000005</v>
      </c>
      <c r="G20" s="311"/>
      <c r="H20" s="309"/>
      <c r="I20" s="367"/>
      <c r="J20" s="11"/>
      <c r="K20" s="315">
        <v>13.61</v>
      </c>
      <c r="L20" s="26"/>
      <c r="M20" s="322">
        <f t="shared" si="1"/>
        <v>0</v>
      </c>
      <c r="N20" s="485"/>
      <c r="O20" s="130">
        <f t="shared" si="2"/>
        <v>0</v>
      </c>
      <c r="P20" s="487"/>
      <c r="Q20" s="488"/>
    </row>
    <row r="21" spans="1:17">
      <c r="A21" s="11"/>
      <c r="B21" s="315">
        <v>13.61</v>
      </c>
      <c r="C21" s="26"/>
      <c r="D21" s="310">
        <f t="shared" ref="D21:D38" si="4">C21*B21</f>
        <v>0</v>
      </c>
      <c r="E21" s="570"/>
      <c r="F21" s="310">
        <f t="shared" si="3"/>
        <v>0</v>
      </c>
      <c r="G21" s="311"/>
      <c r="H21" s="309"/>
      <c r="I21" s="367"/>
      <c r="J21" s="11"/>
      <c r="K21" s="315">
        <v>13.61</v>
      </c>
      <c r="L21" s="26"/>
      <c r="M21" s="322">
        <f t="shared" si="1"/>
        <v>0</v>
      </c>
      <c r="N21" s="485"/>
      <c r="O21" s="130">
        <f t="shared" si="2"/>
        <v>0</v>
      </c>
      <c r="P21" s="487"/>
      <c r="Q21" s="488"/>
    </row>
    <row r="22" spans="1:17">
      <c r="A22" s="11"/>
      <c r="B22" s="315">
        <v>13.61</v>
      </c>
      <c r="C22" s="26"/>
      <c r="D22" s="310">
        <f t="shared" si="4"/>
        <v>0</v>
      </c>
      <c r="E22" s="324"/>
      <c r="F22" s="310">
        <f t="shared" si="3"/>
        <v>0</v>
      </c>
      <c r="G22" s="311"/>
      <c r="H22" s="309"/>
      <c r="I22" s="367"/>
      <c r="J22" s="11"/>
      <c r="K22" s="315">
        <v>13.61</v>
      </c>
      <c r="L22" s="26"/>
      <c r="M22" s="322">
        <f t="shared" si="1"/>
        <v>0</v>
      </c>
      <c r="N22" s="485"/>
      <c r="O22" s="130">
        <f t="shared" si="2"/>
        <v>0</v>
      </c>
      <c r="P22" s="487"/>
      <c r="Q22" s="488"/>
    </row>
    <row r="23" spans="1:17">
      <c r="A23" s="11"/>
      <c r="B23" s="315">
        <v>13.61</v>
      </c>
      <c r="C23" s="26"/>
      <c r="D23" s="310">
        <f t="shared" si="4"/>
        <v>0</v>
      </c>
      <c r="E23" s="324"/>
      <c r="F23" s="310">
        <f t="shared" si="3"/>
        <v>0</v>
      </c>
      <c r="G23" s="311"/>
      <c r="H23" s="309"/>
      <c r="I23" s="367"/>
      <c r="J23" s="11"/>
      <c r="K23" s="315">
        <v>13.61</v>
      </c>
      <c r="L23" s="26"/>
      <c r="M23" s="322">
        <f t="shared" si="1"/>
        <v>0</v>
      </c>
      <c r="N23" s="485"/>
      <c r="O23" s="130">
        <f t="shared" si="2"/>
        <v>0</v>
      </c>
      <c r="P23" s="487"/>
      <c r="Q23" s="488"/>
    </row>
    <row r="24" spans="1:17">
      <c r="A24" s="11"/>
      <c r="B24" s="315">
        <v>13.61</v>
      </c>
      <c r="C24" s="26"/>
      <c r="D24" s="310">
        <f t="shared" si="4"/>
        <v>0</v>
      </c>
      <c r="E24" s="324"/>
      <c r="F24" s="310">
        <f t="shared" si="3"/>
        <v>0</v>
      </c>
      <c r="G24" s="311"/>
      <c r="H24" s="309"/>
      <c r="I24" s="367"/>
      <c r="J24" s="11"/>
      <c r="K24" s="315">
        <v>13.61</v>
      </c>
      <c r="L24" s="26"/>
      <c r="M24" s="322">
        <f t="shared" si="1"/>
        <v>0</v>
      </c>
      <c r="N24" s="485"/>
      <c r="O24" s="130">
        <f t="shared" si="2"/>
        <v>0</v>
      </c>
      <c r="P24" s="487"/>
      <c r="Q24" s="488"/>
    </row>
    <row r="25" spans="1:17">
      <c r="A25" s="11"/>
      <c r="B25" s="315">
        <v>13.61</v>
      </c>
      <c r="C25" s="26"/>
      <c r="D25" s="310">
        <f t="shared" si="4"/>
        <v>0</v>
      </c>
      <c r="E25" s="324"/>
      <c r="F25" s="310">
        <f t="shared" si="3"/>
        <v>0</v>
      </c>
      <c r="G25" s="311"/>
      <c r="H25" s="309"/>
      <c r="I25" s="367"/>
      <c r="J25" s="11"/>
      <c r="K25" s="315">
        <v>13.61</v>
      </c>
      <c r="L25" s="26"/>
      <c r="M25" s="322">
        <f t="shared" si="1"/>
        <v>0</v>
      </c>
      <c r="N25" s="485"/>
      <c r="O25" s="130">
        <f t="shared" si="2"/>
        <v>0</v>
      </c>
      <c r="P25" s="487"/>
      <c r="Q25" s="488"/>
    </row>
    <row r="26" spans="1:17">
      <c r="A26" s="11"/>
      <c r="B26" s="315">
        <v>13.61</v>
      </c>
      <c r="C26" s="26"/>
      <c r="D26" s="310">
        <f t="shared" si="4"/>
        <v>0</v>
      </c>
      <c r="E26" s="324"/>
      <c r="F26" s="310">
        <f t="shared" si="3"/>
        <v>0</v>
      </c>
      <c r="G26" s="311"/>
      <c r="H26" s="309"/>
      <c r="I26" s="367"/>
      <c r="J26" s="11"/>
      <c r="K26" s="315">
        <v>13.61</v>
      </c>
      <c r="L26" s="26"/>
      <c r="M26" s="322">
        <f t="shared" si="1"/>
        <v>0</v>
      </c>
      <c r="N26" s="485"/>
      <c r="O26" s="130">
        <f t="shared" si="2"/>
        <v>0</v>
      </c>
      <c r="P26" s="487"/>
      <c r="Q26" s="488"/>
    </row>
    <row r="27" spans="1:17">
      <c r="A27" s="11"/>
      <c r="B27" s="315">
        <v>13.61</v>
      </c>
      <c r="C27" s="26"/>
      <c r="D27" s="310">
        <f t="shared" si="4"/>
        <v>0</v>
      </c>
      <c r="E27" s="324"/>
      <c r="F27" s="310">
        <f t="shared" si="3"/>
        <v>0</v>
      </c>
      <c r="G27" s="311"/>
      <c r="H27" s="309"/>
      <c r="I27" s="367"/>
      <c r="J27" s="11"/>
      <c r="K27" s="315">
        <v>13.61</v>
      </c>
      <c r="L27" s="26"/>
      <c r="M27" s="322">
        <f t="shared" si="1"/>
        <v>0</v>
      </c>
      <c r="N27" s="485"/>
      <c r="O27" s="130">
        <f t="shared" si="2"/>
        <v>0</v>
      </c>
      <c r="P27" s="487"/>
      <c r="Q27" s="488"/>
    </row>
    <row r="28" spans="1:17">
      <c r="A28" s="11"/>
      <c r="B28" s="315">
        <v>13.61</v>
      </c>
      <c r="C28" s="26"/>
      <c r="D28" s="310">
        <f t="shared" si="4"/>
        <v>0</v>
      </c>
      <c r="E28" s="324"/>
      <c r="F28" s="310">
        <f t="shared" si="3"/>
        <v>0</v>
      </c>
      <c r="G28" s="311"/>
      <c r="H28" s="309"/>
      <c r="I28" s="367"/>
      <c r="J28" s="11"/>
      <c r="K28" s="315">
        <v>13.61</v>
      </c>
      <c r="L28" s="26"/>
      <c r="M28" s="322">
        <f t="shared" si="1"/>
        <v>0</v>
      </c>
      <c r="N28" s="485"/>
      <c r="O28" s="130">
        <f t="shared" si="2"/>
        <v>0</v>
      </c>
      <c r="P28" s="487"/>
      <c r="Q28" s="488"/>
    </row>
    <row r="29" spans="1:17">
      <c r="A29" s="11"/>
      <c r="B29" s="315">
        <v>13.61</v>
      </c>
      <c r="C29" s="26"/>
      <c r="D29" s="310">
        <f t="shared" si="4"/>
        <v>0</v>
      </c>
      <c r="E29" s="324"/>
      <c r="F29" s="310">
        <f t="shared" si="3"/>
        <v>0</v>
      </c>
      <c r="G29" s="311"/>
      <c r="H29" s="309"/>
      <c r="I29" s="367"/>
      <c r="J29" s="11"/>
      <c r="K29" s="315">
        <v>13.61</v>
      </c>
      <c r="L29" s="26"/>
      <c r="M29" s="322">
        <f t="shared" si="1"/>
        <v>0</v>
      </c>
      <c r="N29" s="485"/>
      <c r="O29" s="130">
        <f t="shared" si="2"/>
        <v>0</v>
      </c>
      <c r="P29" s="487"/>
      <c r="Q29" s="488"/>
    </row>
    <row r="30" spans="1:17">
      <c r="A30" s="11"/>
      <c r="B30" s="315">
        <v>13.61</v>
      </c>
      <c r="C30" s="26"/>
      <c r="D30" s="310">
        <f t="shared" si="4"/>
        <v>0</v>
      </c>
      <c r="E30" s="324"/>
      <c r="F30" s="310">
        <f t="shared" si="3"/>
        <v>0</v>
      </c>
      <c r="G30" s="311"/>
      <c r="H30" s="309"/>
      <c r="I30" s="367"/>
      <c r="J30" s="11"/>
      <c r="K30" s="315">
        <v>13.61</v>
      </c>
      <c r="L30" s="26"/>
      <c r="M30" s="322">
        <f t="shared" si="1"/>
        <v>0</v>
      </c>
      <c r="N30" s="485"/>
      <c r="O30" s="130">
        <f t="shared" si="2"/>
        <v>0</v>
      </c>
      <c r="P30" s="487"/>
      <c r="Q30" s="488"/>
    </row>
    <row r="31" spans="1:17">
      <c r="A31" s="11"/>
      <c r="B31" s="315">
        <v>13.61</v>
      </c>
      <c r="C31" s="26"/>
      <c r="D31" s="310">
        <f t="shared" si="4"/>
        <v>0</v>
      </c>
      <c r="E31" s="324"/>
      <c r="F31" s="310">
        <f t="shared" si="3"/>
        <v>0</v>
      </c>
      <c r="G31" s="311"/>
      <c r="H31" s="309"/>
      <c r="I31" s="367"/>
      <c r="J31" s="11"/>
      <c r="K31" s="315">
        <v>13.61</v>
      </c>
      <c r="L31" s="26"/>
      <c r="M31" s="322">
        <f t="shared" si="1"/>
        <v>0</v>
      </c>
      <c r="N31" s="485"/>
      <c r="O31" s="130">
        <f t="shared" si="2"/>
        <v>0</v>
      </c>
      <c r="P31" s="487"/>
      <c r="Q31" s="488"/>
    </row>
    <row r="32" spans="1:17">
      <c r="A32" s="11"/>
      <c r="B32" s="315">
        <v>13.61</v>
      </c>
      <c r="C32" s="26"/>
      <c r="D32" s="310">
        <f t="shared" si="4"/>
        <v>0</v>
      </c>
      <c r="E32" s="578"/>
      <c r="F32" s="310">
        <f t="shared" si="3"/>
        <v>0</v>
      </c>
      <c r="G32" s="311"/>
      <c r="H32" s="581"/>
      <c r="I32" s="367"/>
      <c r="J32" s="11"/>
      <c r="K32" s="315">
        <v>13.61</v>
      </c>
      <c r="L32" s="26"/>
      <c r="M32" s="322">
        <f t="shared" si="1"/>
        <v>0</v>
      </c>
      <c r="N32" s="489"/>
      <c r="O32" s="130">
        <f t="shared" si="2"/>
        <v>0</v>
      </c>
      <c r="P32" s="487"/>
      <c r="Q32" s="492"/>
    </row>
    <row r="33" spans="1:17">
      <c r="A33" s="11"/>
      <c r="B33" s="315">
        <v>13.61</v>
      </c>
      <c r="C33" s="26"/>
      <c r="D33" s="310">
        <f t="shared" si="4"/>
        <v>0</v>
      </c>
      <c r="E33" s="578"/>
      <c r="F33" s="310">
        <f t="shared" si="3"/>
        <v>0</v>
      </c>
      <c r="G33" s="311"/>
      <c r="H33" s="581"/>
      <c r="I33" s="367"/>
      <c r="J33" s="11"/>
      <c r="K33" s="315">
        <v>13.61</v>
      </c>
      <c r="L33" s="26"/>
      <c r="M33" s="322">
        <f t="shared" si="1"/>
        <v>0</v>
      </c>
      <c r="N33" s="489"/>
      <c r="O33" s="130">
        <f t="shared" si="2"/>
        <v>0</v>
      </c>
      <c r="P33" s="487"/>
      <c r="Q33" s="492"/>
    </row>
    <row r="34" spans="1:17">
      <c r="A34" s="11"/>
      <c r="B34" s="315">
        <v>13.61</v>
      </c>
      <c r="C34" s="26"/>
      <c r="D34" s="310">
        <f t="shared" si="4"/>
        <v>0</v>
      </c>
      <c r="E34" s="578"/>
      <c r="F34" s="310">
        <f t="shared" si="3"/>
        <v>0</v>
      </c>
      <c r="G34" s="311"/>
      <c r="H34" s="581"/>
      <c r="I34" s="367"/>
      <c r="J34" s="11"/>
      <c r="K34" s="315">
        <v>13.61</v>
      </c>
      <c r="L34" s="26"/>
      <c r="M34" s="322">
        <f t="shared" si="1"/>
        <v>0</v>
      </c>
      <c r="N34" s="463"/>
      <c r="O34" s="130">
        <f t="shared" si="2"/>
        <v>0</v>
      </c>
      <c r="P34" s="461"/>
      <c r="Q34" s="464"/>
    </row>
    <row r="35" spans="1:17">
      <c r="A35" s="11"/>
      <c r="B35" s="315">
        <v>13.61</v>
      </c>
      <c r="C35" s="26"/>
      <c r="D35" s="310">
        <f t="shared" si="4"/>
        <v>0</v>
      </c>
      <c r="E35" s="578"/>
      <c r="F35" s="310">
        <f t="shared" si="3"/>
        <v>0</v>
      </c>
      <c r="G35" s="311"/>
      <c r="H35" s="581"/>
      <c r="I35" s="367"/>
      <c r="J35" s="11"/>
      <c r="K35" s="315">
        <v>13.61</v>
      </c>
      <c r="L35" s="26"/>
      <c r="M35" s="322">
        <f t="shared" si="1"/>
        <v>0</v>
      </c>
      <c r="N35" s="463"/>
      <c r="O35" s="130">
        <f t="shared" si="2"/>
        <v>0</v>
      </c>
      <c r="P35" s="461"/>
      <c r="Q35" s="464"/>
    </row>
    <row r="36" spans="1:17">
      <c r="A36" s="11"/>
      <c r="B36" s="315">
        <v>13.61</v>
      </c>
      <c r="C36" s="26"/>
      <c r="D36" s="310">
        <f t="shared" si="4"/>
        <v>0</v>
      </c>
      <c r="E36" s="578"/>
      <c r="F36" s="310">
        <f t="shared" si="3"/>
        <v>0</v>
      </c>
      <c r="G36" s="311"/>
      <c r="H36" s="581"/>
      <c r="I36" s="367"/>
      <c r="J36" s="83">
        <v>1169.0999999999999</v>
      </c>
      <c r="K36" s="315">
        <v>13.61</v>
      </c>
      <c r="L36" s="26"/>
      <c r="M36" s="322">
        <f t="shared" si="1"/>
        <v>0</v>
      </c>
      <c r="N36" s="463"/>
      <c r="O36" s="130">
        <f t="shared" si="2"/>
        <v>0</v>
      </c>
      <c r="P36" s="461"/>
      <c r="Q36" s="464"/>
    </row>
    <row r="37" spans="1:17" ht="15.75" thickBot="1">
      <c r="A37" s="11"/>
      <c r="B37" s="315">
        <v>13.61</v>
      </c>
      <c r="C37" s="26"/>
      <c r="D37" s="310">
        <f t="shared" si="4"/>
        <v>0</v>
      </c>
      <c r="E37" s="578"/>
      <c r="F37" s="310">
        <f t="shared" si="3"/>
        <v>0</v>
      </c>
      <c r="G37" s="311"/>
      <c r="H37" s="581"/>
      <c r="I37" s="367"/>
      <c r="J37" s="584">
        <v>2500</v>
      </c>
      <c r="K37" s="315">
        <v>13.61</v>
      </c>
      <c r="L37" s="26"/>
      <c r="M37" s="322">
        <f t="shared" si="1"/>
        <v>0</v>
      </c>
      <c r="N37" s="463"/>
      <c r="O37" s="130">
        <f t="shared" si="2"/>
        <v>0</v>
      </c>
      <c r="P37" s="461"/>
      <c r="Q37" s="464"/>
    </row>
    <row r="38" spans="1:17" ht="16.5" thickTop="1" thickBot="1">
      <c r="A38" s="11"/>
      <c r="B38" s="360">
        <v>13.61</v>
      </c>
      <c r="C38" s="61"/>
      <c r="D38" s="325">
        <f t="shared" si="4"/>
        <v>0</v>
      </c>
      <c r="E38" s="580"/>
      <c r="F38" s="325">
        <f t="shared" si="3"/>
        <v>0</v>
      </c>
      <c r="G38" s="573"/>
      <c r="H38" s="582"/>
      <c r="I38" s="367"/>
      <c r="J38" s="585">
        <f>SUM(J36:J37)</f>
        <v>3669.1</v>
      </c>
      <c r="K38" s="360"/>
      <c r="L38" s="61"/>
      <c r="M38" s="465"/>
      <c r="N38" s="466"/>
      <c r="O38" s="465"/>
      <c r="P38" s="467"/>
      <c r="Q38" s="468"/>
    </row>
    <row r="39" spans="1:17" ht="15.75" thickTop="1">
      <c r="A39" s="11"/>
      <c r="B39" s="11"/>
      <c r="C39" s="26">
        <f>SUM(C8:C38)</f>
        <v>680</v>
      </c>
      <c r="D39" s="12">
        <f>SUM(D8:D38)</f>
        <v>9253.44</v>
      </c>
      <c r="E39" s="53"/>
      <c r="F39" s="12">
        <f>SUM(F8:F38)</f>
        <v>9253.44</v>
      </c>
      <c r="G39" s="52"/>
      <c r="H39" s="358"/>
      <c r="I39">
        <v>86</v>
      </c>
      <c r="J39" s="11"/>
      <c r="K39" s="11"/>
      <c r="L39" s="26">
        <f>SUM(L8:L38)</f>
        <v>84</v>
      </c>
      <c r="M39" s="12">
        <f>SUM(M8:M38)</f>
        <v>842.1</v>
      </c>
      <c r="N39" s="53"/>
      <c r="O39" s="12">
        <f>SUM(O8:O38)</f>
        <v>842.1</v>
      </c>
      <c r="P39" s="52"/>
      <c r="Q39" s="358"/>
    </row>
    <row r="40" spans="1:17" ht="15.75" thickBot="1">
      <c r="A40" s="11"/>
      <c r="B40" s="11"/>
      <c r="C40" s="26"/>
      <c r="D40" s="12"/>
      <c r="E40" s="53"/>
      <c r="F40" s="12"/>
      <c r="G40" s="52"/>
      <c r="H40" s="30"/>
      <c r="I40" s="43">
        <v>250</v>
      </c>
      <c r="J40" s="11"/>
      <c r="K40" s="11"/>
      <c r="L40" s="26"/>
      <c r="M40" s="12"/>
      <c r="N40" s="53"/>
      <c r="O40" s="12"/>
      <c r="P40" s="52"/>
      <c r="Q40" s="30"/>
    </row>
    <row r="41" spans="1:17" ht="15.75" thickTop="1">
      <c r="A41" s="11"/>
      <c r="B41" s="11"/>
      <c r="C41" s="94" t="s">
        <v>4</v>
      </c>
      <c r="D41" s="72">
        <f>F5-C39+F6</f>
        <v>0</v>
      </c>
      <c r="E41" s="70"/>
      <c r="F41" s="12"/>
      <c r="G41" s="52"/>
      <c r="H41" s="30"/>
      <c r="I41" s="190">
        <f>SUM(I39:I40)</f>
        <v>336</v>
      </c>
      <c r="J41" s="548"/>
      <c r="K41" s="11"/>
      <c r="L41" s="94" t="s">
        <v>4</v>
      </c>
      <c r="M41" s="72">
        <f>O4+O5-L39</f>
        <v>204</v>
      </c>
      <c r="N41" s="70"/>
      <c r="O41" s="12"/>
      <c r="P41" s="52"/>
      <c r="Q41" s="30"/>
    </row>
    <row r="42" spans="1:17">
      <c r="A42" s="11"/>
      <c r="B42" s="11"/>
      <c r="C42" s="683" t="s">
        <v>19</v>
      </c>
      <c r="D42" s="684"/>
      <c r="E42" s="68">
        <f>E5-F39</f>
        <v>0</v>
      </c>
      <c r="F42" s="12"/>
      <c r="G42" s="12"/>
      <c r="H42" s="30"/>
      <c r="J42" s="11"/>
      <c r="K42" s="11"/>
      <c r="L42" s="683" t="s">
        <v>19</v>
      </c>
      <c r="M42" s="684"/>
      <c r="N42" s="68">
        <f>N4+N5-O39</f>
        <v>2173.7200000000003</v>
      </c>
      <c r="O42" s="12"/>
      <c r="P42" s="12"/>
      <c r="Q42" s="30"/>
    </row>
    <row r="43" spans="1:17" ht="15.75" thickBot="1">
      <c r="A43" s="11"/>
      <c r="B43" s="11"/>
      <c r="C43" s="78"/>
      <c r="D43" s="73"/>
      <c r="E43" s="71"/>
      <c r="F43" s="12"/>
      <c r="G43" s="52"/>
      <c r="H43" s="30"/>
      <c r="J43" s="11"/>
      <c r="K43" s="11"/>
      <c r="L43" s="78"/>
      <c r="M43" s="73"/>
      <c r="N43" s="71"/>
      <c r="O43" s="12"/>
      <c r="P43" s="52"/>
      <c r="Q43" s="30"/>
    </row>
    <row r="44" spans="1:17">
      <c r="A44" s="11"/>
      <c r="B44" s="11"/>
      <c r="C44" s="26"/>
      <c r="D44" s="12"/>
      <c r="E44" s="53"/>
      <c r="F44" s="12"/>
      <c r="G44" s="52"/>
      <c r="H44" s="30"/>
      <c r="J44" s="11"/>
      <c r="K44" s="11"/>
      <c r="L44" s="26"/>
      <c r="M44" s="12"/>
      <c r="N44" s="53"/>
      <c r="O44" s="12"/>
      <c r="P44" s="52"/>
      <c r="Q44" s="30"/>
    </row>
  </sheetData>
  <mergeCells count="4">
    <mergeCell ref="A1:G1"/>
    <mergeCell ref="C42:D42"/>
    <mergeCell ref="J1:P1"/>
    <mergeCell ref="L42:M4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29" sqref="H29"/>
    </sheetView>
  </sheetViews>
  <sheetFormatPr baseColWidth="10" defaultRowHeight="1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N51"/>
  <sheetViews>
    <sheetView workbookViewId="0">
      <selection activeCell="LD14" sqref="LD14"/>
    </sheetView>
  </sheetViews>
  <sheetFormatPr baseColWidth="10" defaultRowHeight="15.75"/>
  <cols>
    <col min="1" max="1" width="6.85546875" style="33" customWidth="1"/>
    <col min="2" max="2" width="26" customWidth="1"/>
    <col min="3" max="3" width="17.7109375" customWidth="1"/>
    <col min="4" max="4" width="12" bestFit="1" customWidth="1"/>
    <col min="5" max="5" width="11.42578125" style="553"/>
    <col min="6" max="6" width="11.42578125" style="10"/>
    <col min="9" max="9" width="11" customWidth="1"/>
    <col min="10" max="10" width="29.140625" customWidth="1"/>
    <col min="11" max="11" width="18.140625" customWidth="1"/>
    <col min="12" max="12" width="13.28515625" bestFit="1" customWidth="1"/>
    <col min="16" max="16" width="12.85546875" bestFit="1" customWidth="1"/>
    <col min="19" max="19" width="27.7109375" customWidth="1"/>
    <col min="20" max="20" width="18.28515625" customWidth="1"/>
    <col min="21" max="21" width="13.28515625" bestFit="1" customWidth="1"/>
    <col min="25" max="25" width="12.85546875" bestFit="1" customWidth="1"/>
    <col min="28" max="28" width="25.28515625" bestFit="1" customWidth="1"/>
    <col min="29" max="29" width="20" customWidth="1"/>
    <col min="30" max="30" width="13.28515625" bestFit="1" customWidth="1"/>
    <col min="34" max="34" width="12.85546875" bestFit="1" customWidth="1"/>
    <col min="37" max="37" width="25.7109375" customWidth="1"/>
    <col min="38" max="38" width="19" customWidth="1"/>
    <col min="39" max="39" width="12.85546875" customWidth="1"/>
    <col min="42" max="42" width="10.42578125" customWidth="1"/>
    <col min="43" max="43" width="12.85546875" bestFit="1" customWidth="1"/>
    <col min="46" max="46" width="31.5703125" customWidth="1"/>
    <col min="47" max="47" width="23.5703125" customWidth="1"/>
    <col min="48" max="48" width="14.28515625" customWidth="1"/>
    <col min="49" max="49" width="13.7109375" customWidth="1"/>
    <col min="50" max="50" width="13.28515625" customWidth="1"/>
    <col min="51" max="51" width="13.5703125" customWidth="1"/>
    <col min="52" max="52" width="13.85546875" customWidth="1"/>
    <col min="53" max="53" width="11.5703125" customWidth="1"/>
    <col min="54" max="54" width="12.85546875" customWidth="1"/>
    <col min="55" max="55" width="28.28515625" customWidth="1"/>
    <col min="56" max="56" width="16.28515625" style="104" bestFit="1" customWidth="1"/>
    <col min="57" max="60" width="11.42578125" customWidth="1"/>
    <col min="61" max="61" width="12.85546875" bestFit="1" customWidth="1"/>
    <col min="62" max="62" width="14.5703125" customWidth="1"/>
    <col min="63" max="63" width="11.42578125" customWidth="1"/>
    <col min="64" max="64" width="25.28515625" bestFit="1" customWidth="1"/>
    <col min="65" max="65" width="16.28515625" bestFit="1" customWidth="1"/>
    <col min="66" max="66" width="11.140625" bestFit="1" customWidth="1"/>
    <col min="67" max="67" width="11.5703125" customWidth="1"/>
    <col min="68" max="68" width="12.5703125" customWidth="1"/>
    <col min="69" max="69" width="12" customWidth="1"/>
    <col min="70" max="70" width="12.85546875" bestFit="1" customWidth="1"/>
    <col min="71" max="71" width="9.5703125" bestFit="1" customWidth="1"/>
    <col min="73" max="73" width="25.42578125" customWidth="1"/>
    <col min="74" max="74" width="18.42578125" customWidth="1"/>
    <col min="79" max="79" width="12.85546875" bestFit="1" customWidth="1"/>
    <col min="82" max="82" width="27.140625" customWidth="1"/>
    <col min="83" max="83" width="18.42578125" customWidth="1"/>
    <col min="86" max="86" width="11.5703125" customWidth="1"/>
    <col min="88" max="88" width="12.85546875" bestFit="1" customWidth="1"/>
    <col min="91" max="91" width="25" customWidth="1"/>
    <col min="92" max="92" width="18.42578125" customWidth="1"/>
    <col min="97" max="97" width="13.5703125" bestFit="1" customWidth="1"/>
    <col min="100" max="100" width="25.5703125" customWidth="1"/>
    <col min="101" max="101" width="18.42578125" customWidth="1"/>
    <col min="102" max="102" width="13.28515625" bestFit="1" customWidth="1"/>
    <col min="106" max="106" width="12.85546875" bestFit="1" customWidth="1"/>
    <col min="109" max="109" width="27.85546875" customWidth="1"/>
    <col min="110" max="110" width="19.7109375" customWidth="1"/>
    <col min="111" max="111" width="13.5703125" customWidth="1"/>
    <col min="112" max="112" width="10" bestFit="1" customWidth="1"/>
    <col min="113" max="113" width="12" customWidth="1"/>
    <col min="114" max="114" width="10.5703125" bestFit="1" customWidth="1"/>
    <col min="115" max="115" width="12.85546875" bestFit="1" customWidth="1"/>
    <col min="116" max="116" width="9.5703125" bestFit="1" customWidth="1"/>
    <col min="118" max="118" width="28.85546875" customWidth="1"/>
    <col min="119" max="119" width="18.42578125" customWidth="1"/>
    <col min="120" max="120" width="13.28515625" bestFit="1" customWidth="1"/>
    <col min="124" max="124" width="12.85546875" bestFit="1" customWidth="1"/>
    <col min="127" max="127" width="25.140625" customWidth="1"/>
    <col min="128" max="128" width="18.28515625" customWidth="1"/>
    <col min="129" max="129" width="12.140625" bestFit="1" customWidth="1"/>
    <col min="133" max="133" width="12.85546875" bestFit="1" customWidth="1"/>
    <col min="136" max="136" width="25.85546875" customWidth="1"/>
    <col min="137" max="137" width="19.7109375" customWidth="1"/>
    <col min="138" max="138" width="13.28515625" bestFit="1" customWidth="1"/>
    <col min="139" max="142" width="11.28515625" customWidth="1"/>
    <col min="145" max="145" width="24.85546875" customWidth="1"/>
    <col min="146" max="146" width="18.42578125" customWidth="1"/>
    <col min="147" max="147" width="13.28515625" bestFit="1" customWidth="1"/>
    <col min="151" max="151" width="12.85546875" bestFit="1" customWidth="1"/>
    <col min="154" max="154" width="25.140625" customWidth="1"/>
    <col min="155" max="155" width="18.42578125" customWidth="1"/>
    <col min="156" max="156" width="13.28515625" bestFit="1" customWidth="1"/>
    <col min="160" max="160" width="12.85546875" bestFit="1" customWidth="1"/>
    <col min="163" max="163" width="27.28515625" customWidth="1"/>
    <col min="164" max="164" width="18.5703125" customWidth="1"/>
    <col min="169" max="169" width="12.85546875" bestFit="1" customWidth="1"/>
    <col min="172" max="172" width="25.28515625" customWidth="1"/>
    <col min="173" max="173" width="18.42578125" customWidth="1"/>
    <col min="178" max="178" width="12.85546875" bestFit="1" customWidth="1"/>
    <col min="181" max="181" width="24.85546875" customWidth="1"/>
    <col min="182" max="182" width="18.140625" customWidth="1"/>
    <col min="183" max="183" width="13.28515625" bestFit="1" customWidth="1"/>
    <col min="190" max="190" width="25.42578125" style="190" customWidth="1"/>
    <col min="191" max="191" width="18.5703125" customWidth="1"/>
    <col min="199" max="199" width="26.5703125" customWidth="1"/>
    <col min="200" max="200" width="18.140625" customWidth="1"/>
    <col min="201" max="201" width="13.42578125" customWidth="1"/>
    <col min="202" max="202" width="12.5703125" customWidth="1"/>
    <col min="203" max="203" width="12.42578125" customWidth="1"/>
    <col min="204" max="204" width="10.5703125" bestFit="1" customWidth="1"/>
    <col min="205" max="205" width="13.42578125" customWidth="1"/>
    <col min="206" max="206" width="10.85546875" customWidth="1"/>
    <col min="207" max="207" width="11.28515625" customWidth="1"/>
    <col min="208" max="208" width="28.28515625" customWidth="1"/>
    <col min="209" max="209" width="18.28515625" customWidth="1"/>
    <col min="210" max="214" width="11.42578125" customWidth="1"/>
    <col min="215" max="215" width="9.5703125" bestFit="1" customWidth="1"/>
    <col min="216" max="216" width="12.42578125" customWidth="1"/>
    <col min="217" max="217" width="25.28515625" customWidth="1"/>
    <col min="218" max="218" width="20.7109375" customWidth="1"/>
    <col min="219" max="219" width="12" customWidth="1"/>
    <col min="220" max="222" width="11.42578125" customWidth="1"/>
    <col min="223" max="223" width="13.140625" customWidth="1"/>
    <col min="224" max="224" width="11.42578125" customWidth="1"/>
    <col min="225" max="225" width="12.85546875" customWidth="1"/>
    <col min="226" max="226" width="25.5703125" customWidth="1"/>
    <col min="227" max="227" width="18.5703125" customWidth="1"/>
    <col min="228" max="233" width="11.42578125" customWidth="1"/>
    <col min="234" max="234" width="12.5703125" customWidth="1"/>
    <col min="235" max="235" width="25.140625" customWidth="1"/>
    <col min="236" max="236" width="18.28515625" customWidth="1"/>
    <col min="237" max="239" width="11.5703125" customWidth="1"/>
    <col min="240" max="240" width="9.42578125" customWidth="1"/>
    <col min="241" max="241" width="11.5703125" customWidth="1"/>
    <col min="242" max="242" width="9.5703125" bestFit="1" customWidth="1"/>
    <col min="243" max="243" width="10.5703125" customWidth="1"/>
    <col min="244" max="244" width="25.28515625" bestFit="1" customWidth="1"/>
    <col min="245" max="245" width="16.28515625" bestFit="1" customWidth="1"/>
    <col min="246" max="246" width="12.28515625" bestFit="1" customWidth="1"/>
    <col min="247" max="247" width="10" bestFit="1" customWidth="1"/>
    <col min="248" max="248" width="11.42578125" customWidth="1"/>
    <col min="249" max="249" width="10.5703125" bestFit="1" customWidth="1"/>
    <col min="250" max="250" width="12.85546875" bestFit="1" customWidth="1"/>
    <col min="251" max="251" width="9.5703125" bestFit="1" customWidth="1"/>
    <col min="252" max="252" width="13.28515625" customWidth="1"/>
    <col min="253" max="253" width="25.28515625" bestFit="1" customWidth="1"/>
    <col min="254" max="254" width="18" customWidth="1"/>
    <col min="255" max="255" width="14.7109375" customWidth="1"/>
    <col min="256" max="256" width="11.42578125" customWidth="1"/>
    <col min="257" max="257" width="11.5703125" customWidth="1"/>
    <col min="258" max="258" width="10.5703125" bestFit="1" customWidth="1"/>
    <col min="259" max="259" width="11.85546875" bestFit="1" customWidth="1"/>
    <col min="260" max="260" width="11.42578125" customWidth="1"/>
    <col min="261" max="261" width="8.5703125" customWidth="1"/>
    <col min="262" max="262" width="25" customWidth="1"/>
    <col min="263" max="263" width="18.28515625" customWidth="1"/>
    <col min="264" max="264" width="11.5703125" customWidth="1"/>
    <col min="265" max="265" width="12" customWidth="1"/>
    <col min="266" max="266" width="12.42578125" customWidth="1"/>
    <col min="267" max="267" width="10.5703125" bestFit="1" customWidth="1"/>
    <col min="268" max="268" width="12.85546875" bestFit="1" customWidth="1"/>
    <col min="269" max="269" width="9.5703125" bestFit="1" customWidth="1"/>
    <col min="270" max="270" width="10" customWidth="1"/>
    <col min="271" max="271" width="25" customWidth="1"/>
    <col min="272" max="272" width="18.42578125" customWidth="1"/>
    <col min="273" max="273" width="12.85546875" customWidth="1"/>
    <col min="274" max="274" width="10" bestFit="1" customWidth="1"/>
    <col min="275" max="275" width="11.42578125" customWidth="1"/>
    <col min="276" max="276" width="10.5703125" bestFit="1" customWidth="1"/>
    <col min="277" max="277" width="12.85546875" bestFit="1" customWidth="1"/>
    <col min="278" max="278" width="9.5703125" bestFit="1" customWidth="1"/>
    <col min="279" max="279" width="12.42578125" customWidth="1"/>
    <col min="280" max="280" width="25.140625" customWidth="1"/>
    <col min="281" max="281" width="16.28515625" bestFit="1" customWidth="1"/>
    <col min="282" max="282" width="11.5703125" customWidth="1"/>
    <col min="283" max="283" width="10" bestFit="1" customWidth="1"/>
    <col min="284" max="284" width="11.5703125" customWidth="1"/>
    <col min="285" max="285" width="10.5703125" bestFit="1" customWidth="1"/>
    <col min="286" max="286" width="12.85546875" bestFit="1" customWidth="1"/>
    <col min="287" max="287" width="9.5703125" bestFit="1" customWidth="1"/>
    <col min="288" max="288" width="11.140625" customWidth="1"/>
    <col min="289" max="289" width="26" customWidth="1"/>
    <col min="290" max="290" width="16.28515625" bestFit="1" customWidth="1"/>
    <col min="291" max="291" width="11.42578125" customWidth="1"/>
    <col min="292" max="292" width="10" bestFit="1" customWidth="1"/>
    <col min="293" max="293" width="11.7109375" customWidth="1"/>
    <col min="294" max="294" width="10.5703125" bestFit="1" customWidth="1"/>
    <col min="295" max="295" width="12.85546875" bestFit="1" customWidth="1"/>
    <col min="296" max="296" width="9.5703125" bestFit="1" customWidth="1"/>
    <col min="297" max="297" width="13" customWidth="1"/>
    <col min="298" max="298" width="25" customWidth="1"/>
    <col min="299" max="299" width="18.140625" customWidth="1"/>
    <col min="300" max="300" width="11.5703125" customWidth="1"/>
    <col min="301" max="301" width="10" bestFit="1" customWidth="1"/>
    <col min="302" max="302" width="11.5703125" customWidth="1"/>
    <col min="303" max="303" width="10.5703125" bestFit="1" customWidth="1"/>
    <col min="304" max="304" width="12.85546875" bestFit="1" customWidth="1"/>
    <col min="305" max="305" width="9.5703125" bestFit="1" customWidth="1"/>
    <col min="306" max="306" width="12.42578125" customWidth="1"/>
    <col min="307" max="307" width="25.28515625" bestFit="1" customWidth="1"/>
    <col min="308" max="308" width="18" customWidth="1"/>
    <col min="309" max="309" width="13.28515625" customWidth="1"/>
    <col min="310" max="310" width="10" bestFit="1" customWidth="1"/>
    <col min="311" max="311" width="11.5703125" customWidth="1"/>
    <col min="312" max="312" width="10.5703125" bestFit="1" customWidth="1"/>
    <col min="313" max="313" width="12.85546875" bestFit="1" customWidth="1"/>
    <col min="314" max="314" width="9.5703125" bestFit="1" customWidth="1"/>
    <col min="315" max="315" width="11.42578125" customWidth="1"/>
    <col min="316" max="316" width="26.42578125" customWidth="1"/>
    <col min="317" max="317" width="18.5703125" customWidth="1"/>
    <col min="318" max="318" width="12" customWidth="1"/>
    <col min="319" max="319" width="10" bestFit="1" customWidth="1"/>
    <col min="320" max="320" width="11.42578125" customWidth="1"/>
    <col min="321" max="321" width="10.5703125" bestFit="1" customWidth="1"/>
    <col min="322" max="322" width="12.85546875" bestFit="1" customWidth="1"/>
    <col min="323" max="323" width="9.5703125" bestFit="1" customWidth="1"/>
    <col min="324" max="324" width="11" customWidth="1"/>
    <col min="325" max="325" width="25.28515625" bestFit="1" customWidth="1"/>
    <col min="326" max="326" width="18.28515625" customWidth="1"/>
    <col min="334" max="334" width="25.28515625" bestFit="1" customWidth="1"/>
    <col min="335" max="335" width="16.28515625" bestFit="1" customWidth="1"/>
    <col min="336" max="336" width="12" customWidth="1"/>
    <col min="343" max="343" width="25.28515625" bestFit="1" customWidth="1"/>
    <col min="344" max="344" width="16.28515625" bestFit="1" customWidth="1"/>
    <col min="352" max="352" width="25.28515625" bestFit="1" customWidth="1"/>
    <col min="353" max="353" width="16.28515625" bestFit="1" customWidth="1"/>
    <col min="361" max="361" width="25.28515625" bestFit="1" customWidth="1"/>
    <col min="362" max="362" width="16.28515625" bestFit="1" customWidth="1"/>
    <col min="370" max="370" width="25.28515625" bestFit="1" customWidth="1"/>
    <col min="371" max="371" width="16.28515625" bestFit="1" customWidth="1"/>
    <col min="373" max="373" width="11.28515625" customWidth="1"/>
  </cols>
  <sheetData>
    <row r="1" spans="1:377" ht="36.75" customHeight="1" thickBot="1">
      <c r="B1" s="111" t="s">
        <v>41</v>
      </c>
      <c r="C1" s="91"/>
      <c r="D1" s="91"/>
      <c r="E1" s="550"/>
      <c r="F1" s="106"/>
      <c r="G1" s="105"/>
      <c r="H1" s="105"/>
      <c r="I1" s="105"/>
      <c r="J1" s="675" t="s">
        <v>247</v>
      </c>
      <c r="K1" s="675"/>
      <c r="L1" s="675"/>
      <c r="M1" s="675"/>
      <c r="N1" s="675"/>
      <c r="O1" s="675"/>
      <c r="P1" s="675"/>
      <c r="Q1" s="20">
        <f>H1+1</f>
        <v>1</v>
      </c>
      <c r="S1" s="675" t="str">
        <f>J1</f>
        <v>INVENTARIO DEL MES DE OCTUBRE  2012</v>
      </c>
      <c r="T1" s="675"/>
      <c r="U1" s="675"/>
      <c r="V1" s="675"/>
      <c r="W1" s="675"/>
      <c r="X1" s="675"/>
      <c r="Y1" s="675"/>
      <c r="Z1" s="20">
        <f>Q1+1</f>
        <v>2</v>
      </c>
      <c r="AB1" s="675" t="str">
        <f>S1</f>
        <v>INVENTARIO DEL MES DE OCTUBRE  2012</v>
      </c>
      <c r="AC1" s="675"/>
      <c r="AD1" s="675"/>
      <c r="AE1" s="675"/>
      <c r="AF1" s="675"/>
      <c r="AG1" s="675"/>
      <c r="AH1" s="675"/>
      <c r="AI1" s="20">
        <f>Z1+1</f>
        <v>3</v>
      </c>
      <c r="AK1" s="675" t="str">
        <f>AB1</f>
        <v>INVENTARIO DEL MES DE OCTUBRE  2012</v>
      </c>
      <c r="AL1" s="675"/>
      <c r="AM1" s="675"/>
      <c r="AN1" s="675"/>
      <c r="AO1" s="675"/>
      <c r="AP1" s="675"/>
      <c r="AQ1" s="675"/>
      <c r="AR1" s="20">
        <f>AI1+1</f>
        <v>4</v>
      </c>
      <c r="AT1" s="674" t="s">
        <v>249</v>
      </c>
      <c r="AU1" s="674"/>
      <c r="AV1" s="674"/>
      <c r="AW1" s="674"/>
      <c r="AX1" s="674"/>
      <c r="AY1" s="674"/>
      <c r="AZ1" s="674"/>
      <c r="BA1" s="20">
        <f>AR1+1</f>
        <v>5</v>
      </c>
      <c r="BC1" s="674" t="str">
        <f>AT1</f>
        <v>ENTRADA DEL MES DE NOVIEMBRE 2012</v>
      </c>
      <c r="BD1" s="674"/>
      <c r="BE1" s="674"/>
      <c r="BF1" s="674"/>
      <c r="BG1" s="674"/>
      <c r="BH1" s="674"/>
      <c r="BI1" s="674"/>
      <c r="BJ1" s="20">
        <f>BA1+1</f>
        <v>6</v>
      </c>
      <c r="BL1" s="674" t="str">
        <f>BC1</f>
        <v>ENTRADA DEL MES DE NOVIEMBRE 2012</v>
      </c>
      <c r="BM1" s="674"/>
      <c r="BN1" s="674"/>
      <c r="BO1" s="674"/>
      <c r="BP1" s="674"/>
      <c r="BQ1" s="674"/>
      <c r="BR1" s="674"/>
      <c r="BS1" s="20">
        <f>BJ1+1</f>
        <v>7</v>
      </c>
      <c r="BU1" s="674" t="str">
        <f>BL1</f>
        <v>ENTRADA DEL MES DE NOVIEMBRE 2012</v>
      </c>
      <c r="BV1" s="674"/>
      <c r="BW1" s="674"/>
      <c r="BX1" s="674"/>
      <c r="BY1" s="674"/>
      <c r="BZ1" s="674"/>
      <c r="CA1" s="674"/>
      <c r="CB1" s="20">
        <f>BS1+1</f>
        <v>8</v>
      </c>
      <c r="CD1" s="674" t="str">
        <f>BU1</f>
        <v>ENTRADA DEL MES DE NOVIEMBRE 2012</v>
      </c>
      <c r="CE1" s="674"/>
      <c r="CF1" s="674"/>
      <c r="CG1" s="674"/>
      <c r="CH1" s="674"/>
      <c r="CI1" s="674"/>
      <c r="CJ1" s="674"/>
      <c r="CK1" s="20">
        <f>CB1+1</f>
        <v>9</v>
      </c>
      <c r="CM1" s="674" t="str">
        <f>CD1</f>
        <v>ENTRADA DEL MES DE NOVIEMBRE 2012</v>
      </c>
      <c r="CN1" s="674"/>
      <c r="CO1" s="674"/>
      <c r="CP1" s="674"/>
      <c r="CQ1" s="674"/>
      <c r="CR1" s="674"/>
      <c r="CS1" s="674"/>
      <c r="CT1" s="20">
        <f>CK1+1</f>
        <v>10</v>
      </c>
      <c r="CV1" s="674" t="str">
        <f>CM1</f>
        <v>ENTRADA DEL MES DE NOVIEMBRE 2012</v>
      </c>
      <c r="CW1" s="674"/>
      <c r="CX1" s="674"/>
      <c r="CY1" s="674"/>
      <c r="CZ1" s="674"/>
      <c r="DA1" s="674"/>
      <c r="DB1" s="674"/>
      <c r="DC1" s="20">
        <f>CT1+1</f>
        <v>11</v>
      </c>
      <c r="DE1" s="674" t="str">
        <f>CV1</f>
        <v>ENTRADA DEL MES DE NOVIEMBRE 2012</v>
      </c>
      <c r="DF1" s="674"/>
      <c r="DG1" s="674"/>
      <c r="DH1" s="674"/>
      <c r="DI1" s="674"/>
      <c r="DJ1" s="674"/>
      <c r="DK1" s="674"/>
      <c r="DL1" s="20">
        <f>DC1+1</f>
        <v>12</v>
      </c>
      <c r="DN1" s="674" t="str">
        <f>DE1</f>
        <v>ENTRADA DEL MES DE NOVIEMBRE 2012</v>
      </c>
      <c r="DO1" s="674"/>
      <c r="DP1" s="674"/>
      <c r="DQ1" s="674"/>
      <c r="DR1" s="674"/>
      <c r="DS1" s="674"/>
      <c r="DT1" s="674"/>
      <c r="DU1" s="20">
        <f>DL1+1</f>
        <v>13</v>
      </c>
      <c r="DW1" s="674" t="str">
        <f>DN1</f>
        <v>ENTRADA DEL MES DE NOVIEMBRE 2012</v>
      </c>
      <c r="DX1" s="674"/>
      <c r="DY1" s="674"/>
      <c r="DZ1" s="674"/>
      <c r="EA1" s="674"/>
      <c r="EB1" s="674"/>
      <c r="EC1" s="674"/>
      <c r="ED1" s="20">
        <f>DU1+1</f>
        <v>14</v>
      </c>
      <c r="EF1" s="674" t="str">
        <f>DW1</f>
        <v>ENTRADA DEL MES DE NOVIEMBRE 2012</v>
      </c>
      <c r="EG1" s="674"/>
      <c r="EH1" s="674"/>
      <c r="EI1" s="674"/>
      <c r="EJ1" s="674"/>
      <c r="EK1" s="674"/>
      <c r="EL1" s="674"/>
      <c r="EM1" s="20">
        <f>ED1+1</f>
        <v>15</v>
      </c>
      <c r="EO1" s="674" t="str">
        <f>EF1</f>
        <v>ENTRADA DEL MES DE NOVIEMBRE 2012</v>
      </c>
      <c r="EP1" s="674"/>
      <c r="EQ1" s="674"/>
      <c r="ER1" s="674"/>
      <c r="ES1" s="674"/>
      <c r="ET1" s="674"/>
      <c r="EU1" s="674"/>
      <c r="EV1" s="20">
        <f>EM1+1</f>
        <v>16</v>
      </c>
      <c r="EX1" s="674" t="str">
        <f>EO1</f>
        <v>ENTRADA DEL MES DE NOVIEMBRE 2012</v>
      </c>
      <c r="EY1" s="674"/>
      <c r="EZ1" s="674"/>
      <c r="FA1" s="674"/>
      <c r="FB1" s="674"/>
      <c r="FC1" s="674"/>
      <c r="FD1" s="674"/>
      <c r="FE1" s="20">
        <f>EV1+1</f>
        <v>17</v>
      </c>
      <c r="FG1" s="674" t="str">
        <f>EX1</f>
        <v>ENTRADA DEL MES DE NOVIEMBRE 2012</v>
      </c>
      <c r="FH1" s="674"/>
      <c r="FI1" s="674"/>
      <c r="FJ1" s="674"/>
      <c r="FK1" s="674"/>
      <c r="FL1" s="674"/>
      <c r="FM1" s="674"/>
      <c r="FN1" s="20">
        <f>FE1+1</f>
        <v>18</v>
      </c>
      <c r="FO1" t="s">
        <v>45</v>
      </c>
      <c r="FP1" s="674" t="str">
        <f>FG1</f>
        <v>ENTRADA DEL MES DE NOVIEMBRE 2012</v>
      </c>
      <c r="FQ1" s="674"/>
      <c r="FR1" s="674"/>
      <c r="FS1" s="674"/>
      <c r="FT1" s="674"/>
      <c r="FU1" s="674"/>
      <c r="FV1" s="674"/>
      <c r="FW1" s="20">
        <f>FN1+1</f>
        <v>19</v>
      </c>
      <c r="FY1" s="674" t="str">
        <f>FP1</f>
        <v>ENTRADA DEL MES DE NOVIEMBRE 2012</v>
      </c>
      <c r="FZ1" s="674"/>
      <c r="GA1" s="674"/>
      <c r="GB1" s="674"/>
      <c r="GC1" s="674"/>
      <c r="GD1" s="674"/>
      <c r="GE1" s="674"/>
      <c r="GF1" s="20">
        <f>FW1+1</f>
        <v>20</v>
      </c>
      <c r="GH1" s="674" t="str">
        <f>FY1</f>
        <v>ENTRADA DEL MES DE NOVIEMBRE 2012</v>
      </c>
      <c r="GI1" s="674"/>
      <c r="GJ1" s="674"/>
      <c r="GK1" s="674"/>
      <c r="GL1" s="674"/>
      <c r="GM1" s="674"/>
      <c r="GN1" s="674"/>
      <c r="GO1" s="20">
        <f>GF1+1</f>
        <v>21</v>
      </c>
      <c r="GQ1" s="674" t="str">
        <f>GH1</f>
        <v>ENTRADA DEL MES DE NOVIEMBRE 2012</v>
      </c>
      <c r="GR1" s="674"/>
      <c r="GS1" s="674"/>
      <c r="GT1" s="674"/>
      <c r="GU1" s="674"/>
      <c r="GV1" s="674"/>
      <c r="GW1" s="674"/>
      <c r="GX1" s="20">
        <f>GO1+1</f>
        <v>22</v>
      </c>
      <c r="GZ1" s="674" t="str">
        <f>GQ1</f>
        <v>ENTRADA DEL MES DE NOVIEMBRE 2012</v>
      </c>
      <c r="HA1" s="674"/>
      <c r="HB1" s="674"/>
      <c r="HC1" s="674"/>
      <c r="HD1" s="674"/>
      <c r="HE1" s="674"/>
      <c r="HF1" s="674"/>
      <c r="HG1" s="20">
        <f>GX1+1</f>
        <v>23</v>
      </c>
      <c r="HI1" s="674" t="str">
        <f>GZ1</f>
        <v>ENTRADA DEL MES DE NOVIEMBRE 2012</v>
      </c>
      <c r="HJ1" s="674"/>
      <c r="HK1" s="674"/>
      <c r="HL1" s="674"/>
      <c r="HM1" s="674"/>
      <c r="HN1" s="674"/>
      <c r="HO1" s="674"/>
      <c r="HP1" s="20">
        <f>HG1+1</f>
        <v>24</v>
      </c>
      <c r="HR1" s="674" t="str">
        <f>HI1</f>
        <v>ENTRADA DEL MES DE NOVIEMBRE 2012</v>
      </c>
      <c r="HS1" s="674"/>
      <c r="HT1" s="674"/>
      <c r="HU1" s="674"/>
      <c r="HV1" s="674"/>
      <c r="HW1" s="674"/>
      <c r="HX1" s="674"/>
      <c r="HY1" s="20">
        <f>HP1+1</f>
        <v>25</v>
      </c>
      <c r="IA1" s="674" t="str">
        <f>HR1</f>
        <v>ENTRADA DEL MES DE NOVIEMBRE 2012</v>
      </c>
      <c r="IB1" s="674"/>
      <c r="IC1" s="674"/>
      <c r="ID1" s="674"/>
      <c r="IE1" s="674"/>
      <c r="IF1" s="674"/>
      <c r="IG1" s="674"/>
      <c r="IH1" s="20">
        <f>HY1+1</f>
        <v>26</v>
      </c>
      <c r="IJ1" s="674" t="str">
        <f>IA1</f>
        <v>ENTRADA DEL MES DE NOVIEMBRE 2012</v>
      </c>
      <c r="IK1" s="674"/>
      <c r="IL1" s="674"/>
      <c r="IM1" s="674"/>
      <c r="IN1" s="674"/>
      <c r="IO1" s="674"/>
      <c r="IP1" s="674"/>
      <c r="IQ1" s="20">
        <f>IH1+1</f>
        <v>27</v>
      </c>
      <c r="IS1" s="674" t="str">
        <f>IJ1</f>
        <v>ENTRADA DEL MES DE NOVIEMBRE 2012</v>
      </c>
      <c r="IT1" s="674"/>
      <c r="IU1" s="674"/>
      <c r="IV1" s="674"/>
      <c r="IW1" s="674"/>
      <c r="IX1" s="674"/>
      <c r="IY1" s="674"/>
      <c r="IZ1" s="20">
        <f>IQ1+1</f>
        <v>28</v>
      </c>
      <c r="JB1" s="674" t="str">
        <f>IS1</f>
        <v>ENTRADA DEL MES DE NOVIEMBRE 2012</v>
      </c>
      <c r="JC1" s="674"/>
      <c r="JD1" s="674"/>
      <c r="JE1" s="674"/>
      <c r="JF1" s="674"/>
      <c r="JG1" s="674"/>
      <c r="JH1" s="674"/>
      <c r="JI1" s="20">
        <f>IZ1+1</f>
        <v>29</v>
      </c>
      <c r="JK1" s="674" t="str">
        <f>JB1</f>
        <v>ENTRADA DEL MES DE NOVIEMBRE 2012</v>
      </c>
      <c r="JL1" s="674"/>
      <c r="JM1" s="674"/>
      <c r="JN1" s="674"/>
      <c r="JO1" s="674"/>
      <c r="JP1" s="674"/>
      <c r="JQ1" s="674"/>
      <c r="JR1" s="20">
        <f>JI1+1</f>
        <v>30</v>
      </c>
      <c r="JT1" s="674" t="str">
        <f>JK1</f>
        <v>ENTRADA DEL MES DE NOVIEMBRE 2012</v>
      </c>
      <c r="JU1" s="674"/>
      <c r="JV1" s="674"/>
      <c r="JW1" s="674"/>
      <c r="JX1" s="674"/>
      <c r="JY1" s="674"/>
      <c r="JZ1" s="674"/>
      <c r="KA1" s="20">
        <f>JR1+1</f>
        <v>31</v>
      </c>
      <c r="KC1" s="674" t="str">
        <f>JT1</f>
        <v>ENTRADA DEL MES DE NOVIEMBRE 2012</v>
      </c>
      <c r="KD1" s="674"/>
      <c r="KE1" s="674"/>
      <c r="KF1" s="674"/>
      <c r="KG1" s="674"/>
      <c r="KH1" s="674"/>
      <c r="KI1" s="674"/>
      <c r="KJ1" s="20">
        <f>KA1+1</f>
        <v>32</v>
      </c>
      <c r="KL1" s="674" t="str">
        <f>KC1</f>
        <v>ENTRADA DEL MES DE NOVIEMBRE 2012</v>
      </c>
      <c r="KM1" s="674"/>
      <c r="KN1" s="674"/>
      <c r="KO1" s="674"/>
      <c r="KP1" s="674"/>
      <c r="KQ1" s="674"/>
      <c r="KR1" s="674"/>
      <c r="KS1" s="20">
        <f>KJ1+1</f>
        <v>33</v>
      </c>
      <c r="KU1" s="674" t="str">
        <f>KL1</f>
        <v>ENTRADA DEL MES DE NOVIEMBRE 2012</v>
      </c>
      <c r="KV1" s="674"/>
      <c r="KW1" s="674"/>
      <c r="KX1" s="674"/>
      <c r="KY1" s="674"/>
      <c r="KZ1" s="674"/>
      <c r="LA1" s="674"/>
      <c r="LB1" s="20">
        <f>KS1+1</f>
        <v>34</v>
      </c>
      <c r="LD1" s="674" t="str">
        <f>KU1</f>
        <v>ENTRADA DEL MES DE NOVIEMBRE 2012</v>
      </c>
      <c r="LE1" s="674"/>
      <c r="LF1" s="674"/>
      <c r="LG1" s="674"/>
      <c r="LH1" s="674"/>
      <c r="LI1" s="674"/>
      <c r="LJ1" s="674"/>
      <c r="LK1" s="20">
        <f>LB1+1</f>
        <v>35</v>
      </c>
      <c r="LM1" s="674" t="str">
        <f>LD1</f>
        <v>ENTRADA DEL MES DE NOVIEMBRE 2012</v>
      </c>
      <c r="LN1" s="674"/>
      <c r="LO1" s="674"/>
      <c r="LP1" s="674"/>
      <c r="LQ1" s="674"/>
      <c r="LR1" s="674"/>
      <c r="LS1" s="674"/>
      <c r="LT1" s="20">
        <f>LK1+1</f>
        <v>36</v>
      </c>
      <c r="LV1" s="674" t="str">
        <f>LM1</f>
        <v>ENTRADA DEL MES DE NOVIEMBRE 2012</v>
      </c>
      <c r="LW1" s="674"/>
      <c r="LX1" s="674"/>
      <c r="LY1" s="674"/>
      <c r="LZ1" s="674"/>
      <c r="MA1" s="674"/>
      <c r="MB1" s="674"/>
      <c r="MC1" s="20">
        <f>LT1+1</f>
        <v>37</v>
      </c>
      <c r="ME1" s="674" t="str">
        <f>LV1</f>
        <v>ENTRADA DEL MES DE NOVIEMBRE 2012</v>
      </c>
      <c r="MF1" s="674"/>
      <c r="MG1" s="674"/>
      <c r="MH1" s="674"/>
      <c r="MI1" s="674"/>
      <c r="MJ1" s="674"/>
      <c r="MK1" s="674"/>
      <c r="ML1" s="20">
        <f>MC1+1</f>
        <v>38</v>
      </c>
      <c r="MN1" s="674" t="str">
        <f>ME1</f>
        <v>ENTRADA DEL MES DE NOVIEMBRE 2012</v>
      </c>
      <c r="MO1" s="674"/>
      <c r="MP1" s="674"/>
      <c r="MQ1" s="674"/>
      <c r="MR1" s="674"/>
      <c r="MS1" s="674"/>
      <c r="MT1" s="674"/>
      <c r="MU1" s="20">
        <f>ML1+1</f>
        <v>39</v>
      </c>
      <c r="MW1" s="674" t="str">
        <f>MN1</f>
        <v>ENTRADA DEL MES DE NOVIEMBRE 2012</v>
      </c>
      <c r="MX1" s="674"/>
      <c r="MY1" s="674"/>
      <c r="MZ1" s="674"/>
      <c r="NA1" s="674"/>
      <c r="NB1" s="674"/>
      <c r="NC1" s="674"/>
      <c r="ND1" s="20">
        <f>MU1+1</f>
        <v>40</v>
      </c>
      <c r="NF1" s="674" t="str">
        <f>MW1</f>
        <v>ENTRADA DEL MES DE NOVIEMBRE 2012</v>
      </c>
      <c r="NG1" s="674"/>
      <c r="NH1" s="674"/>
      <c r="NI1" s="674"/>
      <c r="NJ1" s="674"/>
      <c r="NK1" s="674"/>
      <c r="NL1" s="674"/>
      <c r="NM1" s="20">
        <f>ND1+1</f>
        <v>41</v>
      </c>
    </row>
    <row r="2" spans="1:377" ht="17.25" thickTop="1" thickBot="1">
      <c r="A2" s="57" t="s">
        <v>14</v>
      </c>
      <c r="B2" s="110" t="s">
        <v>0</v>
      </c>
      <c r="C2" s="58" t="s">
        <v>10</v>
      </c>
      <c r="D2" s="44"/>
      <c r="E2" s="551" t="s">
        <v>25</v>
      </c>
      <c r="F2" s="108" t="s">
        <v>3</v>
      </c>
      <c r="G2" s="107" t="s">
        <v>8</v>
      </c>
      <c r="H2" s="109" t="s">
        <v>5</v>
      </c>
      <c r="I2" s="110" t="s">
        <v>6</v>
      </c>
    </row>
    <row r="3" spans="1:377" ht="17.25" thickTop="1" thickBot="1">
      <c r="A3" s="33">
        <v>1</v>
      </c>
      <c r="B3" s="362" t="str">
        <f t="shared" ref="B3:I3" si="0">J5</f>
        <v>FORTIS FOODS</v>
      </c>
      <c r="C3" s="22" t="str">
        <f t="shared" si="0"/>
        <v>Smithfield</v>
      </c>
      <c r="D3" s="95" t="str">
        <f t="shared" si="0"/>
        <v>PED. 20132027</v>
      </c>
      <c r="E3" s="227">
        <f t="shared" si="0"/>
        <v>41209</v>
      </c>
      <c r="F3" s="98">
        <f t="shared" si="0"/>
        <v>19217.990000000002</v>
      </c>
      <c r="G3" s="21">
        <f t="shared" si="0"/>
        <v>21</v>
      </c>
      <c r="H3" s="85">
        <f t="shared" si="0"/>
        <v>19203.18</v>
      </c>
      <c r="I3" s="24">
        <f t="shared" si="0"/>
        <v>14.81000000000131</v>
      </c>
      <c r="J3" s="18" t="s">
        <v>0</v>
      </c>
      <c r="K3" s="18" t="s">
        <v>1</v>
      </c>
      <c r="L3" s="18"/>
      <c r="M3" s="18" t="s">
        <v>2</v>
      </c>
      <c r="N3" s="18" t="s">
        <v>3</v>
      </c>
      <c r="O3" s="18" t="s">
        <v>4</v>
      </c>
      <c r="P3" s="47" t="s">
        <v>20</v>
      </c>
      <c r="Q3" s="62" t="s">
        <v>6</v>
      </c>
      <c r="S3" s="18" t="s">
        <v>0</v>
      </c>
      <c r="T3" s="18" t="s">
        <v>1</v>
      </c>
      <c r="U3" s="18"/>
      <c r="V3" s="18" t="s">
        <v>2</v>
      </c>
      <c r="W3" s="18" t="s">
        <v>3</v>
      </c>
      <c r="X3" s="18" t="s">
        <v>4</v>
      </c>
      <c r="Y3" s="47" t="s">
        <v>20</v>
      </c>
      <c r="Z3" s="62" t="s">
        <v>6</v>
      </c>
      <c r="AB3" s="18" t="s">
        <v>0</v>
      </c>
      <c r="AC3" s="18" t="s">
        <v>1</v>
      </c>
      <c r="AD3" s="18"/>
      <c r="AE3" s="18" t="s">
        <v>2</v>
      </c>
      <c r="AF3" s="18" t="s">
        <v>3</v>
      </c>
      <c r="AG3" s="18" t="s">
        <v>4</v>
      </c>
      <c r="AH3" s="47" t="s">
        <v>20</v>
      </c>
      <c r="AI3" s="62" t="s">
        <v>6</v>
      </c>
      <c r="AK3" s="18" t="s">
        <v>0</v>
      </c>
      <c r="AL3" s="18" t="s">
        <v>1</v>
      </c>
      <c r="AM3" s="18"/>
      <c r="AN3" s="18" t="s">
        <v>2</v>
      </c>
      <c r="AO3" s="18" t="s">
        <v>3</v>
      </c>
      <c r="AP3" s="18" t="s">
        <v>4</v>
      </c>
      <c r="AQ3" s="47" t="s">
        <v>20</v>
      </c>
      <c r="AR3" s="62" t="s">
        <v>6</v>
      </c>
      <c r="AT3" s="18" t="s">
        <v>0</v>
      </c>
      <c r="AU3" s="18" t="s">
        <v>1</v>
      </c>
      <c r="AV3" s="18"/>
      <c r="AW3" s="18" t="s">
        <v>2</v>
      </c>
      <c r="AX3" s="18" t="s">
        <v>3</v>
      </c>
      <c r="AY3" s="18" t="s">
        <v>4</v>
      </c>
      <c r="AZ3" s="47" t="s">
        <v>20</v>
      </c>
      <c r="BA3" s="62" t="s">
        <v>6</v>
      </c>
      <c r="BC3" s="18" t="s">
        <v>0</v>
      </c>
      <c r="BD3" s="176" t="s">
        <v>1</v>
      </c>
      <c r="BE3" s="18"/>
      <c r="BF3" s="18" t="s">
        <v>2</v>
      </c>
      <c r="BG3" s="18" t="s">
        <v>3</v>
      </c>
      <c r="BH3" s="18" t="s">
        <v>4</v>
      </c>
      <c r="BI3" s="47" t="s">
        <v>20</v>
      </c>
      <c r="BJ3" s="62" t="s">
        <v>6</v>
      </c>
      <c r="BL3" s="18" t="s">
        <v>0</v>
      </c>
      <c r="BM3" s="18" t="s">
        <v>1</v>
      </c>
      <c r="BN3" s="18"/>
      <c r="BO3" s="18" t="s">
        <v>2</v>
      </c>
      <c r="BP3" s="18" t="s">
        <v>3</v>
      </c>
      <c r="BQ3" s="18" t="s">
        <v>4</v>
      </c>
      <c r="BR3" s="47" t="s">
        <v>20</v>
      </c>
      <c r="BS3" s="62" t="s">
        <v>6</v>
      </c>
      <c r="BU3" s="18" t="s">
        <v>0</v>
      </c>
      <c r="BV3" s="18" t="s">
        <v>1</v>
      </c>
      <c r="BW3" s="18"/>
      <c r="BX3" s="18" t="s">
        <v>2</v>
      </c>
      <c r="BY3" s="18" t="s">
        <v>3</v>
      </c>
      <c r="BZ3" s="18" t="s">
        <v>4</v>
      </c>
      <c r="CA3" s="132" t="s">
        <v>20</v>
      </c>
      <c r="CB3" s="62" t="s">
        <v>6</v>
      </c>
      <c r="CD3" s="18" t="s">
        <v>0</v>
      </c>
      <c r="CE3" s="18" t="s">
        <v>1</v>
      </c>
      <c r="CF3" s="18"/>
      <c r="CG3" s="18" t="s">
        <v>2</v>
      </c>
      <c r="CH3" s="18" t="s">
        <v>3</v>
      </c>
      <c r="CI3" s="18" t="s">
        <v>4</v>
      </c>
      <c r="CJ3" s="47" t="s">
        <v>20</v>
      </c>
      <c r="CK3" s="62" t="s">
        <v>6</v>
      </c>
      <c r="CM3" s="18" t="s">
        <v>0</v>
      </c>
      <c r="CN3" s="18" t="s">
        <v>1</v>
      </c>
      <c r="CO3" s="18"/>
      <c r="CP3" s="18" t="s">
        <v>2</v>
      </c>
      <c r="CQ3" s="18" t="s">
        <v>3</v>
      </c>
      <c r="CR3" s="18" t="s">
        <v>4</v>
      </c>
      <c r="CS3" s="132" t="s">
        <v>20</v>
      </c>
      <c r="CT3" s="62" t="s">
        <v>6</v>
      </c>
      <c r="CV3" s="18" t="s">
        <v>0</v>
      </c>
      <c r="CW3" s="18" t="s">
        <v>1</v>
      </c>
      <c r="CX3" s="18"/>
      <c r="CY3" s="18" t="s">
        <v>2</v>
      </c>
      <c r="CZ3" s="18" t="s">
        <v>3</v>
      </c>
      <c r="DA3" s="18" t="s">
        <v>4</v>
      </c>
      <c r="DB3" s="47" t="s">
        <v>20</v>
      </c>
      <c r="DC3" s="62" t="s">
        <v>6</v>
      </c>
      <c r="DE3" s="18" t="s">
        <v>0</v>
      </c>
      <c r="DF3" s="18" t="s">
        <v>1</v>
      </c>
      <c r="DG3" s="18"/>
      <c r="DH3" s="18" t="s">
        <v>2</v>
      </c>
      <c r="DI3" s="18" t="s">
        <v>3</v>
      </c>
      <c r="DJ3" s="18" t="s">
        <v>4</v>
      </c>
      <c r="DK3" s="47" t="s">
        <v>20</v>
      </c>
      <c r="DL3" s="62" t="s">
        <v>6</v>
      </c>
      <c r="DN3" s="18" t="s">
        <v>0</v>
      </c>
      <c r="DO3" s="18" t="s">
        <v>1</v>
      </c>
      <c r="DP3" s="18"/>
      <c r="DQ3" s="18" t="s">
        <v>2</v>
      </c>
      <c r="DR3" s="18" t="s">
        <v>3</v>
      </c>
      <c r="DS3" s="18" t="s">
        <v>4</v>
      </c>
      <c r="DT3" s="47" t="s">
        <v>20</v>
      </c>
      <c r="DU3" s="62" t="s">
        <v>6</v>
      </c>
      <c r="DW3" s="18" t="s">
        <v>0</v>
      </c>
      <c r="DX3" s="18" t="s">
        <v>1</v>
      </c>
      <c r="DY3" s="18"/>
      <c r="DZ3" s="18" t="s">
        <v>2</v>
      </c>
      <c r="EA3" s="18" t="s">
        <v>3</v>
      </c>
      <c r="EB3" s="18" t="s">
        <v>4</v>
      </c>
      <c r="EC3" s="47" t="s">
        <v>20</v>
      </c>
      <c r="ED3" s="62" t="s">
        <v>6</v>
      </c>
      <c r="EF3" s="18" t="s">
        <v>0</v>
      </c>
      <c r="EG3" s="18" t="s">
        <v>1</v>
      </c>
      <c r="EH3" s="18"/>
      <c r="EI3" s="18" t="s">
        <v>2</v>
      </c>
      <c r="EJ3" s="18" t="s">
        <v>3</v>
      </c>
      <c r="EK3" s="18" t="s">
        <v>4</v>
      </c>
      <c r="EL3" s="47" t="s">
        <v>20</v>
      </c>
      <c r="EM3" s="62" t="s">
        <v>6</v>
      </c>
      <c r="EO3" s="18" t="s">
        <v>0</v>
      </c>
      <c r="EP3" s="18" t="s">
        <v>1</v>
      </c>
      <c r="EQ3" s="18"/>
      <c r="ER3" s="18" t="s">
        <v>2</v>
      </c>
      <c r="ES3" s="18" t="s">
        <v>3</v>
      </c>
      <c r="ET3" s="18" t="s">
        <v>4</v>
      </c>
      <c r="EU3" s="132" t="s">
        <v>20</v>
      </c>
      <c r="EV3" s="62" t="s">
        <v>6</v>
      </c>
      <c r="EX3" s="18" t="s">
        <v>0</v>
      </c>
      <c r="EY3" s="18" t="s">
        <v>1</v>
      </c>
      <c r="EZ3" s="18"/>
      <c r="FA3" s="18" t="s">
        <v>2</v>
      </c>
      <c r="FB3" s="18" t="s">
        <v>3</v>
      </c>
      <c r="FC3" s="18" t="s">
        <v>4</v>
      </c>
      <c r="FD3" s="47" t="s">
        <v>20</v>
      </c>
      <c r="FE3" s="62" t="s">
        <v>6</v>
      </c>
      <c r="FG3" s="18" t="s">
        <v>0</v>
      </c>
      <c r="FH3" s="18" t="s">
        <v>1</v>
      </c>
      <c r="FI3" s="18"/>
      <c r="FJ3" s="18" t="s">
        <v>2</v>
      </c>
      <c r="FK3" s="18" t="s">
        <v>3</v>
      </c>
      <c r="FL3" s="18" t="s">
        <v>4</v>
      </c>
      <c r="FM3" s="47" t="s">
        <v>20</v>
      </c>
      <c r="FN3" s="62" t="s">
        <v>6</v>
      </c>
      <c r="FP3" s="18" t="s">
        <v>0</v>
      </c>
      <c r="FQ3" s="18" t="s">
        <v>1</v>
      </c>
      <c r="FR3" s="18"/>
      <c r="FS3" s="18" t="s">
        <v>2</v>
      </c>
      <c r="FT3" s="18" t="s">
        <v>3</v>
      </c>
      <c r="FU3" s="18" t="s">
        <v>4</v>
      </c>
      <c r="FV3" s="47" t="s">
        <v>20</v>
      </c>
      <c r="FW3" s="62" t="s">
        <v>6</v>
      </c>
      <c r="FY3" s="18" t="s">
        <v>0</v>
      </c>
      <c r="FZ3" s="18" t="s">
        <v>1</v>
      </c>
      <c r="GA3" s="18"/>
      <c r="GB3" s="18" t="s">
        <v>2</v>
      </c>
      <c r="GC3" s="18" t="s">
        <v>3</v>
      </c>
      <c r="GD3" s="18" t="s">
        <v>4</v>
      </c>
      <c r="GE3" s="47" t="s">
        <v>20</v>
      </c>
      <c r="GF3" s="62" t="s">
        <v>6</v>
      </c>
      <c r="GH3" s="191" t="s">
        <v>0</v>
      </c>
      <c r="GI3" s="18" t="s">
        <v>1</v>
      </c>
      <c r="GJ3" s="18"/>
      <c r="GK3" s="18" t="s">
        <v>2</v>
      </c>
      <c r="GL3" s="18" t="s">
        <v>3</v>
      </c>
      <c r="GM3" s="18" t="s">
        <v>4</v>
      </c>
      <c r="GN3" s="90" t="s">
        <v>20</v>
      </c>
      <c r="GO3" s="62" t="s">
        <v>6</v>
      </c>
      <c r="GQ3" s="18" t="s">
        <v>0</v>
      </c>
      <c r="GR3" s="18" t="s">
        <v>1</v>
      </c>
      <c r="GS3" s="18"/>
      <c r="GT3" s="18" t="s">
        <v>2</v>
      </c>
      <c r="GU3" s="18" t="s">
        <v>3</v>
      </c>
      <c r="GV3" s="18" t="s">
        <v>4</v>
      </c>
      <c r="GW3" s="81" t="s">
        <v>20</v>
      </c>
      <c r="GX3" s="62" t="s">
        <v>6</v>
      </c>
      <c r="GZ3" s="18" t="s">
        <v>0</v>
      </c>
      <c r="HA3" s="18" t="s">
        <v>1</v>
      </c>
      <c r="HB3" s="18"/>
      <c r="HC3" s="18" t="s">
        <v>2</v>
      </c>
      <c r="HD3" s="18" t="s">
        <v>3</v>
      </c>
      <c r="HE3" s="18" t="s">
        <v>4</v>
      </c>
      <c r="HF3" s="81" t="s">
        <v>20</v>
      </c>
      <c r="HG3" s="62" t="s">
        <v>6</v>
      </c>
      <c r="HI3" s="18" t="s">
        <v>0</v>
      </c>
      <c r="HJ3" s="18" t="s">
        <v>1</v>
      </c>
      <c r="HK3" s="18"/>
      <c r="HL3" s="18" t="s">
        <v>2</v>
      </c>
      <c r="HM3" s="18" t="s">
        <v>3</v>
      </c>
      <c r="HN3" s="18" t="s">
        <v>4</v>
      </c>
      <c r="HO3" s="81" t="s">
        <v>20</v>
      </c>
      <c r="HP3" s="62" t="s">
        <v>6</v>
      </c>
      <c r="HR3" s="18" t="s">
        <v>0</v>
      </c>
      <c r="HS3" s="18" t="s">
        <v>1</v>
      </c>
      <c r="HT3" s="18"/>
      <c r="HU3" s="18" t="s">
        <v>2</v>
      </c>
      <c r="HV3" s="18" t="s">
        <v>3</v>
      </c>
      <c r="HW3" s="18" t="s">
        <v>4</v>
      </c>
      <c r="HX3" s="47" t="s">
        <v>20</v>
      </c>
      <c r="HY3" s="62" t="s">
        <v>6</v>
      </c>
      <c r="IA3" s="18" t="s">
        <v>0</v>
      </c>
      <c r="IB3" s="18" t="s">
        <v>1</v>
      </c>
      <c r="IC3" s="18"/>
      <c r="ID3" s="18" t="s">
        <v>2</v>
      </c>
      <c r="IE3" s="18" t="s">
        <v>3</v>
      </c>
      <c r="IF3" s="18" t="s">
        <v>4</v>
      </c>
      <c r="IG3" s="47" t="s">
        <v>20</v>
      </c>
      <c r="IH3" s="62" t="s">
        <v>6</v>
      </c>
      <c r="IJ3" s="18" t="s">
        <v>0</v>
      </c>
      <c r="IK3" s="18" t="s">
        <v>1</v>
      </c>
      <c r="IL3" s="18"/>
      <c r="IM3" s="18" t="s">
        <v>2</v>
      </c>
      <c r="IN3" s="18" t="s">
        <v>3</v>
      </c>
      <c r="IO3" s="18" t="s">
        <v>4</v>
      </c>
      <c r="IP3" s="47" t="s">
        <v>20</v>
      </c>
      <c r="IQ3" s="62" t="s">
        <v>6</v>
      </c>
      <c r="IS3" s="18" t="s">
        <v>0</v>
      </c>
      <c r="IT3" s="18" t="s">
        <v>1</v>
      </c>
      <c r="IU3" s="18"/>
      <c r="IV3" s="18" t="s">
        <v>2</v>
      </c>
      <c r="IW3" s="18" t="s">
        <v>3</v>
      </c>
      <c r="IX3" s="18" t="s">
        <v>4</v>
      </c>
      <c r="IY3" s="81" t="s">
        <v>20</v>
      </c>
      <c r="IZ3" s="62" t="s">
        <v>6</v>
      </c>
      <c r="JB3" s="18" t="s">
        <v>0</v>
      </c>
      <c r="JC3" s="18" t="s">
        <v>1</v>
      </c>
      <c r="JD3" s="18"/>
      <c r="JE3" s="18" t="s">
        <v>2</v>
      </c>
      <c r="JF3" s="18" t="s">
        <v>3</v>
      </c>
      <c r="JG3" s="18" t="s">
        <v>4</v>
      </c>
      <c r="JH3" s="47" t="s">
        <v>20</v>
      </c>
      <c r="JI3" s="62" t="s">
        <v>6</v>
      </c>
      <c r="JK3" s="18" t="s">
        <v>0</v>
      </c>
      <c r="JL3" s="18" t="s">
        <v>1</v>
      </c>
      <c r="JM3" s="18"/>
      <c r="JN3" s="18" t="s">
        <v>2</v>
      </c>
      <c r="JO3" s="18" t="s">
        <v>3</v>
      </c>
      <c r="JP3" s="18" t="s">
        <v>4</v>
      </c>
      <c r="JQ3" s="47" t="s">
        <v>20</v>
      </c>
      <c r="JR3" s="62" t="s">
        <v>6</v>
      </c>
      <c r="JT3" s="18" t="s">
        <v>0</v>
      </c>
      <c r="JU3" s="18" t="s">
        <v>1</v>
      </c>
      <c r="JV3" s="18"/>
      <c r="JW3" s="18" t="s">
        <v>2</v>
      </c>
      <c r="JX3" s="18" t="s">
        <v>3</v>
      </c>
      <c r="JY3" s="18" t="s">
        <v>4</v>
      </c>
      <c r="JZ3" s="47" t="s">
        <v>20</v>
      </c>
      <c r="KA3" s="62" t="s">
        <v>6</v>
      </c>
      <c r="KC3" s="18" t="s">
        <v>0</v>
      </c>
      <c r="KD3" s="18" t="s">
        <v>1</v>
      </c>
      <c r="KE3" s="18"/>
      <c r="KF3" s="18" t="s">
        <v>2</v>
      </c>
      <c r="KG3" s="18" t="s">
        <v>3</v>
      </c>
      <c r="KH3" s="18" t="s">
        <v>4</v>
      </c>
      <c r="KI3" s="47" t="s">
        <v>20</v>
      </c>
      <c r="KJ3" s="62" t="s">
        <v>6</v>
      </c>
      <c r="KL3" s="18" t="s">
        <v>0</v>
      </c>
      <c r="KM3" s="18" t="s">
        <v>1</v>
      </c>
      <c r="KN3" s="18"/>
      <c r="KO3" s="18" t="s">
        <v>2</v>
      </c>
      <c r="KP3" s="18" t="s">
        <v>3</v>
      </c>
      <c r="KQ3" s="18" t="s">
        <v>4</v>
      </c>
      <c r="KR3" s="47" t="s">
        <v>20</v>
      </c>
      <c r="KS3" s="62" t="s">
        <v>6</v>
      </c>
      <c r="KU3" s="18" t="s">
        <v>0</v>
      </c>
      <c r="KV3" s="18" t="s">
        <v>1</v>
      </c>
      <c r="KW3" s="18"/>
      <c r="KX3" s="18" t="s">
        <v>2</v>
      </c>
      <c r="KY3" s="18" t="s">
        <v>3</v>
      </c>
      <c r="KZ3" s="18" t="s">
        <v>4</v>
      </c>
      <c r="LA3" s="47" t="s">
        <v>20</v>
      </c>
      <c r="LB3" s="62" t="s">
        <v>6</v>
      </c>
      <c r="LD3" s="18" t="s">
        <v>0</v>
      </c>
      <c r="LE3" s="18" t="s">
        <v>1</v>
      </c>
      <c r="LF3" s="18"/>
      <c r="LG3" s="18" t="s">
        <v>2</v>
      </c>
      <c r="LH3" s="18" t="s">
        <v>3</v>
      </c>
      <c r="LI3" s="18" t="s">
        <v>4</v>
      </c>
      <c r="LJ3" s="47" t="s">
        <v>20</v>
      </c>
      <c r="LK3" s="62" t="s">
        <v>6</v>
      </c>
      <c r="LM3" s="18" t="s">
        <v>0</v>
      </c>
      <c r="LN3" s="18" t="s">
        <v>1</v>
      </c>
      <c r="LO3" s="18"/>
      <c r="LP3" s="18" t="s">
        <v>2</v>
      </c>
      <c r="LQ3" s="18" t="s">
        <v>3</v>
      </c>
      <c r="LR3" s="18" t="s">
        <v>4</v>
      </c>
      <c r="LS3" s="47" t="s">
        <v>20</v>
      </c>
      <c r="LT3" s="62" t="s">
        <v>6</v>
      </c>
      <c r="LV3" s="18" t="s">
        <v>0</v>
      </c>
      <c r="LW3" s="18" t="s">
        <v>1</v>
      </c>
      <c r="LX3" s="18"/>
      <c r="LY3" s="18" t="s">
        <v>2</v>
      </c>
      <c r="LZ3" s="18" t="s">
        <v>3</v>
      </c>
      <c r="MA3" s="18" t="s">
        <v>4</v>
      </c>
      <c r="MB3" s="47" t="s">
        <v>20</v>
      </c>
      <c r="MC3" s="62" t="s">
        <v>6</v>
      </c>
      <c r="ME3" s="18" t="s">
        <v>0</v>
      </c>
      <c r="MF3" s="18" t="s">
        <v>1</v>
      </c>
      <c r="MG3" s="18"/>
      <c r="MH3" s="18" t="s">
        <v>2</v>
      </c>
      <c r="MI3" s="18" t="s">
        <v>3</v>
      </c>
      <c r="MJ3" s="18" t="s">
        <v>4</v>
      </c>
      <c r="MK3" s="47" t="s">
        <v>20</v>
      </c>
      <c r="ML3" s="62" t="s">
        <v>6</v>
      </c>
      <c r="MN3" s="18" t="s">
        <v>0</v>
      </c>
      <c r="MO3" s="18" t="s">
        <v>1</v>
      </c>
      <c r="MP3" s="18"/>
      <c r="MQ3" s="18" t="s">
        <v>2</v>
      </c>
      <c r="MR3" s="18" t="s">
        <v>3</v>
      </c>
      <c r="MS3" s="18" t="s">
        <v>4</v>
      </c>
      <c r="MT3" s="47" t="s">
        <v>20</v>
      </c>
      <c r="MU3" s="62" t="s">
        <v>6</v>
      </c>
      <c r="MW3" s="18" t="s">
        <v>0</v>
      </c>
      <c r="MX3" s="18" t="s">
        <v>1</v>
      </c>
      <c r="MY3" s="18"/>
      <c r="MZ3" s="18" t="s">
        <v>2</v>
      </c>
      <c r="NA3" s="18" t="s">
        <v>3</v>
      </c>
      <c r="NB3" s="18" t="s">
        <v>4</v>
      </c>
      <c r="NC3" s="47" t="s">
        <v>20</v>
      </c>
      <c r="ND3" s="62" t="s">
        <v>6</v>
      </c>
      <c r="NF3" s="18" t="s">
        <v>0</v>
      </c>
      <c r="NG3" s="18" t="s">
        <v>1</v>
      </c>
      <c r="NH3" s="18"/>
      <c r="NI3" s="18" t="s">
        <v>2</v>
      </c>
      <c r="NJ3" s="18" t="s">
        <v>3</v>
      </c>
      <c r="NK3" s="18" t="s">
        <v>4</v>
      </c>
      <c r="NL3" s="47" t="s">
        <v>20</v>
      </c>
      <c r="NM3" s="62" t="s">
        <v>6</v>
      </c>
    </row>
    <row r="4" spans="1:377" ht="16.5" thickTop="1">
      <c r="A4" s="33">
        <v>2</v>
      </c>
      <c r="B4" s="362" t="str">
        <f t="shared" ref="B4:I4" si="1">S5</f>
        <v>CARNES SELECTAS ALI</v>
      </c>
      <c r="C4" s="22" t="str">
        <f t="shared" si="1"/>
        <v>EXCEL</v>
      </c>
      <c r="D4" s="95" t="str">
        <f t="shared" si="1"/>
        <v>PED. 2057475</v>
      </c>
      <c r="E4" s="227">
        <f t="shared" si="1"/>
        <v>41211</v>
      </c>
      <c r="F4" s="98">
        <f t="shared" si="1"/>
        <v>18759.87</v>
      </c>
      <c r="G4" s="21">
        <f t="shared" si="1"/>
        <v>20</v>
      </c>
      <c r="H4" s="85">
        <f t="shared" si="1"/>
        <v>18793.5</v>
      </c>
      <c r="I4" s="24">
        <f t="shared" si="1"/>
        <v>-33.630000000001019</v>
      </c>
      <c r="J4" s="22"/>
      <c r="K4" s="22" t="s">
        <v>23</v>
      </c>
      <c r="L4" s="22"/>
      <c r="M4" s="22"/>
      <c r="N4" s="22"/>
      <c r="O4" s="22"/>
      <c r="P4" s="625"/>
      <c r="S4" s="22"/>
      <c r="T4" s="22" t="s">
        <v>23</v>
      </c>
      <c r="U4" s="22"/>
      <c r="V4" s="22"/>
      <c r="W4" s="22"/>
      <c r="X4" s="22"/>
      <c r="Y4" s="619" t="s">
        <v>336</v>
      </c>
      <c r="AB4" s="22"/>
      <c r="AC4" s="22" t="s">
        <v>23</v>
      </c>
      <c r="AD4" s="22"/>
      <c r="AE4" s="23"/>
      <c r="AF4" s="22"/>
      <c r="AG4" s="22"/>
      <c r="AH4" s="619" t="s">
        <v>336</v>
      </c>
      <c r="AK4" s="22"/>
      <c r="AL4" s="22" t="s">
        <v>23</v>
      </c>
      <c r="AM4" s="22"/>
      <c r="AN4" s="387"/>
      <c r="AO4" s="22"/>
      <c r="AP4" s="22"/>
      <c r="AQ4" s="619" t="s">
        <v>336</v>
      </c>
      <c r="AT4" s="22"/>
      <c r="AU4" s="22" t="s">
        <v>23</v>
      </c>
      <c r="AV4" s="22"/>
      <c r="AW4" s="22"/>
      <c r="AX4" s="22"/>
      <c r="AY4" s="22"/>
      <c r="AZ4" s="619" t="s">
        <v>336</v>
      </c>
      <c r="BC4" s="22"/>
      <c r="BD4" s="21" t="s">
        <v>23</v>
      </c>
      <c r="BE4" s="22"/>
      <c r="BF4" s="22"/>
      <c r="BG4" s="22"/>
      <c r="BH4" s="22"/>
      <c r="BI4" s="619" t="s">
        <v>336</v>
      </c>
      <c r="BL4" s="22"/>
      <c r="BM4" s="22" t="s">
        <v>23</v>
      </c>
      <c r="BN4" s="22"/>
      <c r="BO4" s="22"/>
      <c r="BP4" s="22"/>
      <c r="BQ4" s="22"/>
      <c r="BR4" s="619" t="s">
        <v>336</v>
      </c>
      <c r="BU4" s="22"/>
      <c r="BV4" s="22" t="s">
        <v>23</v>
      </c>
      <c r="BW4" s="22"/>
      <c r="BX4" s="22"/>
      <c r="BY4" s="22"/>
      <c r="BZ4" s="22"/>
      <c r="CA4" s="619" t="s">
        <v>336</v>
      </c>
      <c r="CD4" s="22"/>
      <c r="CE4" s="22" t="s">
        <v>23</v>
      </c>
      <c r="CF4" s="22"/>
      <c r="CG4" s="22"/>
      <c r="CH4" s="22"/>
      <c r="CI4" s="22"/>
      <c r="CJ4" s="619" t="s">
        <v>336</v>
      </c>
      <c r="CM4" s="22"/>
      <c r="CN4" s="22" t="s">
        <v>23</v>
      </c>
      <c r="CO4" s="22"/>
      <c r="CP4" s="22"/>
      <c r="CQ4" s="22"/>
      <c r="CR4" s="22"/>
      <c r="CS4" s="619" t="s">
        <v>336</v>
      </c>
      <c r="CV4" s="22"/>
      <c r="CW4" s="22" t="s">
        <v>23</v>
      </c>
      <c r="CX4" s="22"/>
      <c r="CY4" s="22"/>
      <c r="CZ4" s="22"/>
      <c r="DA4" s="22"/>
      <c r="DB4" s="619" t="s">
        <v>336</v>
      </c>
      <c r="DE4" s="22"/>
      <c r="DF4" s="22" t="s">
        <v>23</v>
      </c>
      <c r="DG4" s="22"/>
      <c r="DH4" s="22"/>
      <c r="DI4" s="22"/>
      <c r="DJ4" s="22"/>
      <c r="DK4" s="619" t="s">
        <v>336</v>
      </c>
      <c r="DN4" s="22"/>
      <c r="DO4" s="22" t="s">
        <v>23</v>
      </c>
      <c r="DP4" s="22"/>
      <c r="DQ4" s="22"/>
      <c r="DR4" s="22"/>
      <c r="DS4" s="22"/>
      <c r="DT4" s="619" t="s">
        <v>336</v>
      </c>
      <c r="DW4" s="22"/>
      <c r="DX4" s="22" t="s">
        <v>23</v>
      </c>
      <c r="DY4" s="22"/>
      <c r="DZ4" s="22"/>
      <c r="EA4" s="22"/>
      <c r="EB4" s="22"/>
      <c r="EC4" s="619" t="s">
        <v>336</v>
      </c>
      <c r="EF4" s="22"/>
      <c r="EG4" s="22" t="s">
        <v>23</v>
      </c>
      <c r="EH4" s="22"/>
      <c r="EI4" s="22"/>
      <c r="EJ4" s="22"/>
      <c r="EK4" s="22"/>
      <c r="EL4" s="619" t="s">
        <v>336</v>
      </c>
      <c r="EO4" s="22"/>
      <c r="EP4" s="22" t="s">
        <v>23</v>
      </c>
      <c r="EQ4" s="22"/>
      <c r="ER4" s="22"/>
      <c r="ES4" s="22"/>
      <c r="ET4" s="22"/>
      <c r="EU4" s="619" t="s">
        <v>336</v>
      </c>
      <c r="EX4" s="22"/>
      <c r="EY4" s="22" t="s">
        <v>23</v>
      </c>
      <c r="EZ4" s="22"/>
      <c r="FA4" s="22"/>
      <c r="FB4" s="22"/>
      <c r="FC4" s="22"/>
      <c r="FD4" s="619" t="s">
        <v>336</v>
      </c>
      <c r="FG4" s="22"/>
      <c r="FH4" s="22" t="s">
        <v>23</v>
      </c>
      <c r="FI4" s="22"/>
      <c r="FJ4" s="22"/>
      <c r="FK4" s="22"/>
      <c r="FL4" s="22"/>
      <c r="FM4" s="619" t="s">
        <v>336</v>
      </c>
      <c r="FP4" s="22"/>
      <c r="FQ4" s="22" t="s">
        <v>23</v>
      </c>
      <c r="FR4" s="22"/>
      <c r="FS4" s="22"/>
      <c r="FT4" s="22"/>
      <c r="FU4" s="22"/>
      <c r="FV4" s="619" t="s">
        <v>336</v>
      </c>
      <c r="FY4" s="22"/>
      <c r="FZ4" s="22" t="s">
        <v>23</v>
      </c>
      <c r="GA4" s="22"/>
      <c r="GB4" s="22"/>
      <c r="GC4" s="22"/>
      <c r="GD4" s="22"/>
      <c r="GE4" s="619" t="s">
        <v>336</v>
      </c>
      <c r="GH4" s="192"/>
      <c r="GI4" s="22" t="s">
        <v>23</v>
      </c>
      <c r="GJ4" s="22"/>
      <c r="GK4" s="22"/>
      <c r="GL4" s="22"/>
      <c r="GM4" s="22"/>
      <c r="GN4" s="619" t="s">
        <v>336</v>
      </c>
      <c r="GO4" s="86"/>
      <c r="GQ4" s="22"/>
      <c r="GR4" s="22" t="s">
        <v>23</v>
      </c>
      <c r="GS4" s="22"/>
      <c r="GT4" s="22"/>
      <c r="GU4" s="22"/>
      <c r="GV4" s="22"/>
      <c r="GW4" s="619" t="s">
        <v>336</v>
      </c>
      <c r="GZ4" s="22"/>
      <c r="HA4" s="22" t="s">
        <v>23</v>
      </c>
      <c r="HB4" s="22"/>
      <c r="HC4" s="22"/>
      <c r="HD4" s="22"/>
      <c r="HE4" s="22"/>
      <c r="HF4" s="619" t="s">
        <v>336</v>
      </c>
      <c r="HI4" s="22"/>
      <c r="HJ4" s="22" t="s">
        <v>23</v>
      </c>
      <c r="HK4" s="22"/>
      <c r="HL4" s="22"/>
      <c r="HM4" s="22"/>
      <c r="HN4" s="22"/>
      <c r="HO4" s="619" t="s">
        <v>336</v>
      </c>
      <c r="HR4" s="22"/>
      <c r="HS4" s="22" t="s">
        <v>23</v>
      </c>
      <c r="HT4" s="22"/>
      <c r="HU4" s="22"/>
      <c r="HV4" s="22"/>
      <c r="HW4" s="22"/>
      <c r="HX4" s="619" t="s">
        <v>336</v>
      </c>
      <c r="IA4" s="22"/>
      <c r="IB4" s="22" t="s">
        <v>23</v>
      </c>
      <c r="IC4" s="22"/>
      <c r="ID4" s="22"/>
      <c r="IE4" s="22"/>
      <c r="IF4" s="22"/>
      <c r="IG4" s="619" t="s">
        <v>336</v>
      </c>
      <c r="IJ4" s="22"/>
      <c r="IK4" s="22" t="s">
        <v>23</v>
      </c>
      <c r="IL4" s="22"/>
      <c r="IM4" s="22"/>
      <c r="IN4" s="22"/>
      <c r="IO4" s="22"/>
      <c r="IP4" s="619" t="s">
        <v>336</v>
      </c>
      <c r="IS4" s="22"/>
      <c r="IT4" s="22" t="s">
        <v>23</v>
      </c>
      <c r="IU4" s="22"/>
      <c r="IV4" s="22"/>
      <c r="IW4" s="22"/>
      <c r="IX4" s="22"/>
      <c r="IY4" s="619" t="s">
        <v>336</v>
      </c>
      <c r="JB4" s="22"/>
      <c r="JC4" s="22" t="s">
        <v>23</v>
      </c>
      <c r="JD4" s="22"/>
      <c r="JE4" s="22"/>
      <c r="JF4" s="22"/>
      <c r="JG4" s="22"/>
      <c r="JH4" s="625" t="s">
        <v>336</v>
      </c>
      <c r="JK4" s="22"/>
      <c r="JL4" s="22" t="s">
        <v>23</v>
      </c>
      <c r="JM4" s="22"/>
      <c r="JN4" s="22"/>
      <c r="JO4" s="22"/>
      <c r="JP4" s="22"/>
      <c r="JQ4" s="619" t="s">
        <v>336</v>
      </c>
      <c r="JT4" s="22"/>
      <c r="JU4" s="22" t="s">
        <v>23</v>
      </c>
      <c r="JV4" s="22"/>
      <c r="JW4" s="22"/>
      <c r="JX4" s="22"/>
      <c r="JY4" s="22"/>
      <c r="JZ4" s="619" t="s">
        <v>336</v>
      </c>
      <c r="KC4" s="22"/>
      <c r="KD4" s="22" t="s">
        <v>23</v>
      </c>
      <c r="KE4" s="22"/>
      <c r="KF4" s="22"/>
      <c r="KG4" s="22"/>
      <c r="KH4" s="22"/>
      <c r="KI4" s="619" t="s">
        <v>336</v>
      </c>
      <c r="KL4" s="22"/>
      <c r="KM4" s="22" t="s">
        <v>23</v>
      </c>
      <c r="KN4" s="22"/>
      <c r="KO4" s="22"/>
      <c r="KP4" s="22"/>
      <c r="KQ4" s="22"/>
      <c r="KR4" s="619" t="s">
        <v>336</v>
      </c>
      <c r="KU4" s="22"/>
      <c r="KV4" s="22" t="s">
        <v>23</v>
      </c>
      <c r="KW4" s="22"/>
      <c r="KX4" s="22"/>
      <c r="KY4" s="22"/>
      <c r="KZ4" s="22"/>
      <c r="LA4" s="619" t="s">
        <v>336</v>
      </c>
      <c r="LD4" s="22"/>
      <c r="LE4" s="22" t="s">
        <v>23</v>
      </c>
      <c r="LF4" s="22"/>
      <c r="LG4" s="22"/>
      <c r="LH4" s="22"/>
      <c r="LI4" s="22"/>
      <c r="LJ4" s="619" t="s">
        <v>336</v>
      </c>
      <c r="LM4" s="22"/>
      <c r="LN4" s="22" t="s">
        <v>23</v>
      </c>
      <c r="LO4" s="22"/>
      <c r="LP4" s="22"/>
      <c r="LQ4" s="22"/>
      <c r="LR4" s="22"/>
      <c r="LS4" s="69"/>
      <c r="LV4" s="22"/>
      <c r="LW4" s="22" t="s">
        <v>23</v>
      </c>
      <c r="LX4" s="22"/>
      <c r="LY4" s="22"/>
      <c r="LZ4" s="22"/>
      <c r="MA4" s="22"/>
      <c r="MB4" s="69"/>
      <c r="ME4" s="22"/>
      <c r="MF4" s="22" t="s">
        <v>23</v>
      </c>
      <c r="MG4" s="22"/>
      <c r="MH4" s="22"/>
      <c r="MI4" s="22"/>
      <c r="MJ4" s="22"/>
      <c r="MK4" s="549"/>
      <c r="MN4" s="22"/>
      <c r="MO4" s="22" t="s">
        <v>23</v>
      </c>
      <c r="MP4" s="22"/>
      <c r="MQ4" s="22"/>
      <c r="MR4" s="22"/>
      <c r="MS4" s="22"/>
      <c r="MT4" s="69"/>
      <c r="MW4" s="22"/>
      <c r="MX4" s="22" t="s">
        <v>23</v>
      </c>
      <c r="MY4" s="22"/>
      <c r="MZ4" s="22"/>
      <c r="NA4" s="22"/>
      <c r="NB4" s="22"/>
      <c r="NC4" s="549"/>
      <c r="NF4" s="22"/>
      <c r="NG4" s="22" t="s">
        <v>23</v>
      </c>
      <c r="NH4" s="22"/>
      <c r="NI4" s="22"/>
      <c r="NJ4" s="22"/>
      <c r="NK4" s="22"/>
      <c r="NL4" s="69"/>
    </row>
    <row r="5" spans="1:377">
      <c r="A5" s="33">
        <v>3</v>
      </c>
      <c r="B5" s="569" t="str">
        <f t="shared" ref="B5:I5" si="2">AB5</f>
        <v>FARMLAND FOODS</v>
      </c>
      <c r="C5" s="189" t="str">
        <f t="shared" si="2"/>
        <v>Farmland</v>
      </c>
      <c r="D5" s="95" t="str">
        <f t="shared" si="2"/>
        <v>PED. 2004619</v>
      </c>
      <c r="E5" s="227">
        <f t="shared" si="2"/>
        <v>41212</v>
      </c>
      <c r="F5" s="98">
        <f t="shared" si="2"/>
        <v>17908.509999999998</v>
      </c>
      <c r="G5" s="21">
        <f t="shared" si="2"/>
        <v>24</v>
      </c>
      <c r="H5" s="85">
        <f t="shared" si="2"/>
        <v>17931.98</v>
      </c>
      <c r="I5" s="24">
        <f t="shared" si="2"/>
        <v>-23.470000000001164</v>
      </c>
      <c r="J5" s="22" t="s">
        <v>46</v>
      </c>
      <c r="K5" s="434" t="s">
        <v>127</v>
      </c>
      <c r="L5" s="95" t="s">
        <v>171</v>
      </c>
      <c r="M5" s="23">
        <v>41209</v>
      </c>
      <c r="N5" s="98">
        <v>19217.990000000002</v>
      </c>
      <c r="O5" s="21">
        <v>21</v>
      </c>
      <c r="P5" s="626">
        <v>19203.18</v>
      </c>
      <c r="Q5" s="16">
        <f>N5-P5</f>
        <v>14.81000000000131</v>
      </c>
      <c r="S5" s="22" t="s">
        <v>76</v>
      </c>
      <c r="T5" s="499" t="s">
        <v>159</v>
      </c>
      <c r="U5" s="95" t="s">
        <v>173</v>
      </c>
      <c r="V5" s="23">
        <v>41211</v>
      </c>
      <c r="W5" s="98">
        <v>18759.87</v>
      </c>
      <c r="X5" s="21">
        <v>20</v>
      </c>
      <c r="Y5" s="620">
        <v>18793.5</v>
      </c>
      <c r="Z5" s="16">
        <f>W5-Y5</f>
        <v>-33.630000000001019</v>
      </c>
      <c r="AB5" s="22" t="s">
        <v>38</v>
      </c>
      <c r="AC5" s="74" t="s">
        <v>40</v>
      </c>
      <c r="AD5" s="95" t="s">
        <v>176</v>
      </c>
      <c r="AE5" s="23">
        <v>41212</v>
      </c>
      <c r="AF5" s="98">
        <v>17908.509999999998</v>
      </c>
      <c r="AG5" s="21">
        <v>24</v>
      </c>
      <c r="AH5" s="620">
        <v>17931.98</v>
      </c>
      <c r="AI5" s="16">
        <f>AF5-AH5</f>
        <v>-23.470000000001164</v>
      </c>
      <c r="AK5" s="22" t="s">
        <v>46</v>
      </c>
      <c r="AL5" s="74" t="s">
        <v>40</v>
      </c>
      <c r="AM5" s="95" t="s">
        <v>241</v>
      </c>
      <c r="AN5" s="23">
        <v>41213</v>
      </c>
      <c r="AO5" s="98">
        <v>18762.919999999998</v>
      </c>
      <c r="AP5" s="21">
        <v>21</v>
      </c>
      <c r="AQ5" s="620">
        <v>18830.82</v>
      </c>
      <c r="AR5" s="16">
        <f>AO5-AQ5</f>
        <v>-67.900000000001455</v>
      </c>
      <c r="AT5" s="22" t="s">
        <v>256</v>
      </c>
      <c r="AU5" s="498" t="s">
        <v>257</v>
      </c>
      <c r="AV5" s="143" t="s">
        <v>258</v>
      </c>
      <c r="AW5" s="23">
        <v>41214</v>
      </c>
      <c r="AX5" s="98">
        <v>18276.2</v>
      </c>
      <c r="AY5" s="21">
        <v>23</v>
      </c>
      <c r="AZ5" s="663">
        <v>18292.509999999998</v>
      </c>
      <c r="BA5" s="382">
        <f>AX5-AZ5</f>
        <v>-16.309999999997672</v>
      </c>
      <c r="BC5" s="22" t="s">
        <v>259</v>
      </c>
      <c r="BD5" s="586" t="s">
        <v>103</v>
      </c>
      <c r="BE5" s="292" t="s">
        <v>260</v>
      </c>
      <c r="BF5" s="23">
        <v>41215</v>
      </c>
      <c r="BG5" s="98">
        <v>18462.830000000002</v>
      </c>
      <c r="BH5" s="21">
        <v>19</v>
      </c>
      <c r="BI5" s="620">
        <v>18531.7</v>
      </c>
      <c r="BJ5" s="16">
        <f>BG5-BI5</f>
        <v>-68.869999999998981</v>
      </c>
      <c r="BL5" s="22" t="s">
        <v>46</v>
      </c>
      <c r="BM5" s="500" t="s">
        <v>127</v>
      </c>
      <c r="BN5" s="95" t="s">
        <v>262</v>
      </c>
      <c r="BO5" s="308">
        <v>41216</v>
      </c>
      <c r="BP5" s="98">
        <v>18634.75</v>
      </c>
      <c r="BQ5" s="21">
        <v>20</v>
      </c>
      <c r="BR5" s="620">
        <v>18280.259999999998</v>
      </c>
      <c r="BS5" s="16">
        <f>BP5-BR5</f>
        <v>354.4900000000016</v>
      </c>
      <c r="BU5" s="22" t="s">
        <v>264</v>
      </c>
      <c r="BV5" s="587" t="s">
        <v>42</v>
      </c>
      <c r="BW5" s="95" t="s">
        <v>265</v>
      </c>
      <c r="BX5" s="23">
        <v>41216</v>
      </c>
      <c r="BY5" s="98">
        <v>19140.2</v>
      </c>
      <c r="BZ5" s="21">
        <v>21</v>
      </c>
      <c r="CA5" s="620">
        <v>19166.099999999999</v>
      </c>
      <c r="CB5" s="16">
        <f>BY5-CA5</f>
        <v>-25.899999999997817</v>
      </c>
      <c r="CD5" s="22" t="s">
        <v>256</v>
      </c>
      <c r="CE5" s="74" t="s">
        <v>257</v>
      </c>
      <c r="CF5" s="95" t="s">
        <v>268</v>
      </c>
      <c r="CG5" s="23">
        <v>41219</v>
      </c>
      <c r="CH5" s="98">
        <v>18362.2</v>
      </c>
      <c r="CI5" s="21">
        <v>24</v>
      </c>
      <c r="CJ5" s="620">
        <v>18394.55</v>
      </c>
      <c r="CK5" s="16">
        <f>CH5-CJ5</f>
        <v>-32.349999999998545</v>
      </c>
      <c r="CM5" s="22" t="s">
        <v>38</v>
      </c>
      <c r="CN5" s="498" t="s">
        <v>257</v>
      </c>
      <c r="CO5" s="95" t="s">
        <v>269</v>
      </c>
      <c r="CP5" s="227">
        <v>41219</v>
      </c>
      <c r="CQ5" s="98">
        <v>18701.27</v>
      </c>
      <c r="CR5" s="21">
        <v>24</v>
      </c>
      <c r="CS5" s="620">
        <v>18658.97</v>
      </c>
      <c r="CT5" s="16">
        <f>CQ5-CS5</f>
        <v>42.299999999999272</v>
      </c>
      <c r="CV5" s="22" t="s">
        <v>46</v>
      </c>
      <c r="CW5" s="588" t="s">
        <v>42</v>
      </c>
      <c r="CX5" s="143" t="s">
        <v>270</v>
      </c>
      <c r="CY5" s="227">
        <v>41220</v>
      </c>
      <c r="CZ5" s="98">
        <v>19524.32</v>
      </c>
      <c r="DA5" s="21">
        <v>21</v>
      </c>
      <c r="DB5" s="620">
        <v>19523.5</v>
      </c>
      <c r="DC5" s="16">
        <f>CZ5-DB5</f>
        <v>0.81999999999970896</v>
      </c>
      <c r="DE5" s="22" t="s">
        <v>38</v>
      </c>
      <c r="DF5" s="74" t="s">
        <v>257</v>
      </c>
      <c r="DG5" s="143" t="s">
        <v>273</v>
      </c>
      <c r="DH5" s="227">
        <v>41221</v>
      </c>
      <c r="DI5" s="98">
        <v>17838.509999999998</v>
      </c>
      <c r="DJ5" s="21">
        <v>24</v>
      </c>
      <c r="DK5" s="620">
        <v>18014.060000000001</v>
      </c>
      <c r="DL5" s="16">
        <f>DI5-DK5</f>
        <v>-175.55000000000291</v>
      </c>
      <c r="DN5" s="22" t="s">
        <v>76</v>
      </c>
      <c r="DO5" s="589" t="s">
        <v>103</v>
      </c>
      <c r="DP5" s="143" t="s">
        <v>274</v>
      </c>
      <c r="DQ5" s="23">
        <v>41222</v>
      </c>
      <c r="DR5" s="98">
        <v>18791.97</v>
      </c>
      <c r="DS5" s="21">
        <v>19</v>
      </c>
      <c r="DT5" s="620">
        <v>18787.900000000001</v>
      </c>
      <c r="DU5" s="16">
        <f>DR5-DT5</f>
        <v>4.069999999999709</v>
      </c>
      <c r="DW5" s="22" t="s">
        <v>46</v>
      </c>
      <c r="DX5" s="497" t="s">
        <v>42</v>
      </c>
      <c r="DY5" s="95" t="s">
        <v>277</v>
      </c>
      <c r="DZ5" s="23">
        <v>41222</v>
      </c>
      <c r="EA5" s="98">
        <v>19624.79</v>
      </c>
      <c r="EB5" s="21">
        <v>21</v>
      </c>
      <c r="EC5" s="620">
        <v>19620.400000000001</v>
      </c>
      <c r="ED5" s="16">
        <f>EA5-EC5</f>
        <v>4.3899999999994179</v>
      </c>
      <c r="EF5" s="22" t="s">
        <v>46</v>
      </c>
      <c r="EG5" s="500" t="s">
        <v>127</v>
      </c>
      <c r="EH5" s="143" t="s">
        <v>280</v>
      </c>
      <c r="EI5" s="23">
        <v>41223</v>
      </c>
      <c r="EJ5" s="231">
        <v>19227.990000000002</v>
      </c>
      <c r="EK5" s="29">
        <v>21</v>
      </c>
      <c r="EL5" s="638">
        <v>19233.099999999999</v>
      </c>
      <c r="EM5" s="16">
        <f>EJ5-EL5</f>
        <v>-5.1099999999969441</v>
      </c>
      <c r="EO5" s="22" t="s">
        <v>76</v>
      </c>
      <c r="EP5" s="589" t="s">
        <v>103</v>
      </c>
      <c r="EQ5" s="143" t="s">
        <v>282</v>
      </c>
      <c r="ER5" s="23">
        <v>41225</v>
      </c>
      <c r="ES5" s="98">
        <v>18894.919999999998</v>
      </c>
      <c r="ET5" s="21">
        <v>20</v>
      </c>
      <c r="EU5" s="620">
        <v>18898.349999999999</v>
      </c>
      <c r="EV5" s="16">
        <f>ES5-EU5</f>
        <v>-3.430000000000291</v>
      </c>
      <c r="EX5" s="22" t="s">
        <v>256</v>
      </c>
      <c r="EY5" s="498" t="s">
        <v>257</v>
      </c>
      <c r="EZ5" s="143" t="s">
        <v>284</v>
      </c>
      <c r="FA5" s="23">
        <v>41226</v>
      </c>
      <c r="FB5" s="98">
        <v>18658.900000000001</v>
      </c>
      <c r="FC5" s="21">
        <v>24</v>
      </c>
      <c r="FD5" s="620">
        <v>18640.36</v>
      </c>
      <c r="FE5" s="16">
        <f>FB5-FD5</f>
        <v>18.540000000000873</v>
      </c>
      <c r="FG5" s="22" t="s">
        <v>46</v>
      </c>
      <c r="FH5" s="501" t="s">
        <v>169</v>
      </c>
      <c r="FI5" s="95" t="s">
        <v>285</v>
      </c>
      <c r="FJ5" s="23">
        <v>41226</v>
      </c>
      <c r="FK5" s="98">
        <v>19130.3</v>
      </c>
      <c r="FL5" s="21">
        <v>20</v>
      </c>
      <c r="FM5" s="620">
        <v>19274</v>
      </c>
      <c r="FN5" s="16">
        <f>FK5-FM5</f>
        <v>-143.70000000000073</v>
      </c>
      <c r="FP5" s="22" t="s">
        <v>38</v>
      </c>
      <c r="FQ5" s="498" t="s">
        <v>257</v>
      </c>
      <c r="FR5" s="95" t="s">
        <v>286</v>
      </c>
      <c r="FS5" s="23">
        <v>41227</v>
      </c>
      <c r="FT5" s="98">
        <v>18627.990000000002</v>
      </c>
      <c r="FU5" s="21">
        <v>24</v>
      </c>
      <c r="FV5" s="620">
        <v>18573.259999999998</v>
      </c>
      <c r="FW5" s="154">
        <f>FT5-FV5</f>
        <v>54.730000000003201</v>
      </c>
      <c r="FY5" s="22" t="s">
        <v>38</v>
      </c>
      <c r="FZ5" s="74" t="s">
        <v>257</v>
      </c>
      <c r="GA5" s="22" t="s">
        <v>287</v>
      </c>
      <c r="GB5" s="23">
        <v>41228</v>
      </c>
      <c r="GC5" s="84">
        <v>18153.080000000002</v>
      </c>
      <c r="GD5" s="21">
        <v>24</v>
      </c>
      <c r="GE5" s="629">
        <v>18226.75</v>
      </c>
      <c r="GF5" s="16">
        <f>GE5-GC5</f>
        <v>73.669999999998254</v>
      </c>
      <c r="GH5" s="192" t="s">
        <v>76</v>
      </c>
      <c r="GI5" s="590" t="s">
        <v>103</v>
      </c>
      <c r="GJ5" s="305" t="s">
        <v>288</v>
      </c>
      <c r="GK5" s="23">
        <v>41228</v>
      </c>
      <c r="GL5" s="98">
        <v>18712.259999999998</v>
      </c>
      <c r="GM5" s="21">
        <v>20</v>
      </c>
      <c r="GN5" s="620">
        <v>18700.5</v>
      </c>
      <c r="GO5" s="16">
        <f>GL5-GN5</f>
        <v>11.759999999998399</v>
      </c>
      <c r="GQ5" s="22" t="s">
        <v>46</v>
      </c>
      <c r="GR5" s="497" t="s">
        <v>42</v>
      </c>
      <c r="GS5" s="421" t="s">
        <v>292</v>
      </c>
      <c r="GT5" s="23">
        <v>41228</v>
      </c>
      <c r="GU5" s="98">
        <v>19415.23</v>
      </c>
      <c r="GV5" s="21">
        <v>21</v>
      </c>
      <c r="GW5" s="620">
        <v>19419</v>
      </c>
      <c r="GX5" s="16">
        <f>GU5-GW5</f>
        <v>-3.7700000000004366</v>
      </c>
      <c r="GZ5" s="22" t="s">
        <v>46</v>
      </c>
      <c r="HA5" s="500" t="s">
        <v>127</v>
      </c>
      <c r="HB5" s="95" t="s">
        <v>295</v>
      </c>
      <c r="HC5" s="23">
        <v>41232</v>
      </c>
      <c r="HD5" s="253">
        <v>18274.75</v>
      </c>
      <c r="HE5" s="21">
        <v>20</v>
      </c>
      <c r="HF5" s="620">
        <v>18294.79</v>
      </c>
      <c r="HG5" s="16">
        <f>HD5-HF5</f>
        <v>-20.040000000000873</v>
      </c>
      <c r="HI5" s="22" t="s">
        <v>76</v>
      </c>
      <c r="HJ5" s="589" t="s">
        <v>103</v>
      </c>
      <c r="HK5" s="95" t="s">
        <v>296</v>
      </c>
      <c r="HL5" s="23">
        <v>41232</v>
      </c>
      <c r="HM5" s="98">
        <v>18577.68</v>
      </c>
      <c r="HN5" s="21">
        <v>20</v>
      </c>
      <c r="HO5" s="620">
        <v>18517.400000000001</v>
      </c>
      <c r="HP5" s="382">
        <f>HM5-HO5</f>
        <v>60.279999999998836</v>
      </c>
      <c r="HR5" s="22" t="s">
        <v>38</v>
      </c>
      <c r="HS5" s="74" t="s">
        <v>300</v>
      </c>
      <c r="HT5" s="95" t="s">
        <v>301</v>
      </c>
      <c r="HU5" s="23">
        <v>41234</v>
      </c>
      <c r="HV5" s="98">
        <v>18949.91</v>
      </c>
      <c r="HW5" s="21">
        <v>24</v>
      </c>
      <c r="HX5" s="620">
        <v>18970.509999999998</v>
      </c>
      <c r="HY5" s="16">
        <f>HV5-HX5</f>
        <v>-20.599999999998545</v>
      </c>
      <c r="IA5" s="22" t="s">
        <v>38</v>
      </c>
      <c r="IB5" s="498" t="s">
        <v>257</v>
      </c>
      <c r="IC5" s="95" t="s">
        <v>326</v>
      </c>
      <c r="ID5" s="23">
        <v>41234</v>
      </c>
      <c r="IE5" s="98">
        <v>18303.91</v>
      </c>
      <c r="IF5" s="21">
        <v>23</v>
      </c>
      <c r="IG5" s="620">
        <v>18307.939999999999</v>
      </c>
      <c r="IH5" s="16">
        <f>IE5-IG5</f>
        <v>-4.0299999999988358</v>
      </c>
      <c r="IJ5" s="22" t="s">
        <v>76</v>
      </c>
      <c r="IK5" s="590" t="s">
        <v>103</v>
      </c>
      <c r="IL5" s="95" t="s">
        <v>302</v>
      </c>
      <c r="IM5" s="23">
        <v>41235</v>
      </c>
      <c r="IN5" s="98">
        <v>18751.490000000002</v>
      </c>
      <c r="IO5" s="21">
        <v>19</v>
      </c>
      <c r="IP5" s="620">
        <v>18815.900000000001</v>
      </c>
      <c r="IQ5" s="16">
        <f>IN5-IP5</f>
        <v>-64.409999999999854</v>
      </c>
      <c r="IS5" s="22" t="s">
        <v>38</v>
      </c>
      <c r="IT5" s="74" t="s">
        <v>257</v>
      </c>
      <c r="IU5" s="421" t="s">
        <v>306</v>
      </c>
      <c r="IV5" s="23">
        <v>41236</v>
      </c>
      <c r="IW5" s="98">
        <v>19159</v>
      </c>
      <c r="IX5" s="21">
        <v>24</v>
      </c>
      <c r="IY5" s="620">
        <v>19185.490000000002</v>
      </c>
      <c r="IZ5" s="16">
        <f>IW5-IY5</f>
        <v>-26.490000000001601</v>
      </c>
      <c r="JB5" s="22" t="s">
        <v>38</v>
      </c>
      <c r="JC5" s="498" t="s">
        <v>257</v>
      </c>
      <c r="JD5" s="95" t="s">
        <v>309</v>
      </c>
      <c r="JE5" s="23">
        <v>41237</v>
      </c>
      <c r="JF5" s="98">
        <v>17943.080000000002</v>
      </c>
      <c r="JG5" s="21">
        <v>24</v>
      </c>
      <c r="JH5" s="626">
        <v>17956.919999999998</v>
      </c>
      <c r="JI5" s="16">
        <f>JF5-JH5</f>
        <v>-13.839999999996508</v>
      </c>
      <c r="JK5" s="127" t="s">
        <v>76</v>
      </c>
      <c r="JL5" s="590" t="s">
        <v>103</v>
      </c>
      <c r="JM5" s="95" t="s">
        <v>312</v>
      </c>
      <c r="JN5" s="23">
        <v>41239</v>
      </c>
      <c r="JO5" s="98">
        <v>18743.099999999999</v>
      </c>
      <c r="JP5" s="21">
        <v>20</v>
      </c>
      <c r="JQ5" s="620">
        <v>18760.400000000001</v>
      </c>
      <c r="JR5" s="16">
        <f>JO5-JQ5</f>
        <v>-17.30000000000291</v>
      </c>
      <c r="JT5" s="140" t="s">
        <v>38</v>
      </c>
      <c r="JU5" s="74" t="s">
        <v>257</v>
      </c>
      <c r="JV5" s="95" t="s">
        <v>315</v>
      </c>
      <c r="JW5" s="23">
        <v>41240</v>
      </c>
      <c r="JX5" s="98">
        <v>18878.919999999998</v>
      </c>
      <c r="JY5" s="21">
        <v>24</v>
      </c>
      <c r="JZ5" s="620">
        <v>18867.02</v>
      </c>
      <c r="KA5" s="16">
        <f>JX5-JZ5</f>
        <v>11.899999999997817</v>
      </c>
      <c r="KC5" s="22" t="s">
        <v>38</v>
      </c>
      <c r="KD5" s="74" t="s">
        <v>257</v>
      </c>
      <c r="KE5" s="95" t="s">
        <v>316</v>
      </c>
      <c r="KF5" s="23">
        <v>41240</v>
      </c>
      <c r="KG5" s="98">
        <v>18725.310000000001</v>
      </c>
      <c r="KH5" s="21">
        <v>24</v>
      </c>
      <c r="KI5" s="620">
        <v>18722.900000000001</v>
      </c>
      <c r="KJ5" s="16">
        <f>KG5-KI5</f>
        <v>2.4099999999998545</v>
      </c>
      <c r="KL5" s="22" t="s">
        <v>46</v>
      </c>
      <c r="KM5" s="500" t="s">
        <v>127</v>
      </c>
      <c r="KN5" s="95" t="s">
        <v>317</v>
      </c>
      <c r="KO5" s="23">
        <v>41241</v>
      </c>
      <c r="KP5" s="98">
        <v>19167.990000000002</v>
      </c>
      <c r="KQ5" s="21">
        <v>21</v>
      </c>
      <c r="KR5" s="620">
        <v>19243.939999999999</v>
      </c>
      <c r="KS5" s="16">
        <f>KP5-KR5</f>
        <v>-75.94999999999709</v>
      </c>
      <c r="KU5" s="22" t="s">
        <v>76</v>
      </c>
      <c r="KV5" s="586" t="s">
        <v>159</v>
      </c>
      <c r="KW5" s="32" t="s">
        <v>487</v>
      </c>
      <c r="KX5" s="23">
        <v>41242</v>
      </c>
      <c r="KY5" s="98">
        <v>18747.93</v>
      </c>
      <c r="KZ5" s="21">
        <v>20</v>
      </c>
      <c r="LA5" s="620">
        <v>18718</v>
      </c>
      <c r="LB5" s="16">
        <f>KY5-LA5</f>
        <v>29.930000000000291</v>
      </c>
      <c r="LD5" s="22" t="s">
        <v>38</v>
      </c>
      <c r="LE5" s="498" t="s">
        <v>257</v>
      </c>
      <c r="LF5" s="95" t="s">
        <v>488</v>
      </c>
      <c r="LG5" s="23">
        <v>41242</v>
      </c>
      <c r="LH5" s="98">
        <v>18881.72</v>
      </c>
      <c r="LI5" s="21">
        <v>24</v>
      </c>
      <c r="LJ5" s="620">
        <v>18880.72</v>
      </c>
      <c r="LK5" s="16">
        <f>LH5-LJ5</f>
        <v>1</v>
      </c>
      <c r="LM5" s="22">
        <v>36</v>
      </c>
      <c r="LN5" s="22"/>
      <c r="LO5" s="95"/>
      <c r="LP5" s="23"/>
      <c r="LQ5" s="98"/>
      <c r="LR5" s="21"/>
      <c r="LS5" s="85"/>
      <c r="LT5" s="16">
        <f>LQ5-LS5</f>
        <v>0</v>
      </c>
      <c r="LV5" s="22">
        <v>37</v>
      </c>
      <c r="LW5" s="21"/>
      <c r="LX5" s="95"/>
      <c r="LY5" s="23"/>
      <c r="LZ5" s="98"/>
      <c r="MA5" s="21"/>
      <c r="MB5" s="85"/>
      <c r="MC5" s="16">
        <f>LZ5-MB5</f>
        <v>0</v>
      </c>
      <c r="ME5" s="22">
        <v>38</v>
      </c>
      <c r="MF5" s="21"/>
      <c r="MG5" s="95"/>
      <c r="MH5" s="23"/>
      <c r="MI5" s="98"/>
      <c r="MJ5" s="21"/>
      <c r="MK5" s="85"/>
      <c r="ML5" s="16">
        <f>MI5-MK5</f>
        <v>0</v>
      </c>
      <c r="MN5" s="22">
        <v>39</v>
      </c>
      <c r="MO5" s="22"/>
      <c r="MP5" s="95"/>
      <c r="MQ5" s="23"/>
      <c r="MR5" s="98"/>
      <c r="MS5" s="21"/>
      <c r="MT5" s="85"/>
      <c r="MU5" s="16">
        <f>MR5-MT5</f>
        <v>0</v>
      </c>
      <c r="MW5" s="22">
        <v>40</v>
      </c>
      <c r="MX5" s="22"/>
      <c r="MY5" s="95"/>
      <c r="MZ5" s="23"/>
      <c r="NA5" s="98"/>
      <c r="NB5" s="21"/>
      <c r="NC5" s="85"/>
      <c r="ND5" s="16">
        <f>NA5-NC5</f>
        <v>0</v>
      </c>
      <c r="NF5" s="22">
        <v>41</v>
      </c>
      <c r="NG5" s="22"/>
      <c r="NH5" s="95"/>
      <c r="NI5" s="23"/>
      <c r="NJ5" s="98"/>
      <c r="NK5" s="21"/>
      <c r="NL5" s="85"/>
      <c r="NM5" s="16">
        <f>NJ5-NL5</f>
        <v>0</v>
      </c>
    </row>
    <row r="6" spans="1:377" ht="16.5" thickBot="1">
      <c r="A6" s="33">
        <v>4</v>
      </c>
      <c r="B6" s="569" t="str">
        <f t="shared" ref="B6:I6" si="3">AK5</f>
        <v>FORTIS FOODS</v>
      </c>
      <c r="C6" s="189" t="str">
        <f t="shared" si="3"/>
        <v>Farmland</v>
      </c>
      <c r="D6" s="95" t="str">
        <f t="shared" si="3"/>
        <v>PED.2013077</v>
      </c>
      <c r="E6" s="552">
        <f t="shared" si="3"/>
        <v>41213</v>
      </c>
      <c r="F6" s="98">
        <f t="shared" si="3"/>
        <v>18762.919999999998</v>
      </c>
      <c r="G6" s="21">
        <f t="shared" si="3"/>
        <v>21</v>
      </c>
      <c r="H6" s="85">
        <f t="shared" si="3"/>
        <v>18830.82</v>
      </c>
      <c r="I6" s="24">
        <f t="shared" si="3"/>
        <v>-67.900000000001455</v>
      </c>
      <c r="K6" s="22"/>
      <c r="T6" s="22"/>
      <c r="AC6" s="22"/>
      <c r="AL6" s="22"/>
      <c r="AT6" s="22"/>
      <c r="AU6" s="22"/>
      <c r="AV6" s="22"/>
      <c r="AW6" s="22"/>
      <c r="AX6" s="22"/>
      <c r="AY6" s="22"/>
      <c r="AZ6" s="22"/>
      <c r="BD6" s="93"/>
      <c r="BL6" s="22"/>
      <c r="BM6" s="22"/>
      <c r="BN6" s="22"/>
      <c r="BO6" s="22"/>
      <c r="BP6" s="22"/>
      <c r="BQ6" s="22"/>
      <c r="BR6" s="22"/>
      <c r="BU6" s="22"/>
      <c r="BV6" s="22"/>
      <c r="BW6" s="22"/>
      <c r="BX6" s="22"/>
      <c r="BY6" s="22"/>
      <c r="BZ6" s="22"/>
      <c r="CA6" s="22"/>
      <c r="CD6" s="22"/>
      <c r="CE6" s="22"/>
      <c r="CF6" s="22"/>
      <c r="CG6" s="22"/>
      <c r="CH6" s="22"/>
      <c r="CI6" s="22"/>
      <c r="CJ6" s="22"/>
      <c r="CM6" s="22"/>
      <c r="CN6" s="22"/>
      <c r="CO6" s="22"/>
      <c r="CP6" s="22"/>
      <c r="CQ6" s="22"/>
      <c r="CR6" s="22"/>
      <c r="CS6" s="22"/>
      <c r="CV6" s="22"/>
      <c r="CW6" s="22"/>
      <c r="CX6" s="22"/>
      <c r="CY6" s="22"/>
      <c r="CZ6" s="22"/>
      <c r="DA6" s="22"/>
      <c r="DB6" s="22"/>
      <c r="DE6" s="22"/>
      <c r="DF6" s="22"/>
      <c r="DG6" s="22"/>
      <c r="DH6" s="22"/>
      <c r="DI6" s="22"/>
      <c r="DJ6" s="22"/>
      <c r="DK6" s="22"/>
      <c r="DN6" s="22"/>
      <c r="DO6" s="22"/>
      <c r="DP6" s="22"/>
      <c r="DQ6" s="22"/>
      <c r="DR6" s="22"/>
      <c r="DS6" s="22"/>
      <c r="DT6" s="22"/>
      <c r="DW6" s="22"/>
      <c r="DX6" s="22"/>
      <c r="DY6" s="22"/>
      <c r="DZ6" s="22"/>
      <c r="EA6" s="22"/>
      <c r="EB6" s="22"/>
      <c r="EC6" s="22"/>
      <c r="EF6" s="22"/>
      <c r="EG6" s="22"/>
      <c r="EH6" s="22"/>
      <c r="EI6" s="22"/>
      <c r="EJ6" s="22"/>
      <c r="EK6" s="22"/>
      <c r="EL6" s="22"/>
      <c r="EO6" s="22"/>
      <c r="EP6" s="22"/>
      <c r="EQ6" s="22"/>
      <c r="ER6" s="22"/>
      <c r="ES6" s="22"/>
      <c r="ET6" s="22"/>
      <c r="EU6" s="22"/>
      <c r="EX6" s="22"/>
      <c r="EY6" s="22"/>
      <c r="EZ6" s="22"/>
      <c r="FA6" s="22"/>
      <c r="FB6" s="22"/>
      <c r="FC6" s="22"/>
      <c r="FD6" s="22"/>
      <c r="FG6" s="22"/>
      <c r="FH6" s="22"/>
      <c r="FI6" s="22"/>
      <c r="FJ6" s="22"/>
      <c r="FK6" s="22"/>
      <c r="FL6" s="22"/>
      <c r="FM6" s="22"/>
      <c r="FP6" s="22"/>
      <c r="FQ6" s="22"/>
      <c r="FR6" s="22"/>
      <c r="FS6" s="22"/>
      <c r="FT6" s="22"/>
      <c r="FU6" s="22"/>
      <c r="FV6" s="22"/>
      <c r="FY6" s="22"/>
      <c r="FZ6" s="22"/>
      <c r="GA6" s="22"/>
      <c r="GB6" s="22"/>
      <c r="GC6" s="22"/>
      <c r="GD6" s="22"/>
      <c r="GE6" s="22"/>
      <c r="GI6" s="22"/>
      <c r="GJ6" s="22"/>
      <c r="GK6" s="22"/>
      <c r="GL6" s="22"/>
      <c r="GM6" s="22"/>
      <c r="GN6" s="22"/>
      <c r="GQ6" s="22"/>
      <c r="GR6" s="22"/>
      <c r="GS6" s="22"/>
      <c r="GT6" s="22"/>
      <c r="GU6" s="22"/>
      <c r="GV6" s="22"/>
      <c r="GW6" s="22"/>
      <c r="GZ6" s="22"/>
      <c r="HA6" s="22"/>
      <c r="HB6" s="22"/>
      <c r="HC6" s="22"/>
      <c r="HD6" s="22"/>
      <c r="HE6" s="22"/>
      <c r="HF6" s="22"/>
      <c r="HI6" s="22"/>
      <c r="HJ6" s="22"/>
      <c r="HK6" s="22"/>
      <c r="HL6" s="22"/>
      <c r="HM6" s="22"/>
      <c r="HN6" s="22"/>
      <c r="HO6" s="22"/>
      <c r="HS6" s="22"/>
      <c r="IA6" s="22"/>
      <c r="IB6" s="22"/>
      <c r="IC6" s="22"/>
      <c r="ID6" s="22"/>
      <c r="IE6" s="22"/>
      <c r="IF6" s="22"/>
      <c r="IG6" s="22"/>
      <c r="IJ6" s="22"/>
      <c r="IK6" s="22"/>
      <c r="IL6" s="22"/>
      <c r="IM6" s="22"/>
      <c r="IN6" s="22"/>
      <c r="IO6" s="22"/>
      <c r="IP6" s="22"/>
      <c r="IT6" s="22"/>
      <c r="JC6" s="22"/>
      <c r="JL6" s="22"/>
      <c r="JU6" s="22"/>
      <c r="KD6" s="293"/>
      <c r="KM6" s="22"/>
      <c r="KV6" s="22"/>
      <c r="LE6" s="22"/>
      <c r="LN6" s="22"/>
      <c r="LW6" s="22"/>
      <c r="MF6" s="22"/>
      <c r="MO6" s="22"/>
      <c r="MX6" s="22"/>
      <c r="NG6" s="22"/>
    </row>
    <row r="7" spans="1:377" ht="17.25" thickTop="1" thickBot="1">
      <c r="A7" s="33">
        <v>5</v>
      </c>
      <c r="B7" s="127" t="str">
        <f>AT5</f>
        <v>FARMALAND FOODS</v>
      </c>
      <c r="C7" s="189" t="str">
        <f t="shared" ref="C7:I7" si="4">AU5</f>
        <v>PREMIUM</v>
      </c>
      <c r="D7" s="95" t="str">
        <f t="shared" si="4"/>
        <v>PED. 2004636</v>
      </c>
      <c r="E7" s="227">
        <f t="shared" si="4"/>
        <v>41214</v>
      </c>
      <c r="F7" s="98">
        <f t="shared" si="4"/>
        <v>18276.2</v>
      </c>
      <c r="G7" s="21">
        <f t="shared" si="4"/>
        <v>23</v>
      </c>
      <c r="H7" s="85">
        <f t="shared" si="4"/>
        <v>18292.509999999998</v>
      </c>
      <c r="I7" s="24">
        <f t="shared" si="4"/>
        <v>-16.309999999997672</v>
      </c>
      <c r="K7" s="4" t="s">
        <v>7</v>
      </c>
      <c r="L7" s="48" t="s">
        <v>8</v>
      </c>
      <c r="M7" s="49" t="s">
        <v>17</v>
      </c>
      <c r="N7" s="42" t="s">
        <v>2</v>
      </c>
      <c r="O7" s="47" t="s">
        <v>18</v>
      </c>
      <c r="P7" s="19" t="s">
        <v>15</v>
      </c>
      <c r="Q7" s="43"/>
      <c r="T7" s="4"/>
      <c r="U7" s="48" t="s">
        <v>8</v>
      </c>
      <c r="V7" s="49" t="s">
        <v>17</v>
      </c>
      <c r="W7" s="42" t="s">
        <v>2</v>
      </c>
      <c r="X7" s="47" t="s">
        <v>18</v>
      </c>
      <c r="Y7" s="19" t="s">
        <v>15</v>
      </c>
      <c r="Z7" s="43"/>
      <c r="AC7" s="4"/>
      <c r="AD7" s="48" t="s">
        <v>8</v>
      </c>
      <c r="AE7" s="49" t="s">
        <v>17</v>
      </c>
      <c r="AF7" s="42" t="s">
        <v>2</v>
      </c>
      <c r="AG7" s="47" t="s">
        <v>18</v>
      </c>
      <c r="AH7" s="19" t="s">
        <v>15</v>
      </c>
      <c r="AI7" s="43"/>
      <c r="AL7" s="4"/>
      <c r="AM7" s="48" t="s">
        <v>8</v>
      </c>
      <c r="AN7" s="49" t="s">
        <v>17</v>
      </c>
      <c r="AO7" s="42" t="s">
        <v>2</v>
      </c>
      <c r="AP7" s="47" t="s">
        <v>18</v>
      </c>
      <c r="AQ7" s="19" t="s">
        <v>15</v>
      </c>
      <c r="AR7" s="43"/>
      <c r="AU7" s="139" t="s">
        <v>7</v>
      </c>
      <c r="AV7" s="48" t="s">
        <v>8</v>
      </c>
      <c r="AW7" s="49" t="s">
        <v>17</v>
      </c>
      <c r="AX7" s="42" t="s">
        <v>2</v>
      </c>
      <c r="AY7" s="47" t="s">
        <v>18</v>
      </c>
      <c r="AZ7" s="19" t="s">
        <v>15</v>
      </c>
      <c r="BA7" s="43"/>
      <c r="BD7" s="350" t="s">
        <v>7</v>
      </c>
      <c r="BE7" s="48" t="s">
        <v>8</v>
      </c>
      <c r="BF7" s="49" t="s">
        <v>17</v>
      </c>
      <c r="BG7" s="42" t="s">
        <v>2</v>
      </c>
      <c r="BH7" s="47" t="s">
        <v>18</v>
      </c>
      <c r="BI7" s="19" t="s">
        <v>15</v>
      </c>
      <c r="BJ7" s="43"/>
      <c r="BM7" s="139" t="s">
        <v>7</v>
      </c>
      <c r="BN7" s="48" t="s">
        <v>8</v>
      </c>
      <c r="BO7" s="49" t="s">
        <v>17</v>
      </c>
      <c r="BP7" s="42" t="s">
        <v>2</v>
      </c>
      <c r="BQ7" s="47" t="s">
        <v>18</v>
      </c>
      <c r="BR7" s="19" t="s">
        <v>15</v>
      </c>
      <c r="BS7" s="43"/>
      <c r="BV7" s="139" t="s">
        <v>31</v>
      </c>
      <c r="BW7" s="48" t="s">
        <v>8</v>
      </c>
      <c r="BX7" s="49" t="s">
        <v>17</v>
      </c>
      <c r="BY7" s="42" t="s">
        <v>2</v>
      </c>
      <c r="BZ7" s="47" t="s">
        <v>18</v>
      </c>
      <c r="CA7" s="19" t="s">
        <v>15</v>
      </c>
      <c r="CB7" s="43"/>
      <c r="CE7" s="139" t="s">
        <v>31</v>
      </c>
      <c r="CF7" s="48" t="s">
        <v>8</v>
      </c>
      <c r="CG7" s="49" t="s">
        <v>17</v>
      </c>
      <c r="CH7" s="42" t="s">
        <v>2</v>
      </c>
      <c r="CI7" s="47" t="s">
        <v>18</v>
      </c>
      <c r="CJ7" s="19" t="s">
        <v>15</v>
      </c>
      <c r="CK7" s="43"/>
      <c r="CN7" s="139" t="s">
        <v>7</v>
      </c>
      <c r="CO7" s="48" t="s">
        <v>8</v>
      </c>
      <c r="CP7" s="49" t="s">
        <v>17</v>
      </c>
      <c r="CQ7" s="42" t="s">
        <v>2</v>
      </c>
      <c r="CR7" s="47" t="s">
        <v>18</v>
      </c>
      <c r="CS7" s="19" t="s">
        <v>15</v>
      </c>
      <c r="CT7" s="43"/>
      <c r="CW7" s="139" t="s">
        <v>7</v>
      </c>
      <c r="CX7" s="48" t="s">
        <v>8</v>
      </c>
      <c r="CY7" s="49" t="s">
        <v>17</v>
      </c>
      <c r="CZ7" s="42" t="s">
        <v>2</v>
      </c>
      <c r="DA7" s="47" t="s">
        <v>18</v>
      </c>
      <c r="DB7" s="19" t="s">
        <v>15</v>
      </c>
      <c r="DC7" s="43"/>
      <c r="DF7" s="139" t="s">
        <v>7</v>
      </c>
      <c r="DG7" s="48" t="s">
        <v>8</v>
      </c>
      <c r="DH7" s="49" t="s">
        <v>17</v>
      </c>
      <c r="DI7" s="42" t="s">
        <v>2</v>
      </c>
      <c r="DJ7" s="47" t="s">
        <v>18</v>
      </c>
      <c r="DK7" s="19" t="s">
        <v>15</v>
      </c>
      <c r="DL7" s="43"/>
      <c r="DO7" s="139" t="s">
        <v>7</v>
      </c>
      <c r="DP7" s="48" t="s">
        <v>8</v>
      </c>
      <c r="DQ7" s="49" t="s">
        <v>17</v>
      </c>
      <c r="DR7" s="42" t="s">
        <v>2</v>
      </c>
      <c r="DS7" s="47" t="s">
        <v>18</v>
      </c>
      <c r="DT7" s="19" t="s">
        <v>15</v>
      </c>
      <c r="DU7" s="43"/>
      <c r="DX7" s="139" t="s">
        <v>7</v>
      </c>
      <c r="DY7" s="48" t="s">
        <v>8</v>
      </c>
      <c r="DZ7" s="49" t="s">
        <v>17</v>
      </c>
      <c r="EA7" s="42" t="s">
        <v>2</v>
      </c>
      <c r="EB7" s="47" t="s">
        <v>18</v>
      </c>
      <c r="EC7" s="19" t="s">
        <v>15</v>
      </c>
      <c r="ED7" s="43"/>
      <c r="EG7" s="139" t="s">
        <v>7</v>
      </c>
      <c r="EH7" s="48" t="s">
        <v>8</v>
      </c>
      <c r="EI7" s="49" t="s">
        <v>17</v>
      </c>
      <c r="EJ7" s="42" t="s">
        <v>2</v>
      </c>
      <c r="EK7" s="47" t="s">
        <v>18</v>
      </c>
      <c r="EL7" s="19" t="s">
        <v>15</v>
      </c>
      <c r="EM7" s="43"/>
      <c r="EP7" s="139" t="s">
        <v>7</v>
      </c>
      <c r="EQ7" s="48" t="s">
        <v>8</v>
      </c>
      <c r="ER7" s="49" t="s">
        <v>17</v>
      </c>
      <c r="ES7" s="42" t="s">
        <v>2</v>
      </c>
      <c r="ET7" s="47" t="s">
        <v>18</v>
      </c>
      <c r="EU7" s="19" t="s">
        <v>15</v>
      </c>
      <c r="EV7" s="43"/>
      <c r="EY7" s="139" t="s">
        <v>7</v>
      </c>
      <c r="EZ7" s="48" t="s">
        <v>8</v>
      </c>
      <c r="FA7" s="49" t="s">
        <v>17</v>
      </c>
      <c r="FB7" s="42" t="s">
        <v>2</v>
      </c>
      <c r="FC7" s="47" t="s">
        <v>18</v>
      </c>
      <c r="FD7" s="19" t="s">
        <v>15</v>
      </c>
      <c r="FE7" s="43"/>
      <c r="FH7" s="139" t="s">
        <v>7</v>
      </c>
      <c r="FI7" s="48" t="s">
        <v>8</v>
      </c>
      <c r="FJ7" s="49" t="s">
        <v>17</v>
      </c>
      <c r="FK7" s="42" t="s">
        <v>2</v>
      </c>
      <c r="FL7" s="47" t="s">
        <v>18</v>
      </c>
      <c r="FM7" s="19" t="s">
        <v>15</v>
      </c>
      <c r="FN7" s="43"/>
      <c r="FQ7" s="139" t="s">
        <v>7</v>
      </c>
      <c r="FR7" s="48" t="s">
        <v>8</v>
      </c>
      <c r="FS7" s="49" t="s">
        <v>17</v>
      </c>
      <c r="FT7" s="42" t="s">
        <v>2</v>
      </c>
      <c r="FU7" s="47" t="s">
        <v>18</v>
      </c>
      <c r="FV7" s="19" t="s">
        <v>15</v>
      </c>
      <c r="FW7" s="43"/>
      <c r="FZ7" s="139" t="s">
        <v>7</v>
      </c>
      <c r="GA7" s="48" t="s">
        <v>8</v>
      </c>
      <c r="GB7" s="49" t="s">
        <v>17</v>
      </c>
      <c r="GC7" s="42" t="s">
        <v>2</v>
      </c>
      <c r="GD7" s="47" t="s">
        <v>18</v>
      </c>
      <c r="GE7" s="19" t="s">
        <v>15</v>
      </c>
      <c r="GF7" s="43"/>
      <c r="GI7" s="139" t="s">
        <v>7</v>
      </c>
      <c r="GJ7" s="48" t="s">
        <v>8</v>
      </c>
      <c r="GK7" s="49" t="s">
        <v>17</v>
      </c>
      <c r="GL7" s="42" t="s">
        <v>2</v>
      </c>
      <c r="GM7" s="47" t="s">
        <v>18</v>
      </c>
      <c r="GN7" s="19" t="s">
        <v>15</v>
      </c>
      <c r="GO7" s="43"/>
      <c r="GR7" s="139" t="s">
        <v>7</v>
      </c>
      <c r="GS7" s="48" t="s">
        <v>8</v>
      </c>
      <c r="GT7" s="49" t="s">
        <v>17</v>
      </c>
      <c r="GU7" s="42" t="s">
        <v>2</v>
      </c>
      <c r="GV7" s="47" t="s">
        <v>18</v>
      </c>
      <c r="GW7" s="19" t="s">
        <v>15</v>
      </c>
      <c r="GX7" s="43"/>
      <c r="HA7" s="139" t="s">
        <v>7</v>
      </c>
      <c r="HB7" s="48" t="s">
        <v>8</v>
      </c>
      <c r="HC7" s="49" t="s">
        <v>17</v>
      </c>
      <c r="HD7" s="42" t="s">
        <v>2</v>
      </c>
      <c r="HE7" s="47" t="s">
        <v>18</v>
      </c>
      <c r="HF7" s="19" t="s">
        <v>15</v>
      </c>
      <c r="HG7" s="43"/>
      <c r="HJ7" s="139" t="s">
        <v>7</v>
      </c>
      <c r="HK7" s="48" t="s">
        <v>8</v>
      </c>
      <c r="HL7" s="49" t="s">
        <v>17</v>
      </c>
      <c r="HM7" s="42" t="s">
        <v>2</v>
      </c>
      <c r="HN7" s="47" t="s">
        <v>18</v>
      </c>
      <c r="HO7" s="19" t="s">
        <v>15</v>
      </c>
      <c r="HP7" s="43"/>
      <c r="HR7" s="118"/>
      <c r="HS7" s="139" t="s">
        <v>7</v>
      </c>
      <c r="HT7" s="48" t="s">
        <v>8</v>
      </c>
      <c r="HU7" s="49" t="s">
        <v>17</v>
      </c>
      <c r="HV7" s="42" t="s">
        <v>2</v>
      </c>
      <c r="HW7" s="47" t="s">
        <v>18</v>
      </c>
      <c r="HX7" s="19" t="s">
        <v>15</v>
      </c>
      <c r="HY7" s="43"/>
      <c r="IA7" s="118"/>
      <c r="IB7" s="139" t="s">
        <v>7</v>
      </c>
      <c r="IC7" s="48" t="s">
        <v>8</v>
      </c>
      <c r="ID7" s="49" t="s">
        <v>17</v>
      </c>
      <c r="IE7" s="42" t="s">
        <v>2</v>
      </c>
      <c r="IF7" s="47" t="s">
        <v>18</v>
      </c>
      <c r="IG7" s="19" t="s">
        <v>15</v>
      </c>
      <c r="IH7" s="43"/>
      <c r="IJ7" s="118"/>
      <c r="IK7" s="139" t="s">
        <v>7</v>
      </c>
      <c r="IL7" s="48" t="s">
        <v>8</v>
      </c>
      <c r="IM7" s="49" t="s">
        <v>17</v>
      </c>
      <c r="IN7" s="42" t="s">
        <v>2</v>
      </c>
      <c r="IO7" s="47" t="s">
        <v>18</v>
      </c>
      <c r="IP7" s="19" t="s">
        <v>15</v>
      </c>
      <c r="IQ7" s="43"/>
      <c r="IT7" s="139" t="s">
        <v>7</v>
      </c>
      <c r="IU7" s="48" t="s">
        <v>8</v>
      </c>
      <c r="IV7" s="49" t="s">
        <v>17</v>
      </c>
      <c r="IW7" s="42" t="s">
        <v>2</v>
      </c>
      <c r="IX7" s="47" t="s">
        <v>18</v>
      </c>
      <c r="IY7" s="19" t="s">
        <v>15</v>
      </c>
      <c r="IZ7" s="43"/>
      <c r="JC7" s="139" t="s">
        <v>7</v>
      </c>
      <c r="JD7" s="48" t="s">
        <v>8</v>
      </c>
      <c r="JE7" s="49" t="s">
        <v>17</v>
      </c>
      <c r="JF7" s="42" t="s">
        <v>2</v>
      </c>
      <c r="JG7" s="47" t="s">
        <v>18</v>
      </c>
      <c r="JH7" s="19" t="s">
        <v>15</v>
      </c>
      <c r="JI7" s="43"/>
      <c r="JL7" s="139" t="s">
        <v>7</v>
      </c>
      <c r="JM7" s="48" t="s">
        <v>8</v>
      </c>
      <c r="JN7" s="49" t="s">
        <v>17</v>
      </c>
      <c r="JO7" s="42" t="s">
        <v>2</v>
      </c>
      <c r="JP7" s="47" t="s">
        <v>18</v>
      </c>
      <c r="JQ7" s="19" t="s">
        <v>15</v>
      </c>
      <c r="JR7" s="43"/>
      <c r="JU7" s="139" t="s">
        <v>7</v>
      </c>
      <c r="JV7" s="48" t="s">
        <v>8</v>
      </c>
      <c r="JW7" s="49" t="s">
        <v>17</v>
      </c>
      <c r="JX7" s="42" t="s">
        <v>2</v>
      </c>
      <c r="JY7" s="47" t="s">
        <v>18</v>
      </c>
      <c r="JZ7" s="19" t="s">
        <v>15</v>
      </c>
      <c r="KA7" s="43"/>
      <c r="KD7" s="8" t="s">
        <v>7</v>
      </c>
      <c r="KE7" s="48" t="s">
        <v>8</v>
      </c>
      <c r="KF7" s="49" t="s">
        <v>17</v>
      </c>
      <c r="KG7" s="42" t="s">
        <v>2</v>
      </c>
      <c r="KH7" s="47" t="s">
        <v>18</v>
      </c>
      <c r="KI7" s="19" t="s">
        <v>15</v>
      </c>
      <c r="KJ7" s="43"/>
      <c r="KM7" s="139" t="s">
        <v>7</v>
      </c>
      <c r="KN7" s="48" t="s">
        <v>8</v>
      </c>
      <c r="KO7" s="49" t="s">
        <v>17</v>
      </c>
      <c r="KP7" s="42" t="s">
        <v>2</v>
      </c>
      <c r="KQ7" s="47" t="s">
        <v>18</v>
      </c>
      <c r="KR7" s="19" t="s">
        <v>15</v>
      </c>
      <c r="KS7" s="43"/>
      <c r="KV7" s="139" t="s">
        <v>7</v>
      </c>
      <c r="KW7" s="48" t="s">
        <v>8</v>
      </c>
      <c r="KX7" s="49" t="s">
        <v>17</v>
      </c>
      <c r="KY7" s="42" t="s">
        <v>2</v>
      </c>
      <c r="KZ7" s="47" t="s">
        <v>18</v>
      </c>
      <c r="LA7" s="19" t="s">
        <v>15</v>
      </c>
      <c r="LB7" s="43"/>
      <c r="LE7" s="139" t="s">
        <v>7</v>
      </c>
      <c r="LF7" s="48" t="s">
        <v>8</v>
      </c>
      <c r="LG7" s="49" t="s">
        <v>17</v>
      </c>
      <c r="LH7" s="42" t="s">
        <v>2</v>
      </c>
      <c r="LI7" s="47" t="s">
        <v>18</v>
      </c>
      <c r="LJ7" s="19" t="s">
        <v>15</v>
      </c>
      <c r="LK7" s="43"/>
      <c r="LN7" s="4" t="s">
        <v>7</v>
      </c>
      <c r="LO7" s="48" t="s">
        <v>8</v>
      </c>
      <c r="LP7" s="49" t="s">
        <v>17</v>
      </c>
      <c r="LQ7" s="42" t="s">
        <v>2</v>
      </c>
      <c r="LR7" s="47" t="s">
        <v>18</v>
      </c>
      <c r="LS7" s="19" t="s">
        <v>15</v>
      </c>
      <c r="LT7" s="43"/>
      <c r="LW7" s="4"/>
      <c r="LX7" s="48" t="s">
        <v>8</v>
      </c>
      <c r="LY7" s="49" t="s">
        <v>17</v>
      </c>
      <c r="LZ7" s="42" t="s">
        <v>2</v>
      </c>
      <c r="MA7" s="47" t="s">
        <v>18</v>
      </c>
      <c r="MB7" s="19" t="s">
        <v>15</v>
      </c>
      <c r="MC7" s="43"/>
      <c r="MF7" s="4"/>
      <c r="MG7" s="48" t="s">
        <v>8</v>
      </c>
      <c r="MH7" s="49" t="s">
        <v>17</v>
      </c>
      <c r="MI7" s="42" t="s">
        <v>2</v>
      </c>
      <c r="MJ7" s="47" t="s">
        <v>18</v>
      </c>
      <c r="MK7" s="19" t="s">
        <v>15</v>
      </c>
      <c r="ML7" s="43"/>
      <c r="MO7" s="4"/>
      <c r="MP7" s="48" t="s">
        <v>8</v>
      </c>
      <c r="MQ7" s="49" t="s">
        <v>17</v>
      </c>
      <c r="MR7" s="42" t="s">
        <v>2</v>
      </c>
      <c r="MS7" s="47" t="s">
        <v>18</v>
      </c>
      <c r="MT7" s="19" t="s">
        <v>15</v>
      </c>
      <c r="MU7" s="43"/>
      <c r="MX7" s="4"/>
      <c r="MY7" s="48" t="s">
        <v>8</v>
      </c>
      <c r="MZ7" s="49" t="s">
        <v>17</v>
      </c>
      <c r="NA7" s="42" t="s">
        <v>2</v>
      </c>
      <c r="NB7" s="47" t="s">
        <v>18</v>
      </c>
      <c r="NC7" s="19" t="s">
        <v>15</v>
      </c>
      <c r="ND7" s="43"/>
      <c r="NG7" s="4"/>
      <c r="NH7" s="48" t="s">
        <v>8</v>
      </c>
      <c r="NI7" s="49" t="s">
        <v>17</v>
      </c>
      <c r="NJ7" s="42" t="s">
        <v>2</v>
      </c>
      <c r="NK7" s="47" t="s">
        <v>18</v>
      </c>
      <c r="NL7" s="19" t="s">
        <v>15</v>
      </c>
      <c r="NM7" s="43"/>
    </row>
    <row r="8" spans="1:377" ht="16.5" thickTop="1">
      <c r="A8" s="33">
        <v>6</v>
      </c>
      <c r="B8" s="189" t="str">
        <f>BC5</f>
        <v>CARNES SUPREMAS ALI</v>
      </c>
      <c r="C8" s="189" t="str">
        <f t="shared" ref="C8:I8" si="5">BD5</f>
        <v>EXCELL</v>
      </c>
      <c r="D8" s="95" t="str">
        <f t="shared" si="5"/>
        <v>PED. 2057528</v>
      </c>
      <c r="E8" s="227">
        <f t="shared" si="5"/>
        <v>41215</v>
      </c>
      <c r="F8" s="98">
        <f t="shared" si="5"/>
        <v>18462.830000000002</v>
      </c>
      <c r="G8" s="21">
        <f t="shared" si="5"/>
        <v>19</v>
      </c>
      <c r="H8" s="85">
        <f t="shared" si="5"/>
        <v>18531.7</v>
      </c>
      <c r="I8" s="24">
        <f t="shared" si="5"/>
        <v>-68.869999999998981</v>
      </c>
      <c r="J8" s="118" t="s">
        <v>36</v>
      </c>
      <c r="K8" s="5"/>
      <c r="L8" s="26">
        <v>1</v>
      </c>
      <c r="M8" s="25">
        <v>917.46</v>
      </c>
      <c r="N8" s="23">
        <v>41214</v>
      </c>
      <c r="O8" s="25">
        <v>917.46</v>
      </c>
      <c r="P8" s="93" t="s">
        <v>330</v>
      </c>
      <c r="Q8" s="31">
        <v>28.3</v>
      </c>
      <c r="R8" s="22"/>
      <c r="S8" s="118" t="s">
        <v>36</v>
      </c>
      <c r="T8" s="5" t="s">
        <v>7</v>
      </c>
      <c r="U8" s="26">
        <v>1</v>
      </c>
      <c r="V8" s="25">
        <v>948.9</v>
      </c>
      <c r="W8" s="23">
        <v>41214</v>
      </c>
      <c r="X8" s="25">
        <v>948.9</v>
      </c>
      <c r="Y8" s="93" t="s">
        <v>332</v>
      </c>
      <c r="Z8" s="31">
        <v>28.3</v>
      </c>
      <c r="AA8" s="22"/>
      <c r="AB8" s="118" t="s">
        <v>36</v>
      </c>
      <c r="AC8" s="5" t="s">
        <v>7</v>
      </c>
      <c r="AD8" s="26">
        <v>1</v>
      </c>
      <c r="AE8" s="25">
        <v>764.17</v>
      </c>
      <c r="AF8" s="23">
        <v>41215</v>
      </c>
      <c r="AG8" s="25">
        <v>764.17</v>
      </c>
      <c r="AH8" s="93" t="s">
        <v>338</v>
      </c>
      <c r="AI8" s="31">
        <v>28.3</v>
      </c>
      <c r="AJ8" s="22"/>
      <c r="AK8" s="118" t="s">
        <v>36</v>
      </c>
      <c r="AL8" s="5" t="s">
        <v>7</v>
      </c>
      <c r="AM8" s="26">
        <v>1</v>
      </c>
      <c r="AN8" s="25">
        <v>917.46</v>
      </c>
      <c r="AO8" s="23">
        <v>41218</v>
      </c>
      <c r="AP8" s="25">
        <v>917.46</v>
      </c>
      <c r="AQ8" s="93" t="s">
        <v>351</v>
      </c>
      <c r="AR8" s="31">
        <v>28.3</v>
      </c>
      <c r="AS8" s="22"/>
      <c r="AT8" s="118" t="s">
        <v>36</v>
      </c>
      <c r="AU8" s="185"/>
      <c r="AV8" s="26">
        <v>1</v>
      </c>
      <c r="AW8" s="25">
        <v>764.63</v>
      </c>
      <c r="AX8" s="23">
        <v>41219</v>
      </c>
      <c r="AY8" s="25">
        <v>764.63</v>
      </c>
      <c r="AZ8" s="93" t="s">
        <v>356</v>
      </c>
      <c r="BA8" s="31">
        <v>27.8</v>
      </c>
      <c r="BB8" s="22"/>
      <c r="BC8" s="118" t="s">
        <v>36</v>
      </c>
      <c r="BD8" s="260"/>
      <c r="BE8" s="26">
        <v>1</v>
      </c>
      <c r="BF8" s="124">
        <v>958.9</v>
      </c>
      <c r="BG8" s="146">
        <v>41218</v>
      </c>
      <c r="BH8" s="193">
        <v>958.9</v>
      </c>
      <c r="BI8" s="188" t="s">
        <v>346</v>
      </c>
      <c r="BJ8" s="142">
        <v>28.3</v>
      </c>
      <c r="BK8" s="22"/>
      <c r="BL8" s="118" t="s">
        <v>36</v>
      </c>
      <c r="BM8" s="260"/>
      <c r="BN8" s="26">
        <v>1</v>
      </c>
      <c r="BO8" s="25">
        <v>914.74</v>
      </c>
      <c r="BP8" s="23">
        <v>41220</v>
      </c>
      <c r="BQ8" s="25">
        <v>914.74</v>
      </c>
      <c r="BR8" s="93" t="s">
        <v>361</v>
      </c>
      <c r="BS8" s="224">
        <v>27.8</v>
      </c>
      <c r="BT8" s="22"/>
      <c r="BU8" s="118" t="s">
        <v>36</v>
      </c>
      <c r="BV8" s="185"/>
      <c r="BW8" s="26">
        <v>1</v>
      </c>
      <c r="BX8" s="25">
        <v>923.5</v>
      </c>
      <c r="BY8" s="23">
        <v>41221</v>
      </c>
      <c r="BZ8" s="25">
        <v>923.5</v>
      </c>
      <c r="CA8" s="93" t="s">
        <v>363</v>
      </c>
      <c r="CB8" s="31">
        <v>27.8</v>
      </c>
      <c r="CC8" s="22"/>
      <c r="CD8" s="118" t="s">
        <v>36</v>
      </c>
      <c r="CE8" s="185"/>
      <c r="CF8" s="26">
        <v>1</v>
      </c>
      <c r="CG8" s="25">
        <v>765.99</v>
      </c>
      <c r="CH8" s="23">
        <v>41222</v>
      </c>
      <c r="CI8" s="25">
        <v>765.99</v>
      </c>
      <c r="CJ8" s="93" t="s">
        <v>367</v>
      </c>
      <c r="CK8" s="31">
        <v>27.8</v>
      </c>
      <c r="CL8" s="22"/>
      <c r="CM8" s="118" t="s">
        <v>36</v>
      </c>
      <c r="CN8" s="185"/>
      <c r="CO8" s="26">
        <v>1</v>
      </c>
      <c r="CP8" s="25">
        <v>806.35</v>
      </c>
      <c r="CQ8" s="23">
        <v>41220</v>
      </c>
      <c r="CR8" s="24">
        <v>806.35</v>
      </c>
      <c r="CS8" s="56" t="s">
        <v>358</v>
      </c>
      <c r="CT8" s="31">
        <v>27.8</v>
      </c>
      <c r="CU8" s="22"/>
      <c r="CV8" s="118" t="s">
        <v>36</v>
      </c>
      <c r="CW8" s="185"/>
      <c r="CX8" s="26">
        <v>1</v>
      </c>
      <c r="CY8" s="25">
        <v>927.1</v>
      </c>
      <c r="CZ8" s="23">
        <v>41223</v>
      </c>
      <c r="DA8" s="24">
        <v>927.1</v>
      </c>
      <c r="DB8" s="97" t="s">
        <v>375</v>
      </c>
      <c r="DC8" s="31">
        <v>27.8</v>
      </c>
      <c r="DD8" s="22"/>
      <c r="DE8" s="118" t="s">
        <v>36</v>
      </c>
      <c r="DF8" s="185"/>
      <c r="DG8" s="26">
        <v>1</v>
      </c>
      <c r="DH8" s="336">
        <v>720.63</v>
      </c>
      <c r="DI8" s="23">
        <v>41226</v>
      </c>
      <c r="DJ8" s="39">
        <v>720.63</v>
      </c>
      <c r="DK8" s="56" t="s">
        <v>383</v>
      </c>
      <c r="DL8" s="31">
        <v>27.5</v>
      </c>
      <c r="DM8" s="22"/>
      <c r="DN8" s="118" t="s">
        <v>36</v>
      </c>
      <c r="DO8" s="185"/>
      <c r="DP8" s="26">
        <v>1</v>
      </c>
      <c r="DQ8" s="25">
        <v>968.9</v>
      </c>
      <c r="DR8" s="23">
        <v>41222</v>
      </c>
      <c r="DS8" s="25">
        <v>968.9</v>
      </c>
      <c r="DT8" s="93" t="s">
        <v>369</v>
      </c>
      <c r="DU8" s="31">
        <v>27.5</v>
      </c>
      <c r="DV8" s="22"/>
      <c r="DW8" s="118" t="s">
        <v>36</v>
      </c>
      <c r="DX8" s="185"/>
      <c r="DY8" s="26">
        <v>1</v>
      </c>
      <c r="DZ8" s="25">
        <v>940.3</v>
      </c>
      <c r="EA8" s="76">
        <v>41228</v>
      </c>
      <c r="EB8" s="413">
        <v>940.3</v>
      </c>
      <c r="EC8" s="100" t="s">
        <v>397</v>
      </c>
      <c r="ED8" s="31">
        <v>27.3</v>
      </c>
      <c r="EE8" s="22"/>
      <c r="EF8" s="118" t="s">
        <v>36</v>
      </c>
      <c r="EG8" s="260"/>
      <c r="EH8" s="26">
        <v>1</v>
      </c>
      <c r="EI8" s="25">
        <v>929.25</v>
      </c>
      <c r="EJ8" s="23">
        <v>41226</v>
      </c>
      <c r="EK8" s="24">
        <v>929.25</v>
      </c>
      <c r="EL8" s="97" t="s">
        <v>385</v>
      </c>
      <c r="EM8" s="31">
        <v>27.3</v>
      </c>
      <c r="EN8" s="22"/>
      <c r="EO8" s="118" t="s">
        <v>36</v>
      </c>
      <c r="EP8" s="185"/>
      <c r="EQ8" s="26">
        <v>1</v>
      </c>
      <c r="ER8" s="25">
        <v>954.8</v>
      </c>
      <c r="ES8" s="23">
        <v>41228</v>
      </c>
      <c r="ET8" s="25">
        <v>954.8</v>
      </c>
      <c r="EU8" s="97" t="s">
        <v>395</v>
      </c>
      <c r="EV8" s="31">
        <v>27.3</v>
      </c>
      <c r="EW8" s="22"/>
      <c r="EX8" s="118" t="s">
        <v>36</v>
      </c>
      <c r="EY8" s="185"/>
      <c r="EZ8" s="26">
        <v>1</v>
      </c>
      <c r="FA8" s="25">
        <v>747.85</v>
      </c>
      <c r="FB8" s="23">
        <v>41230</v>
      </c>
      <c r="FC8" s="24">
        <v>747.85</v>
      </c>
      <c r="FD8" s="97" t="s">
        <v>412</v>
      </c>
      <c r="FE8" s="31">
        <v>26.8</v>
      </c>
      <c r="FF8" s="22"/>
      <c r="FG8" s="118" t="s">
        <v>36</v>
      </c>
      <c r="FH8" s="185"/>
      <c r="FI8" s="26">
        <v>1</v>
      </c>
      <c r="FJ8" s="25">
        <v>945</v>
      </c>
      <c r="FK8" s="23">
        <v>41228</v>
      </c>
      <c r="FL8" s="25">
        <v>945</v>
      </c>
      <c r="FM8" s="93" t="s">
        <v>397</v>
      </c>
      <c r="FN8" s="31">
        <v>27.3</v>
      </c>
      <c r="FO8" s="22"/>
      <c r="FP8" s="118" t="s">
        <v>36</v>
      </c>
      <c r="FQ8" s="185"/>
      <c r="FR8" s="26">
        <v>1</v>
      </c>
      <c r="FS8" s="25">
        <v>760.54</v>
      </c>
      <c r="FT8" s="23">
        <v>41227</v>
      </c>
      <c r="FU8" s="25">
        <v>760.54</v>
      </c>
      <c r="FV8" s="93" t="s">
        <v>391</v>
      </c>
      <c r="FW8" s="31">
        <v>26.5</v>
      </c>
      <c r="FX8" s="22"/>
      <c r="FY8" s="118" t="s">
        <v>36</v>
      </c>
      <c r="FZ8" s="185"/>
      <c r="GA8" s="26">
        <v>1</v>
      </c>
      <c r="GB8" s="25">
        <v>695.24</v>
      </c>
      <c r="GC8" s="23">
        <v>41233</v>
      </c>
      <c r="GD8" s="25">
        <v>695.24</v>
      </c>
      <c r="GE8" s="93" t="s">
        <v>425</v>
      </c>
      <c r="GF8" s="31">
        <v>26.5</v>
      </c>
      <c r="GG8" s="22"/>
      <c r="GH8" s="118" t="s">
        <v>36</v>
      </c>
      <c r="GI8" s="185"/>
      <c r="GJ8" s="26">
        <v>1</v>
      </c>
      <c r="GK8" s="25">
        <v>969.8</v>
      </c>
      <c r="GL8" s="23">
        <v>41232</v>
      </c>
      <c r="GM8" s="25">
        <v>969.8</v>
      </c>
      <c r="GN8" s="93" t="s">
        <v>419</v>
      </c>
      <c r="GO8" s="31">
        <v>26.8</v>
      </c>
      <c r="GP8" s="22"/>
      <c r="GQ8" s="118" t="s">
        <v>36</v>
      </c>
      <c r="GR8" s="185"/>
      <c r="GS8" s="26">
        <v>1</v>
      </c>
      <c r="GT8" s="25">
        <v>896.3</v>
      </c>
      <c r="GU8" s="23">
        <v>41232</v>
      </c>
      <c r="GV8" s="25">
        <v>896.3</v>
      </c>
      <c r="GW8" s="93" t="s">
        <v>421</v>
      </c>
      <c r="GX8" s="31">
        <v>26.5</v>
      </c>
      <c r="GY8" s="22"/>
      <c r="GZ8" s="118" t="s">
        <v>36</v>
      </c>
      <c r="HA8" s="185"/>
      <c r="HB8" s="26">
        <v>1</v>
      </c>
      <c r="HC8" s="25">
        <v>915.65</v>
      </c>
      <c r="HD8" s="23">
        <v>41234</v>
      </c>
      <c r="HE8" s="25">
        <v>915.65</v>
      </c>
      <c r="HF8" s="93" t="s">
        <v>437</v>
      </c>
      <c r="HG8" s="31">
        <v>26.5</v>
      </c>
      <c r="HH8" s="22"/>
      <c r="HI8" s="118" t="s">
        <v>36</v>
      </c>
      <c r="HJ8" s="185"/>
      <c r="HK8" s="26">
        <v>1</v>
      </c>
      <c r="HL8" s="25">
        <v>919</v>
      </c>
      <c r="HM8" s="23">
        <v>41232</v>
      </c>
      <c r="HN8" s="25">
        <v>919</v>
      </c>
      <c r="HO8" s="93" t="s">
        <v>432</v>
      </c>
      <c r="HP8" s="31">
        <v>26.5</v>
      </c>
      <c r="HQ8" s="22"/>
      <c r="HR8" s="118" t="s">
        <v>36</v>
      </c>
      <c r="HS8" s="185"/>
      <c r="HT8" s="26">
        <v>1</v>
      </c>
      <c r="HU8" s="25">
        <v>898.41</v>
      </c>
      <c r="HV8" s="23">
        <v>41234</v>
      </c>
      <c r="HW8" s="25">
        <v>898.41</v>
      </c>
      <c r="HX8" s="93" t="s">
        <v>439</v>
      </c>
      <c r="HY8" s="31">
        <v>26.5</v>
      </c>
      <c r="HZ8" s="22"/>
      <c r="IA8" s="118" t="s">
        <v>36</v>
      </c>
      <c r="IB8" s="185"/>
      <c r="IC8" s="26">
        <v>1</v>
      </c>
      <c r="ID8" s="25">
        <v>761</v>
      </c>
      <c r="IE8" s="23">
        <v>41235</v>
      </c>
      <c r="IF8" s="24">
        <v>761</v>
      </c>
      <c r="IG8" s="93" t="s">
        <v>441</v>
      </c>
      <c r="IH8" s="31">
        <v>26.8</v>
      </c>
      <c r="II8" s="22"/>
      <c r="IJ8" s="118" t="s">
        <v>36</v>
      </c>
      <c r="IK8" s="185"/>
      <c r="IL8" s="26">
        <v>1</v>
      </c>
      <c r="IM8" s="25">
        <v>1009.7</v>
      </c>
      <c r="IN8" s="23">
        <v>41235</v>
      </c>
      <c r="IO8" s="24">
        <v>1009.7</v>
      </c>
      <c r="IP8" s="93" t="s">
        <v>453</v>
      </c>
      <c r="IQ8" s="31">
        <v>26.5</v>
      </c>
      <c r="IR8" s="22"/>
      <c r="IS8" s="118" t="s">
        <v>36</v>
      </c>
      <c r="IT8" s="185"/>
      <c r="IU8" s="26">
        <v>1</v>
      </c>
      <c r="IV8" s="25">
        <v>769.16</v>
      </c>
      <c r="IW8" s="23">
        <v>41236</v>
      </c>
      <c r="IX8" s="25">
        <v>769.16</v>
      </c>
      <c r="IY8" s="93" t="s">
        <v>448</v>
      </c>
      <c r="IZ8" s="31">
        <v>26.8</v>
      </c>
      <c r="JB8" s="118" t="s">
        <v>36</v>
      </c>
      <c r="JC8" s="5"/>
      <c r="JD8" s="26">
        <v>1</v>
      </c>
      <c r="JE8" s="25">
        <v>804.99</v>
      </c>
      <c r="JF8" s="23">
        <v>41237</v>
      </c>
      <c r="JG8" s="25">
        <v>804.99</v>
      </c>
      <c r="JH8" s="93" t="s">
        <v>459</v>
      </c>
      <c r="JI8" s="31">
        <v>26.8</v>
      </c>
      <c r="JK8" s="118" t="s">
        <v>36</v>
      </c>
      <c r="JL8" s="5"/>
      <c r="JM8" s="26">
        <v>1</v>
      </c>
      <c r="JN8" s="25">
        <v>955.7</v>
      </c>
      <c r="JO8" s="23">
        <v>41239</v>
      </c>
      <c r="JP8" s="24">
        <v>955.7</v>
      </c>
      <c r="JQ8" s="93" t="s">
        <v>460</v>
      </c>
      <c r="JR8" s="31">
        <v>27.3</v>
      </c>
      <c r="JT8" s="118" t="s">
        <v>36</v>
      </c>
      <c r="JU8" s="5"/>
      <c r="JV8" s="26">
        <v>1</v>
      </c>
      <c r="JW8" s="25">
        <v>735.15</v>
      </c>
      <c r="JX8" s="23">
        <v>41240</v>
      </c>
      <c r="JY8" s="25">
        <v>735.15</v>
      </c>
      <c r="JZ8" s="93" t="s">
        <v>469</v>
      </c>
      <c r="KA8" s="31">
        <v>27.5</v>
      </c>
      <c r="KC8" s="118" t="s">
        <v>36</v>
      </c>
      <c r="KD8" s="5"/>
      <c r="KE8" s="26">
        <v>1</v>
      </c>
      <c r="KF8" s="25">
        <v>782.77</v>
      </c>
      <c r="KG8" s="23">
        <v>41240</v>
      </c>
      <c r="KH8" s="24">
        <v>782.77</v>
      </c>
      <c r="KI8" s="93" t="s">
        <v>472</v>
      </c>
      <c r="KJ8" s="31">
        <v>27.5</v>
      </c>
      <c r="KL8" s="118" t="s">
        <v>36</v>
      </c>
      <c r="KM8" s="5"/>
      <c r="KN8" s="26">
        <v>1</v>
      </c>
      <c r="KO8" s="25">
        <v>916.5</v>
      </c>
      <c r="KP8" s="23">
        <v>41241</v>
      </c>
      <c r="KQ8" s="25">
        <v>916.5</v>
      </c>
      <c r="KR8" s="93" t="s">
        <v>479</v>
      </c>
      <c r="KS8" s="31">
        <v>27.8</v>
      </c>
      <c r="KU8" s="118" t="s">
        <v>36</v>
      </c>
      <c r="KV8" s="5"/>
      <c r="KW8" s="26">
        <v>1</v>
      </c>
      <c r="KX8" s="294">
        <v>929.9</v>
      </c>
      <c r="KY8" s="23">
        <v>41242</v>
      </c>
      <c r="KZ8" s="24">
        <v>929.9</v>
      </c>
      <c r="LA8" s="93" t="s">
        <v>491</v>
      </c>
      <c r="LB8" s="31">
        <v>27.8</v>
      </c>
      <c r="LD8" s="118" t="s">
        <v>36</v>
      </c>
      <c r="LE8" s="5"/>
      <c r="LF8" s="26">
        <v>1</v>
      </c>
      <c r="LG8" s="25">
        <v>799.09</v>
      </c>
      <c r="LH8" s="23">
        <v>41242</v>
      </c>
      <c r="LI8" s="24">
        <v>799.09</v>
      </c>
      <c r="LJ8" s="93" t="s">
        <v>493</v>
      </c>
      <c r="LK8" s="31">
        <v>27.8</v>
      </c>
      <c r="LM8" s="118" t="s">
        <v>36</v>
      </c>
      <c r="LN8" s="5"/>
      <c r="LO8" s="26">
        <v>1</v>
      </c>
      <c r="LP8" s="25"/>
      <c r="LQ8" s="23"/>
      <c r="LR8" s="25"/>
      <c r="LS8" s="93"/>
      <c r="LT8" s="31"/>
      <c r="LV8" s="118" t="s">
        <v>36</v>
      </c>
      <c r="LW8" s="5" t="s">
        <v>7</v>
      </c>
      <c r="LX8" s="26">
        <v>1</v>
      </c>
      <c r="LY8" s="25"/>
      <c r="LZ8" s="23"/>
      <c r="MA8" s="25"/>
      <c r="MB8" s="93"/>
      <c r="MC8" s="31"/>
      <c r="ME8" s="118" t="s">
        <v>36</v>
      </c>
      <c r="MF8" s="5" t="s">
        <v>7</v>
      </c>
      <c r="MG8" s="26">
        <v>1</v>
      </c>
      <c r="MH8" s="25"/>
      <c r="MI8" s="23"/>
      <c r="MJ8" s="25"/>
      <c r="MK8" s="93"/>
      <c r="ML8" s="31"/>
      <c r="MN8" s="118" t="s">
        <v>36</v>
      </c>
      <c r="MO8" s="5" t="s">
        <v>7</v>
      </c>
      <c r="MP8" s="26">
        <v>1</v>
      </c>
      <c r="MQ8" s="25"/>
      <c r="MR8" s="23"/>
      <c r="MS8" s="25"/>
      <c r="MT8" s="93"/>
      <c r="MU8" s="31"/>
      <c r="MW8" s="118" t="s">
        <v>36</v>
      </c>
      <c r="MX8" s="5" t="s">
        <v>7</v>
      </c>
      <c r="MY8" s="26">
        <v>1</v>
      </c>
      <c r="MZ8" s="25"/>
      <c r="NA8" s="23"/>
      <c r="NB8" s="25"/>
      <c r="NC8" s="93"/>
      <c r="ND8" s="31"/>
      <c r="NF8" s="118" t="s">
        <v>36</v>
      </c>
      <c r="NG8" s="5" t="s">
        <v>7</v>
      </c>
      <c r="NH8" s="26">
        <v>1</v>
      </c>
      <c r="NI8" s="25"/>
      <c r="NJ8" s="23"/>
      <c r="NK8" s="25"/>
      <c r="NL8" s="93"/>
      <c r="NM8" s="31"/>
    </row>
    <row r="9" spans="1:377">
      <c r="A9" s="33">
        <v>7</v>
      </c>
      <c r="B9" s="22" t="str">
        <f t="shared" ref="B9:I9" si="6">BL5</f>
        <v>FORTIS FOODS</v>
      </c>
      <c r="C9" s="22" t="str">
        <f t="shared" si="6"/>
        <v>Smithfield</v>
      </c>
      <c r="D9" s="95" t="str">
        <f t="shared" si="6"/>
        <v>PED. 2013114</v>
      </c>
      <c r="E9" s="227">
        <f t="shared" si="6"/>
        <v>41216</v>
      </c>
      <c r="F9" s="98">
        <f t="shared" si="6"/>
        <v>18634.75</v>
      </c>
      <c r="G9" s="21">
        <f t="shared" si="6"/>
        <v>20</v>
      </c>
      <c r="H9" s="85">
        <f t="shared" si="6"/>
        <v>18280.259999999998</v>
      </c>
      <c r="I9" s="24">
        <f t="shared" si="6"/>
        <v>354.4900000000016</v>
      </c>
      <c r="J9" s="22" t="s">
        <v>170</v>
      </c>
      <c r="K9" s="5"/>
      <c r="L9" s="26">
        <v>2</v>
      </c>
      <c r="M9" s="25">
        <v>907.48</v>
      </c>
      <c r="N9" s="23">
        <v>41214</v>
      </c>
      <c r="O9" s="25">
        <v>907.48</v>
      </c>
      <c r="P9" s="93" t="s">
        <v>331</v>
      </c>
      <c r="Q9" s="31">
        <v>28.3</v>
      </c>
      <c r="R9" s="22"/>
      <c r="S9" s="22" t="s">
        <v>174</v>
      </c>
      <c r="T9" s="5"/>
      <c r="U9" s="26">
        <v>2</v>
      </c>
      <c r="V9" s="25">
        <v>940.8</v>
      </c>
      <c r="W9" s="23">
        <v>41214</v>
      </c>
      <c r="X9" s="25">
        <v>940.8</v>
      </c>
      <c r="Y9" s="93" t="s">
        <v>333</v>
      </c>
      <c r="Z9" s="31">
        <v>28.3</v>
      </c>
      <c r="AA9" s="22"/>
      <c r="AB9" s="22"/>
      <c r="AC9" s="5"/>
      <c r="AD9" s="26">
        <v>2</v>
      </c>
      <c r="AE9" s="25">
        <v>797.28</v>
      </c>
      <c r="AF9" s="23">
        <v>41215</v>
      </c>
      <c r="AG9" s="25">
        <v>797.28</v>
      </c>
      <c r="AH9" s="93" t="s">
        <v>338</v>
      </c>
      <c r="AI9" s="31">
        <v>28.3</v>
      </c>
      <c r="AJ9" s="22"/>
      <c r="AK9" s="22" t="s">
        <v>242</v>
      </c>
      <c r="AL9" s="5"/>
      <c r="AM9" s="26">
        <v>2</v>
      </c>
      <c r="AN9" s="25">
        <v>902.04</v>
      </c>
      <c r="AO9" s="23">
        <v>41218</v>
      </c>
      <c r="AP9" s="25">
        <v>902.04</v>
      </c>
      <c r="AQ9" s="93" t="s">
        <v>351</v>
      </c>
      <c r="AR9" s="31">
        <v>28.3</v>
      </c>
      <c r="AS9" s="22"/>
      <c r="AT9" s="22"/>
      <c r="AU9" s="185"/>
      <c r="AV9" s="26">
        <v>2</v>
      </c>
      <c r="AW9" s="25">
        <v>746.03</v>
      </c>
      <c r="AX9" s="23">
        <v>41219</v>
      </c>
      <c r="AY9" s="25">
        <v>746.03</v>
      </c>
      <c r="AZ9" s="93" t="s">
        <v>356</v>
      </c>
      <c r="BA9" s="31">
        <v>27.8</v>
      </c>
      <c r="BB9" s="22"/>
      <c r="BC9" s="22" t="s">
        <v>261</v>
      </c>
      <c r="BD9" s="260"/>
      <c r="BE9" s="26">
        <v>2</v>
      </c>
      <c r="BF9" s="25">
        <v>1001.5</v>
      </c>
      <c r="BG9" s="146">
        <v>41218</v>
      </c>
      <c r="BH9" s="193">
        <v>1001.5</v>
      </c>
      <c r="BI9" s="188" t="s">
        <v>346</v>
      </c>
      <c r="BJ9" s="142">
        <v>28.3</v>
      </c>
      <c r="BK9" s="22"/>
      <c r="BL9" s="22" t="s">
        <v>243</v>
      </c>
      <c r="BM9" s="260"/>
      <c r="BN9" s="26">
        <v>2</v>
      </c>
      <c r="BO9" s="25">
        <v>914.74</v>
      </c>
      <c r="BP9" s="23">
        <v>41221</v>
      </c>
      <c r="BQ9" s="25">
        <v>914.74</v>
      </c>
      <c r="BR9" s="93" t="s">
        <v>363</v>
      </c>
      <c r="BS9" s="224">
        <v>27.8</v>
      </c>
      <c r="BT9" s="22"/>
      <c r="BU9" s="22" t="s">
        <v>266</v>
      </c>
      <c r="BV9" s="185"/>
      <c r="BW9" s="26">
        <v>2</v>
      </c>
      <c r="BX9" s="25">
        <v>870</v>
      </c>
      <c r="BY9" s="23">
        <v>41220</v>
      </c>
      <c r="BZ9" s="25">
        <v>870</v>
      </c>
      <c r="CA9" s="93" t="s">
        <v>357</v>
      </c>
      <c r="CB9" s="31">
        <v>27.8</v>
      </c>
      <c r="CC9" s="22"/>
      <c r="CD9" s="22"/>
      <c r="CE9" s="185"/>
      <c r="CF9" s="26">
        <v>2</v>
      </c>
      <c r="CG9" s="25">
        <v>833.56</v>
      </c>
      <c r="CH9" s="23">
        <v>41222</v>
      </c>
      <c r="CI9" s="25">
        <v>833.56</v>
      </c>
      <c r="CJ9" s="93" t="s">
        <v>368</v>
      </c>
      <c r="CK9" s="31">
        <v>27.8</v>
      </c>
      <c r="CL9" s="22"/>
      <c r="CM9" s="22"/>
      <c r="CN9" s="185"/>
      <c r="CO9" s="26">
        <v>2</v>
      </c>
      <c r="CP9" s="25">
        <v>839.46</v>
      </c>
      <c r="CQ9" s="23">
        <v>41220</v>
      </c>
      <c r="CR9" s="24">
        <v>839.46</v>
      </c>
      <c r="CS9" s="56" t="s">
        <v>360</v>
      </c>
      <c r="CT9" s="31">
        <v>27.8</v>
      </c>
      <c r="CU9" s="22"/>
      <c r="CV9" s="22" t="s">
        <v>271</v>
      </c>
      <c r="CW9" s="185"/>
      <c r="CX9" s="26">
        <v>2</v>
      </c>
      <c r="CY9" s="25">
        <v>965.2</v>
      </c>
      <c r="CZ9" s="23">
        <v>41226</v>
      </c>
      <c r="DA9" s="24">
        <v>965.2</v>
      </c>
      <c r="DB9" s="56" t="s">
        <v>381</v>
      </c>
      <c r="DC9" s="31">
        <v>27.8</v>
      </c>
      <c r="DD9" s="22"/>
      <c r="DE9" s="22"/>
      <c r="DF9" s="185"/>
      <c r="DG9" s="26">
        <v>2</v>
      </c>
      <c r="DH9" s="337">
        <v>691.16</v>
      </c>
      <c r="DI9" s="23">
        <v>41226</v>
      </c>
      <c r="DJ9" s="25">
        <v>691.16</v>
      </c>
      <c r="DK9" s="56" t="s">
        <v>383</v>
      </c>
      <c r="DL9" s="31">
        <v>27.5</v>
      </c>
      <c r="DM9" s="22"/>
      <c r="DN9" s="22" t="s">
        <v>275</v>
      </c>
      <c r="DO9" s="185"/>
      <c r="DP9" s="26">
        <v>2</v>
      </c>
      <c r="DQ9" s="25">
        <v>985.7</v>
      </c>
      <c r="DR9" s="23">
        <v>41222</v>
      </c>
      <c r="DS9" s="25">
        <v>985.7</v>
      </c>
      <c r="DT9" s="93" t="s">
        <v>369</v>
      </c>
      <c r="DU9" s="31">
        <v>27.5</v>
      </c>
      <c r="DV9" s="22"/>
      <c r="DW9" s="22" t="s">
        <v>278</v>
      </c>
      <c r="DX9" s="185"/>
      <c r="DY9" s="26">
        <v>2</v>
      </c>
      <c r="DZ9" s="39">
        <v>931.2</v>
      </c>
      <c r="EA9" s="76">
        <v>41228</v>
      </c>
      <c r="EB9" s="413">
        <v>931.2</v>
      </c>
      <c r="EC9" s="100" t="s">
        <v>395</v>
      </c>
      <c r="ED9" s="31">
        <v>27.3</v>
      </c>
      <c r="EE9" s="22"/>
      <c r="EF9" s="22" t="s">
        <v>281</v>
      </c>
      <c r="EG9" s="260"/>
      <c r="EH9" s="26">
        <v>2</v>
      </c>
      <c r="EI9" s="25">
        <v>912.02</v>
      </c>
      <c r="EJ9" s="23">
        <v>41226</v>
      </c>
      <c r="EK9" s="24">
        <v>912.02</v>
      </c>
      <c r="EL9" s="56" t="s">
        <v>385</v>
      </c>
      <c r="EM9" s="31">
        <v>27.3</v>
      </c>
      <c r="EN9" s="22"/>
      <c r="EO9" s="22" t="s">
        <v>281</v>
      </c>
      <c r="EP9" s="185"/>
      <c r="EQ9" s="26">
        <v>2</v>
      </c>
      <c r="ER9" s="25">
        <v>965.7</v>
      </c>
      <c r="ES9" s="23">
        <v>41228</v>
      </c>
      <c r="ET9" s="25">
        <v>965.7</v>
      </c>
      <c r="EU9" s="100" t="s">
        <v>392</v>
      </c>
      <c r="EV9" s="31">
        <v>27.1</v>
      </c>
      <c r="EW9" s="22"/>
      <c r="EX9" s="22"/>
      <c r="EY9" s="185"/>
      <c r="EZ9" s="26">
        <v>2</v>
      </c>
      <c r="FA9" s="25">
        <v>723.81</v>
      </c>
      <c r="FB9" s="159">
        <v>41229</v>
      </c>
      <c r="FC9" s="24">
        <v>723.81</v>
      </c>
      <c r="FD9" s="56" t="s">
        <v>401</v>
      </c>
      <c r="FE9" s="138">
        <v>26.8</v>
      </c>
      <c r="FF9" s="232"/>
      <c r="FG9" s="22" t="s">
        <v>278</v>
      </c>
      <c r="FH9" s="185"/>
      <c r="FI9" s="26">
        <v>2</v>
      </c>
      <c r="FJ9" s="25">
        <v>930</v>
      </c>
      <c r="FK9" s="23">
        <v>41230</v>
      </c>
      <c r="FL9" s="25">
        <v>930</v>
      </c>
      <c r="FM9" s="93" t="s">
        <v>413</v>
      </c>
      <c r="FN9" s="31">
        <v>26.5</v>
      </c>
      <c r="FO9" s="22"/>
      <c r="FP9" s="22"/>
      <c r="FQ9" s="185"/>
      <c r="FR9" s="26">
        <v>2</v>
      </c>
      <c r="FS9" s="25">
        <v>801.36</v>
      </c>
      <c r="FT9" s="23">
        <v>41227</v>
      </c>
      <c r="FU9" s="25">
        <v>801.36</v>
      </c>
      <c r="FV9" s="93" t="s">
        <v>391</v>
      </c>
      <c r="FW9" s="31">
        <v>26.5</v>
      </c>
      <c r="FX9" s="22"/>
      <c r="FY9" s="22"/>
      <c r="FZ9" s="185"/>
      <c r="GA9" s="26">
        <v>2</v>
      </c>
      <c r="GB9" s="25">
        <v>744.22</v>
      </c>
      <c r="GC9" s="23">
        <v>41233</v>
      </c>
      <c r="GD9" s="25">
        <v>744.22</v>
      </c>
      <c r="GE9" s="93" t="s">
        <v>426</v>
      </c>
      <c r="GF9" s="31">
        <v>26.5</v>
      </c>
      <c r="GG9" s="22"/>
      <c r="GH9" s="22" t="s">
        <v>289</v>
      </c>
      <c r="GI9" s="185"/>
      <c r="GJ9" s="26">
        <v>2</v>
      </c>
      <c r="GK9" s="25">
        <v>928.1</v>
      </c>
      <c r="GL9" s="23">
        <v>41232</v>
      </c>
      <c r="GM9" s="25">
        <v>928.1</v>
      </c>
      <c r="GN9" s="93" t="s">
        <v>419</v>
      </c>
      <c r="GO9" s="31">
        <v>26.8</v>
      </c>
      <c r="GP9" s="22"/>
      <c r="GQ9" s="22"/>
      <c r="GR9" s="185"/>
      <c r="GS9" s="26">
        <v>2</v>
      </c>
      <c r="GT9" s="25">
        <v>943.5</v>
      </c>
      <c r="GU9" s="23">
        <v>41232</v>
      </c>
      <c r="GV9" s="25">
        <v>943.5</v>
      </c>
      <c r="GW9" s="93" t="s">
        <v>421</v>
      </c>
      <c r="GX9" s="31">
        <v>26.5</v>
      </c>
      <c r="GY9" s="22"/>
      <c r="GZ9" s="22" t="s">
        <v>297</v>
      </c>
      <c r="HA9" s="185"/>
      <c r="HB9" s="26">
        <v>2</v>
      </c>
      <c r="HC9" s="25">
        <v>910.2</v>
      </c>
      <c r="HD9" s="23">
        <v>41233</v>
      </c>
      <c r="HE9" s="25">
        <v>910.2</v>
      </c>
      <c r="HF9" s="93" t="s">
        <v>434</v>
      </c>
      <c r="HG9" s="31">
        <v>26.5</v>
      </c>
      <c r="HH9" s="22"/>
      <c r="HI9" s="22" t="s">
        <v>299</v>
      </c>
      <c r="HJ9" s="185"/>
      <c r="HK9" s="26">
        <v>2</v>
      </c>
      <c r="HL9" s="25">
        <v>916.3</v>
      </c>
      <c r="HM9" s="23">
        <v>41232</v>
      </c>
      <c r="HN9" s="25">
        <v>916.3</v>
      </c>
      <c r="HO9" s="93" t="s">
        <v>432</v>
      </c>
      <c r="HP9" s="31">
        <v>26.5</v>
      </c>
      <c r="HQ9" s="22"/>
      <c r="HR9" s="22"/>
      <c r="HS9" s="185"/>
      <c r="HT9" s="26">
        <v>2</v>
      </c>
      <c r="HU9" s="25">
        <v>824.04</v>
      </c>
      <c r="HV9" s="23">
        <v>41234</v>
      </c>
      <c r="HW9" s="25">
        <v>824.04</v>
      </c>
      <c r="HX9" s="93" t="s">
        <v>439</v>
      </c>
      <c r="HY9" s="31">
        <v>26.5</v>
      </c>
      <c r="HZ9" s="22"/>
      <c r="IA9" s="22"/>
      <c r="IB9" s="185"/>
      <c r="IC9" s="26">
        <v>2</v>
      </c>
      <c r="ID9" s="25">
        <v>817.69</v>
      </c>
      <c r="IE9" s="23">
        <v>41235</v>
      </c>
      <c r="IF9" s="25">
        <v>817.69</v>
      </c>
      <c r="IG9" s="93" t="s">
        <v>441</v>
      </c>
      <c r="IH9" s="31">
        <v>26.8</v>
      </c>
      <c r="II9" s="22"/>
      <c r="IJ9" s="22" t="s">
        <v>303</v>
      </c>
      <c r="IK9" s="185"/>
      <c r="IL9" s="26">
        <v>2</v>
      </c>
      <c r="IM9" s="25">
        <v>1002.9</v>
      </c>
      <c r="IN9" s="23">
        <v>41235</v>
      </c>
      <c r="IO9" s="25">
        <v>1002.9</v>
      </c>
      <c r="IP9" s="93" t="s">
        <v>453</v>
      </c>
      <c r="IQ9" s="31">
        <v>26.5</v>
      </c>
      <c r="IR9" s="22"/>
      <c r="IS9" s="22"/>
      <c r="IT9" s="185"/>
      <c r="IU9" s="26">
        <v>2</v>
      </c>
      <c r="IV9" s="25">
        <v>889.34</v>
      </c>
      <c r="IW9" s="23">
        <v>41236</v>
      </c>
      <c r="IX9" s="25">
        <v>889.34</v>
      </c>
      <c r="IY9" s="93" t="s">
        <v>448</v>
      </c>
      <c r="IZ9" s="31">
        <v>26.8</v>
      </c>
      <c r="JB9" s="22" t="s">
        <v>310</v>
      </c>
      <c r="JC9" s="5"/>
      <c r="JD9" s="26">
        <v>2</v>
      </c>
      <c r="JE9" s="655">
        <v>702.35</v>
      </c>
      <c r="JF9" s="23">
        <v>41237</v>
      </c>
      <c r="JG9" s="25">
        <v>702.49</v>
      </c>
      <c r="JH9" s="93" t="s">
        <v>459</v>
      </c>
      <c r="JI9" s="31">
        <v>26.8</v>
      </c>
      <c r="JK9" s="22" t="s">
        <v>305</v>
      </c>
      <c r="JL9" s="5"/>
      <c r="JM9" s="26">
        <v>2</v>
      </c>
      <c r="JN9" s="25">
        <v>911.7</v>
      </c>
      <c r="JO9" s="1">
        <v>41239</v>
      </c>
      <c r="JP9" s="10">
        <v>911.7</v>
      </c>
      <c r="JQ9" s="104" t="s">
        <v>460</v>
      </c>
      <c r="JR9" s="30">
        <v>27.3</v>
      </c>
      <c r="JT9" s="22"/>
      <c r="JU9" s="5"/>
      <c r="JV9" s="26">
        <v>2</v>
      </c>
      <c r="JW9" s="25">
        <v>749.21</v>
      </c>
      <c r="JX9" s="23">
        <v>41240</v>
      </c>
      <c r="JY9" s="25">
        <v>749.21</v>
      </c>
      <c r="JZ9" s="93" t="s">
        <v>469</v>
      </c>
      <c r="KA9" s="31">
        <v>27.5</v>
      </c>
      <c r="KC9" s="22"/>
      <c r="KD9" s="5"/>
      <c r="KE9" s="26">
        <v>2</v>
      </c>
      <c r="KF9" s="25">
        <v>752.83</v>
      </c>
      <c r="KG9" s="23">
        <v>41240</v>
      </c>
      <c r="KH9" s="24">
        <v>752.83</v>
      </c>
      <c r="KI9" s="93" t="s">
        <v>472</v>
      </c>
      <c r="KJ9" s="31">
        <v>27.5</v>
      </c>
      <c r="KL9" s="22" t="s">
        <v>310</v>
      </c>
      <c r="KM9" s="5"/>
      <c r="KN9" s="26">
        <v>2</v>
      </c>
      <c r="KO9" s="25">
        <v>918.37</v>
      </c>
      <c r="KP9" s="23">
        <v>41241</v>
      </c>
      <c r="KQ9" s="25">
        <v>918.37</v>
      </c>
      <c r="KR9" s="93" t="s">
        <v>478</v>
      </c>
      <c r="KS9" s="31">
        <v>27.8</v>
      </c>
      <c r="KU9" s="22" t="s">
        <v>310</v>
      </c>
      <c r="KV9" s="5"/>
      <c r="KW9" s="26">
        <v>2</v>
      </c>
      <c r="KX9" s="295">
        <v>939</v>
      </c>
      <c r="KY9" s="23">
        <v>41242</v>
      </c>
      <c r="KZ9" s="24">
        <v>939</v>
      </c>
      <c r="LA9" s="93" t="s">
        <v>491</v>
      </c>
      <c r="LB9" s="31">
        <v>27.8</v>
      </c>
      <c r="LD9" s="22"/>
      <c r="LE9" s="5"/>
      <c r="LF9" s="26">
        <v>2</v>
      </c>
      <c r="LG9" s="25">
        <v>835.37</v>
      </c>
      <c r="LH9" s="23">
        <v>41242</v>
      </c>
      <c r="LI9" s="24">
        <v>835.37</v>
      </c>
      <c r="LJ9" s="93" t="s">
        <v>493</v>
      </c>
      <c r="LK9" s="31">
        <v>27.8</v>
      </c>
      <c r="LM9" s="22"/>
      <c r="LN9" s="5"/>
      <c r="LO9" s="26">
        <v>2</v>
      </c>
      <c r="LP9" s="25"/>
      <c r="LQ9" s="23"/>
      <c r="LR9" s="25"/>
      <c r="LS9" s="93"/>
      <c r="LT9" s="31"/>
      <c r="LV9" s="22"/>
      <c r="LW9" s="5"/>
      <c r="LX9" s="26">
        <v>2</v>
      </c>
      <c r="LY9" s="25"/>
      <c r="LZ9" s="23"/>
      <c r="MA9" s="25"/>
      <c r="MB9" s="93"/>
      <c r="MC9" s="31"/>
      <c r="ME9" s="211"/>
      <c r="MF9" s="5"/>
      <c r="MG9" s="26">
        <v>2</v>
      </c>
      <c r="MH9" s="25"/>
      <c r="MI9" s="23"/>
      <c r="MJ9" s="25"/>
      <c r="MK9" s="93"/>
      <c r="ML9" s="31"/>
      <c r="MN9" s="22"/>
      <c r="MO9" s="5"/>
      <c r="MP9" s="26">
        <v>2</v>
      </c>
      <c r="MQ9" s="25"/>
      <c r="MR9" s="23"/>
      <c r="MS9" s="25"/>
      <c r="MT9" s="93"/>
      <c r="MU9" s="31"/>
      <c r="MW9" s="22"/>
      <c r="MX9" s="5"/>
      <c r="MY9" s="26">
        <v>2</v>
      </c>
      <c r="MZ9" s="25"/>
      <c r="NA9" s="23"/>
      <c r="NB9" s="25"/>
      <c r="NC9" s="93"/>
      <c r="ND9" s="31"/>
      <c r="NF9" s="22"/>
      <c r="NG9" s="5"/>
      <c r="NH9" s="26">
        <v>2</v>
      </c>
      <c r="NI9" s="25"/>
      <c r="NJ9" s="23"/>
      <c r="NK9" s="25"/>
      <c r="NL9" s="93"/>
      <c r="NM9" s="31"/>
    </row>
    <row r="10" spans="1:377">
      <c r="A10" s="33">
        <v>8</v>
      </c>
      <c r="B10" s="22" t="str">
        <f t="shared" ref="B10:I10" si="7">BU5</f>
        <v>FORTIS FODOS</v>
      </c>
      <c r="C10" s="22" t="str">
        <f t="shared" si="7"/>
        <v>Seaboard</v>
      </c>
      <c r="D10" s="95" t="str">
        <f t="shared" si="7"/>
        <v>PED. 2002123</v>
      </c>
      <c r="E10" s="227">
        <f t="shared" si="7"/>
        <v>41216</v>
      </c>
      <c r="F10" s="98">
        <f t="shared" si="7"/>
        <v>19140.2</v>
      </c>
      <c r="G10" s="21">
        <f t="shared" si="7"/>
        <v>21</v>
      </c>
      <c r="H10" s="85">
        <f t="shared" si="7"/>
        <v>19166.099999999999</v>
      </c>
      <c r="I10" s="24">
        <f t="shared" si="7"/>
        <v>-25.899999999997817</v>
      </c>
      <c r="J10" s="22"/>
      <c r="K10" s="5"/>
      <c r="L10" s="26">
        <v>3</v>
      </c>
      <c r="M10" s="25">
        <v>907.48</v>
      </c>
      <c r="N10" s="23">
        <v>41215</v>
      </c>
      <c r="O10" s="25">
        <v>907.48</v>
      </c>
      <c r="P10" s="93" t="s">
        <v>337</v>
      </c>
      <c r="Q10" s="31">
        <v>28.3</v>
      </c>
      <c r="R10" s="22"/>
      <c r="S10" s="77" t="s">
        <v>175</v>
      </c>
      <c r="T10" s="5"/>
      <c r="U10" s="26">
        <v>3</v>
      </c>
      <c r="V10" s="25">
        <v>944.8</v>
      </c>
      <c r="W10" s="23">
        <v>41214</v>
      </c>
      <c r="X10" s="25">
        <v>944.8</v>
      </c>
      <c r="Y10" s="93" t="s">
        <v>333</v>
      </c>
      <c r="Z10" s="31">
        <v>28.3</v>
      </c>
      <c r="AA10" s="22"/>
      <c r="AB10" s="77"/>
      <c r="AC10" s="5"/>
      <c r="AD10" s="26">
        <v>3</v>
      </c>
      <c r="AE10" s="25">
        <v>711.11</v>
      </c>
      <c r="AF10" s="23">
        <v>41215</v>
      </c>
      <c r="AG10" s="25">
        <v>711.11</v>
      </c>
      <c r="AH10" s="93" t="s">
        <v>338</v>
      </c>
      <c r="AI10" s="31">
        <v>28.3</v>
      </c>
      <c r="AJ10" s="22"/>
      <c r="AK10" s="22"/>
      <c r="AL10" s="5"/>
      <c r="AM10" s="26">
        <v>3</v>
      </c>
      <c r="AN10" s="25">
        <v>884.35</v>
      </c>
      <c r="AO10" s="23">
        <v>41218</v>
      </c>
      <c r="AP10" s="25">
        <v>884.35</v>
      </c>
      <c r="AQ10" s="93" t="s">
        <v>350</v>
      </c>
      <c r="AR10" s="31">
        <v>28.3</v>
      </c>
      <c r="AS10" s="22"/>
      <c r="AT10" s="22"/>
      <c r="AU10" s="185"/>
      <c r="AV10" s="26">
        <v>3</v>
      </c>
      <c r="AW10" s="25">
        <v>807.71</v>
      </c>
      <c r="AX10" s="23">
        <v>41219</v>
      </c>
      <c r="AY10" s="25">
        <v>807.71</v>
      </c>
      <c r="AZ10" s="93" t="s">
        <v>355</v>
      </c>
      <c r="BA10" s="31">
        <v>27.8</v>
      </c>
      <c r="BB10" s="22"/>
      <c r="BC10" s="22"/>
      <c r="BD10" s="260"/>
      <c r="BE10" s="26">
        <v>3</v>
      </c>
      <c r="BF10" s="25">
        <v>954.4</v>
      </c>
      <c r="BG10" s="146">
        <v>41218</v>
      </c>
      <c r="BH10" s="193">
        <v>954.4</v>
      </c>
      <c r="BI10" s="188" t="s">
        <v>346</v>
      </c>
      <c r="BJ10" s="142">
        <v>28.3</v>
      </c>
      <c r="BK10" s="22"/>
      <c r="BL10" s="22"/>
      <c r="BM10" s="260"/>
      <c r="BN10" s="26">
        <v>3</v>
      </c>
      <c r="BO10" s="25">
        <v>923.81</v>
      </c>
      <c r="BP10" s="23">
        <v>41220</v>
      </c>
      <c r="BQ10" s="25">
        <v>923.81</v>
      </c>
      <c r="BR10" s="93" t="s">
        <v>359</v>
      </c>
      <c r="BS10" s="224">
        <v>27.8</v>
      </c>
      <c r="BT10" s="22"/>
      <c r="BU10" s="77" t="s">
        <v>263</v>
      </c>
      <c r="BV10" s="185"/>
      <c r="BW10" s="26">
        <v>3</v>
      </c>
      <c r="BX10" s="25">
        <v>922.6</v>
      </c>
      <c r="BY10" s="23">
        <v>41221</v>
      </c>
      <c r="BZ10" s="25">
        <v>922.6</v>
      </c>
      <c r="CA10" s="93" t="s">
        <v>364</v>
      </c>
      <c r="CB10" s="31">
        <v>27.8</v>
      </c>
      <c r="CC10" s="22"/>
      <c r="CD10" s="22"/>
      <c r="CE10" s="185"/>
      <c r="CF10" s="26">
        <v>3</v>
      </c>
      <c r="CG10" s="25">
        <v>775.96</v>
      </c>
      <c r="CH10" s="23">
        <v>41222</v>
      </c>
      <c r="CI10" s="25">
        <v>775.96</v>
      </c>
      <c r="CJ10" s="93" t="s">
        <v>367</v>
      </c>
      <c r="CK10" s="31">
        <v>27.8</v>
      </c>
      <c r="CL10" s="22"/>
      <c r="CM10" s="22"/>
      <c r="CN10" s="185"/>
      <c r="CO10" s="26">
        <v>3</v>
      </c>
      <c r="CP10" s="25">
        <v>774.15</v>
      </c>
      <c r="CQ10" s="23">
        <v>41220</v>
      </c>
      <c r="CR10" s="24">
        <v>774.15</v>
      </c>
      <c r="CS10" s="56" t="s">
        <v>358</v>
      </c>
      <c r="CT10" s="31">
        <v>27.8</v>
      </c>
      <c r="CU10" s="22"/>
      <c r="CV10" s="22"/>
      <c r="CW10" s="185"/>
      <c r="CX10" s="26">
        <v>3</v>
      </c>
      <c r="CY10" s="25">
        <v>916.3</v>
      </c>
      <c r="CZ10" s="23">
        <v>41225</v>
      </c>
      <c r="DA10" s="24">
        <v>916.3</v>
      </c>
      <c r="DB10" s="56" t="s">
        <v>376</v>
      </c>
      <c r="DC10" s="31">
        <v>27.8</v>
      </c>
      <c r="DD10" s="22"/>
      <c r="DE10" s="22"/>
      <c r="DF10" s="185"/>
      <c r="DG10" s="26">
        <v>3</v>
      </c>
      <c r="DH10" s="337">
        <v>712.47</v>
      </c>
      <c r="DI10" s="23">
        <v>41226</v>
      </c>
      <c r="DJ10" s="25">
        <v>712.47</v>
      </c>
      <c r="DK10" s="56" t="s">
        <v>383</v>
      </c>
      <c r="DL10" s="31">
        <v>27.5</v>
      </c>
      <c r="DM10" s="22"/>
      <c r="DN10" s="22"/>
      <c r="DO10" s="185"/>
      <c r="DP10" s="26">
        <v>3</v>
      </c>
      <c r="DQ10" s="25">
        <v>1049.5999999999999</v>
      </c>
      <c r="DR10" s="23">
        <v>41222</v>
      </c>
      <c r="DS10" s="25">
        <v>1049.5999999999999</v>
      </c>
      <c r="DT10" s="93" t="s">
        <v>369</v>
      </c>
      <c r="DU10" s="31">
        <v>27.5</v>
      </c>
      <c r="DV10" s="22"/>
      <c r="DW10" s="22"/>
      <c r="DX10" s="185"/>
      <c r="DY10" s="26">
        <v>3</v>
      </c>
      <c r="DZ10" s="39">
        <v>932.1</v>
      </c>
      <c r="EA10" s="76">
        <v>41228</v>
      </c>
      <c r="EB10" s="413">
        <v>932.1</v>
      </c>
      <c r="EC10" s="100" t="s">
        <v>392</v>
      </c>
      <c r="ED10" s="31">
        <v>27.1</v>
      </c>
      <c r="EE10" s="22"/>
      <c r="EF10" s="22"/>
      <c r="EG10" s="260"/>
      <c r="EH10" s="26">
        <v>3</v>
      </c>
      <c r="EI10" s="25">
        <v>914.74</v>
      </c>
      <c r="EJ10" s="23">
        <v>41226</v>
      </c>
      <c r="EK10" s="24">
        <v>914.74</v>
      </c>
      <c r="EL10" s="56" t="s">
        <v>385</v>
      </c>
      <c r="EM10" s="31">
        <v>27.3</v>
      </c>
      <c r="EN10" s="22"/>
      <c r="EO10" s="77" t="s">
        <v>283</v>
      </c>
      <c r="EP10" s="185"/>
      <c r="EQ10" s="26">
        <v>3</v>
      </c>
      <c r="ER10" s="25">
        <v>948.5</v>
      </c>
      <c r="ES10" s="23">
        <v>41228</v>
      </c>
      <c r="ET10" s="25">
        <v>948.5</v>
      </c>
      <c r="EU10" s="56" t="s">
        <v>395</v>
      </c>
      <c r="EV10" s="31">
        <v>27.3</v>
      </c>
      <c r="EW10" s="22"/>
      <c r="EX10" s="22"/>
      <c r="EY10" s="185"/>
      <c r="EZ10" s="26">
        <v>3</v>
      </c>
      <c r="FA10" s="25">
        <v>776.87</v>
      </c>
      <c r="FB10" s="159">
        <v>41229</v>
      </c>
      <c r="FC10" s="158">
        <v>776.87</v>
      </c>
      <c r="FD10" s="56" t="s">
        <v>401</v>
      </c>
      <c r="FE10" s="138">
        <v>26.8</v>
      </c>
      <c r="FF10" s="22"/>
      <c r="FG10" s="22"/>
      <c r="FH10" s="185"/>
      <c r="FI10" s="26">
        <v>3</v>
      </c>
      <c r="FJ10" s="25">
        <v>964</v>
      </c>
      <c r="FK10" s="23">
        <v>41229</v>
      </c>
      <c r="FL10" s="25">
        <v>964</v>
      </c>
      <c r="FM10" s="93" t="s">
        <v>400</v>
      </c>
      <c r="FN10" s="31">
        <v>26.5</v>
      </c>
      <c r="FO10" s="22"/>
      <c r="FP10" s="22"/>
      <c r="FQ10" s="185"/>
      <c r="FR10" s="26">
        <v>3</v>
      </c>
      <c r="FS10" s="25">
        <v>758.73</v>
      </c>
      <c r="FT10" s="23">
        <v>41227</v>
      </c>
      <c r="FU10" s="25">
        <v>758.73</v>
      </c>
      <c r="FV10" s="93" t="s">
        <v>391</v>
      </c>
      <c r="FW10" s="31">
        <v>26.5</v>
      </c>
      <c r="FX10" s="22"/>
      <c r="FY10" s="22"/>
      <c r="FZ10" s="185"/>
      <c r="GA10" s="26">
        <v>3</v>
      </c>
      <c r="GB10" s="25">
        <v>822.22</v>
      </c>
      <c r="GC10" s="23">
        <v>41233</v>
      </c>
      <c r="GD10" s="25">
        <v>822.22</v>
      </c>
      <c r="GE10" s="93" t="s">
        <v>425</v>
      </c>
      <c r="GF10" s="31">
        <v>26.5</v>
      </c>
      <c r="GG10" s="22"/>
      <c r="GH10" s="194" t="s">
        <v>290</v>
      </c>
      <c r="GI10" s="185"/>
      <c r="GJ10" s="26">
        <v>3</v>
      </c>
      <c r="GK10" s="25">
        <v>927.2</v>
      </c>
      <c r="GL10" s="23">
        <v>41230</v>
      </c>
      <c r="GM10" s="25">
        <v>927.2</v>
      </c>
      <c r="GN10" s="93" t="s">
        <v>405</v>
      </c>
      <c r="GO10" s="31">
        <v>26.8</v>
      </c>
      <c r="GP10" s="22"/>
      <c r="GQ10" s="22"/>
      <c r="GR10" s="185"/>
      <c r="GS10" s="26">
        <v>3</v>
      </c>
      <c r="GT10" s="25">
        <v>917.6</v>
      </c>
      <c r="GU10" s="23">
        <v>41232</v>
      </c>
      <c r="GV10" s="25">
        <v>917.6</v>
      </c>
      <c r="GW10" s="93" t="s">
        <v>421</v>
      </c>
      <c r="GX10" s="31">
        <v>26.5</v>
      </c>
      <c r="GY10" s="22"/>
      <c r="GZ10" s="22"/>
      <c r="HA10" s="185"/>
      <c r="HB10" s="26">
        <v>3</v>
      </c>
      <c r="HC10" s="25">
        <v>913.83</v>
      </c>
      <c r="HD10" s="23">
        <v>41233</v>
      </c>
      <c r="HE10" s="25">
        <v>913.83</v>
      </c>
      <c r="HF10" s="93" t="s">
        <v>429</v>
      </c>
      <c r="HG10" s="31">
        <v>26.5</v>
      </c>
      <c r="HH10" s="22"/>
      <c r="HI10" s="77" t="s">
        <v>297</v>
      </c>
      <c r="HJ10" s="185"/>
      <c r="HK10" s="26">
        <v>3</v>
      </c>
      <c r="HL10" s="25">
        <v>920.8</v>
      </c>
      <c r="HM10" s="23">
        <v>41232</v>
      </c>
      <c r="HN10" s="25">
        <v>920.8</v>
      </c>
      <c r="HO10" s="93" t="s">
        <v>432</v>
      </c>
      <c r="HP10" s="31">
        <v>26.5</v>
      </c>
      <c r="HQ10" s="22"/>
      <c r="HR10" s="77"/>
      <c r="HS10" s="185"/>
      <c r="HT10" s="26">
        <v>3</v>
      </c>
      <c r="HU10" s="25">
        <v>833.56</v>
      </c>
      <c r="HV10" s="23">
        <v>41234</v>
      </c>
      <c r="HW10" s="25">
        <v>833.56</v>
      </c>
      <c r="HX10" s="93" t="s">
        <v>439</v>
      </c>
      <c r="HY10" s="31">
        <v>26.5</v>
      </c>
      <c r="HZ10" s="22"/>
      <c r="IA10" s="77"/>
      <c r="IB10" s="185"/>
      <c r="IC10" s="26">
        <v>3</v>
      </c>
      <c r="ID10" s="25">
        <v>767.35</v>
      </c>
      <c r="IE10" s="23">
        <v>41235</v>
      </c>
      <c r="IF10" s="25">
        <v>767.35</v>
      </c>
      <c r="IG10" s="93" t="s">
        <v>441</v>
      </c>
      <c r="IH10" s="31">
        <v>26.8</v>
      </c>
      <c r="II10" s="22"/>
      <c r="IJ10" s="77" t="s">
        <v>304</v>
      </c>
      <c r="IK10" s="185"/>
      <c r="IL10" s="26">
        <v>3</v>
      </c>
      <c r="IM10" s="25">
        <v>1018.8</v>
      </c>
      <c r="IN10" s="23">
        <v>41235</v>
      </c>
      <c r="IO10" s="25">
        <v>1018.8</v>
      </c>
      <c r="IP10" s="93" t="s">
        <v>453</v>
      </c>
      <c r="IQ10" s="31">
        <v>26.5</v>
      </c>
      <c r="IR10" s="22"/>
      <c r="IS10" s="77"/>
      <c r="IT10" s="185"/>
      <c r="IU10" s="26">
        <v>3</v>
      </c>
      <c r="IV10" s="25">
        <v>744.67</v>
      </c>
      <c r="IW10" s="23">
        <v>41236</v>
      </c>
      <c r="IX10" s="25">
        <v>744.67</v>
      </c>
      <c r="IY10" s="93" t="s">
        <v>448</v>
      </c>
      <c r="IZ10" s="31">
        <v>26.8</v>
      </c>
      <c r="JB10" s="77"/>
      <c r="JC10" s="5"/>
      <c r="JD10" s="26">
        <v>3</v>
      </c>
      <c r="JE10" s="25">
        <v>824.04</v>
      </c>
      <c r="JF10" s="23">
        <v>41237</v>
      </c>
      <c r="JG10" s="25">
        <v>824.04</v>
      </c>
      <c r="JH10" s="93" t="s">
        <v>459</v>
      </c>
      <c r="JI10" s="31">
        <v>26.8</v>
      </c>
      <c r="JK10" s="77" t="s">
        <v>313</v>
      </c>
      <c r="JL10" s="5"/>
      <c r="JM10" s="26">
        <v>3</v>
      </c>
      <c r="JN10" s="25">
        <v>915.4</v>
      </c>
      <c r="JO10" s="1">
        <v>41239</v>
      </c>
      <c r="JP10" s="10">
        <v>915.4</v>
      </c>
      <c r="JQ10" s="104" t="s">
        <v>463</v>
      </c>
      <c r="JR10" s="30">
        <v>27.3</v>
      </c>
      <c r="JT10" s="77"/>
      <c r="JU10" s="5"/>
      <c r="JV10" s="26">
        <v>3</v>
      </c>
      <c r="JW10" s="25">
        <v>680.73</v>
      </c>
      <c r="JX10" s="23">
        <v>41240</v>
      </c>
      <c r="JY10" s="25">
        <v>680.73</v>
      </c>
      <c r="JZ10" s="93" t="s">
        <v>469</v>
      </c>
      <c r="KA10" s="31">
        <v>27.5</v>
      </c>
      <c r="KC10" s="77"/>
      <c r="KD10" s="5"/>
      <c r="KE10" s="26">
        <v>3</v>
      </c>
      <c r="KF10" s="25">
        <v>840.36</v>
      </c>
      <c r="KG10" s="23">
        <v>41240</v>
      </c>
      <c r="KH10" s="24">
        <v>840.36</v>
      </c>
      <c r="KI10" s="93" t="s">
        <v>473</v>
      </c>
      <c r="KJ10" s="31">
        <v>27.5</v>
      </c>
      <c r="KL10" s="77"/>
      <c r="KM10" s="5"/>
      <c r="KN10" s="26">
        <v>3</v>
      </c>
      <c r="KO10" s="25">
        <v>919.27</v>
      </c>
      <c r="KP10" s="23">
        <v>41241</v>
      </c>
      <c r="KQ10" s="25">
        <v>919.27</v>
      </c>
      <c r="KR10" s="93" t="s">
        <v>480</v>
      </c>
      <c r="KS10" s="31">
        <v>27.8</v>
      </c>
      <c r="KU10" s="77" t="s">
        <v>311</v>
      </c>
      <c r="KV10" s="5"/>
      <c r="KW10" s="26">
        <v>3</v>
      </c>
      <c r="KX10" s="25">
        <v>908.6</v>
      </c>
      <c r="KY10" s="23">
        <v>41242</v>
      </c>
      <c r="KZ10" s="24">
        <v>908.6</v>
      </c>
      <c r="LA10" s="93" t="s">
        <v>500</v>
      </c>
      <c r="LB10" s="31">
        <v>27.8</v>
      </c>
      <c r="LD10" s="77"/>
      <c r="LE10" s="5"/>
      <c r="LF10" s="26">
        <v>3</v>
      </c>
      <c r="LG10" s="25">
        <v>774.6</v>
      </c>
      <c r="LH10" s="23">
        <v>41242</v>
      </c>
      <c r="LI10" s="24">
        <v>774.6</v>
      </c>
      <c r="LJ10" s="93" t="s">
        <v>493</v>
      </c>
      <c r="LK10" s="31">
        <v>27.8</v>
      </c>
      <c r="LM10" s="22"/>
      <c r="LN10" s="5"/>
      <c r="LO10" s="26">
        <v>3</v>
      </c>
      <c r="LP10" s="25"/>
      <c r="LQ10" s="23"/>
      <c r="LR10" s="25"/>
      <c r="LS10" s="93"/>
      <c r="LT10" s="31"/>
      <c r="LV10" s="77"/>
      <c r="LW10" s="5"/>
      <c r="LX10" s="26">
        <v>3</v>
      </c>
      <c r="LY10" s="25"/>
      <c r="LZ10" s="23"/>
      <c r="MA10" s="25"/>
      <c r="MB10" s="93"/>
      <c r="MC10" s="31"/>
      <c r="ME10" s="22"/>
      <c r="MF10" s="5"/>
      <c r="MG10" s="26">
        <v>3</v>
      </c>
      <c r="MH10" s="25"/>
      <c r="MI10" s="23"/>
      <c r="MJ10" s="25"/>
      <c r="MK10" s="93"/>
      <c r="ML10" s="31"/>
      <c r="MN10" s="77"/>
      <c r="MO10" s="5"/>
      <c r="MP10" s="26">
        <v>3</v>
      </c>
      <c r="MQ10" s="25"/>
      <c r="MR10" s="23"/>
      <c r="MS10" s="25"/>
      <c r="MT10" s="93"/>
      <c r="MU10" s="31"/>
      <c r="MW10" s="22"/>
      <c r="MX10" s="5"/>
      <c r="MY10" s="26">
        <v>3</v>
      </c>
      <c r="MZ10" s="25"/>
      <c r="NA10" s="23"/>
      <c r="NB10" s="25"/>
      <c r="NC10" s="93"/>
      <c r="ND10" s="31"/>
      <c r="NF10" s="22"/>
      <c r="NG10" s="5"/>
      <c r="NH10" s="26">
        <v>3</v>
      </c>
      <c r="NI10" s="25"/>
      <c r="NJ10" s="23"/>
      <c r="NK10" s="25"/>
      <c r="NL10" s="93"/>
      <c r="NM10" s="31"/>
    </row>
    <row r="11" spans="1:377">
      <c r="A11" s="33">
        <v>9</v>
      </c>
      <c r="B11" s="22" t="str">
        <f t="shared" ref="B11:I11" si="8">CD5</f>
        <v>FARMALAND FOODS</v>
      </c>
      <c r="C11" s="22" t="str">
        <f t="shared" si="8"/>
        <v>PREMIUM</v>
      </c>
      <c r="D11" s="95" t="str">
        <f t="shared" si="8"/>
        <v>PED. 2004725</v>
      </c>
      <c r="E11" s="227">
        <f t="shared" si="8"/>
        <v>41219</v>
      </c>
      <c r="F11" s="98">
        <f t="shared" si="8"/>
        <v>18362.2</v>
      </c>
      <c r="G11" s="21">
        <f t="shared" si="8"/>
        <v>24</v>
      </c>
      <c r="H11" s="85">
        <f t="shared" si="8"/>
        <v>18394.55</v>
      </c>
      <c r="I11" s="24">
        <f t="shared" si="8"/>
        <v>-32.349999999998545</v>
      </c>
      <c r="J11" s="207" t="s">
        <v>37</v>
      </c>
      <c r="K11" s="5"/>
      <c r="L11" s="26">
        <v>4</v>
      </c>
      <c r="M11" s="25">
        <v>923.81</v>
      </c>
      <c r="N11" s="23">
        <v>41214</v>
      </c>
      <c r="O11" s="25">
        <v>923.81</v>
      </c>
      <c r="P11" s="93" t="s">
        <v>330</v>
      </c>
      <c r="Q11" s="31">
        <v>28.3</v>
      </c>
      <c r="R11" s="22"/>
      <c r="S11" s="207" t="s">
        <v>37</v>
      </c>
      <c r="T11" s="5"/>
      <c r="U11" s="26">
        <v>4</v>
      </c>
      <c r="V11" s="25">
        <v>919</v>
      </c>
      <c r="W11" s="23">
        <v>41214</v>
      </c>
      <c r="X11" s="25">
        <v>919</v>
      </c>
      <c r="Y11" s="93" t="s">
        <v>332</v>
      </c>
      <c r="Z11" s="31">
        <v>28.3</v>
      </c>
      <c r="AA11" s="22"/>
      <c r="AB11" s="207" t="s">
        <v>37</v>
      </c>
      <c r="AC11" s="5"/>
      <c r="AD11" s="26">
        <v>4</v>
      </c>
      <c r="AE11" s="25">
        <v>720.63</v>
      </c>
      <c r="AF11" s="23">
        <v>41215</v>
      </c>
      <c r="AG11" s="25">
        <v>720.63</v>
      </c>
      <c r="AH11" s="93" t="s">
        <v>338</v>
      </c>
      <c r="AI11" s="31">
        <v>28.3</v>
      </c>
      <c r="AJ11" s="22"/>
      <c r="AK11" s="207" t="s">
        <v>37</v>
      </c>
      <c r="AL11" s="5"/>
      <c r="AM11" s="26">
        <v>4</v>
      </c>
      <c r="AN11" s="25">
        <v>861.22</v>
      </c>
      <c r="AO11" s="23">
        <v>41219</v>
      </c>
      <c r="AP11" s="25">
        <v>861.22</v>
      </c>
      <c r="AQ11" s="93" t="s">
        <v>353</v>
      </c>
      <c r="AR11" s="31">
        <v>27.8</v>
      </c>
      <c r="AS11" s="22"/>
      <c r="AT11" s="207" t="s">
        <v>37</v>
      </c>
      <c r="AU11" s="185"/>
      <c r="AV11" s="26">
        <v>4</v>
      </c>
      <c r="AW11" s="25">
        <v>714.74</v>
      </c>
      <c r="AX11" s="23">
        <v>41219</v>
      </c>
      <c r="AY11" s="25">
        <v>714.74</v>
      </c>
      <c r="AZ11" s="93" t="s">
        <v>355</v>
      </c>
      <c r="BA11" s="31">
        <v>27.8</v>
      </c>
      <c r="BB11" s="22"/>
      <c r="BC11" s="207" t="s">
        <v>37</v>
      </c>
      <c r="BD11" s="260"/>
      <c r="BE11" s="26">
        <v>4</v>
      </c>
      <c r="BF11" s="25">
        <v>938</v>
      </c>
      <c r="BG11" s="146">
        <v>41218</v>
      </c>
      <c r="BH11" s="193">
        <v>938</v>
      </c>
      <c r="BI11" s="188" t="s">
        <v>346</v>
      </c>
      <c r="BJ11" s="142">
        <v>28.3</v>
      </c>
      <c r="BK11" s="22"/>
      <c r="BL11" s="207" t="s">
        <v>37</v>
      </c>
      <c r="BM11" s="260"/>
      <c r="BN11" s="26">
        <v>4</v>
      </c>
      <c r="BO11" s="25">
        <v>911.11</v>
      </c>
      <c r="BP11" s="23">
        <v>41218</v>
      </c>
      <c r="BQ11" s="25">
        <v>911.11</v>
      </c>
      <c r="BR11" s="93" t="s">
        <v>351</v>
      </c>
      <c r="BS11" s="224">
        <v>28.3</v>
      </c>
      <c r="BT11" s="22"/>
      <c r="BU11" s="207" t="s">
        <v>37</v>
      </c>
      <c r="BV11" s="185"/>
      <c r="BW11" s="26">
        <v>4</v>
      </c>
      <c r="BX11" s="25">
        <v>931.7</v>
      </c>
      <c r="BY11" s="23">
        <v>41222</v>
      </c>
      <c r="BZ11" s="25">
        <v>931.7</v>
      </c>
      <c r="CA11" s="93" t="s">
        <v>365</v>
      </c>
      <c r="CB11" s="31">
        <v>27.8</v>
      </c>
      <c r="CC11" s="22"/>
      <c r="CD11" s="207" t="s">
        <v>37</v>
      </c>
      <c r="CE11" s="185"/>
      <c r="CF11" s="26">
        <v>4</v>
      </c>
      <c r="CG11" s="25">
        <v>776.87</v>
      </c>
      <c r="CH11" s="23">
        <v>41222</v>
      </c>
      <c r="CI11" s="25">
        <v>776.87</v>
      </c>
      <c r="CJ11" s="93" t="s">
        <v>367</v>
      </c>
      <c r="CK11" s="31">
        <v>27.8</v>
      </c>
      <c r="CL11" s="22"/>
      <c r="CM11" s="207" t="s">
        <v>37</v>
      </c>
      <c r="CN11" s="185"/>
      <c r="CO11" s="26">
        <v>4</v>
      </c>
      <c r="CP11" s="25">
        <v>774.6</v>
      </c>
      <c r="CQ11" s="23">
        <v>41223</v>
      </c>
      <c r="CR11" s="24">
        <v>774.6</v>
      </c>
      <c r="CS11" s="56" t="s">
        <v>372</v>
      </c>
      <c r="CT11" s="31">
        <v>27.8</v>
      </c>
      <c r="CU11" s="22"/>
      <c r="CV11" s="207" t="s">
        <v>37</v>
      </c>
      <c r="CW11" s="185"/>
      <c r="CX11" s="26">
        <v>4</v>
      </c>
      <c r="CY11" s="25">
        <v>972.5</v>
      </c>
      <c r="CZ11" s="23">
        <v>41226</v>
      </c>
      <c r="DA11" s="24">
        <v>972.5</v>
      </c>
      <c r="DB11" s="56" t="s">
        <v>382</v>
      </c>
      <c r="DC11" s="31">
        <v>27.5</v>
      </c>
      <c r="DD11" s="22"/>
      <c r="DE11" s="207" t="s">
        <v>37</v>
      </c>
      <c r="DF11" s="185"/>
      <c r="DG11" s="26">
        <v>4</v>
      </c>
      <c r="DH11" s="337">
        <v>836.28</v>
      </c>
      <c r="DI11" s="23">
        <v>41226</v>
      </c>
      <c r="DJ11" s="25">
        <v>836.28</v>
      </c>
      <c r="DK11" s="56" t="s">
        <v>380</v>
      </c>
      <c r="DL11" s="31">
        <v>27.5</v>
      </c>
      <c r="DM11" s="22"/>
      <c r="DN11" s="207" t="s">
        <v>37</v>
      </c>
      <c r="DO11" s="185"/>
      <c r="DP11" s="26">
        <v>4</v>
      </c>
      <c r="DQ11" s="25">
        <v>968.4</v>
      </c>
      <c r="DR11" s="23">
        <v>41222</v>
      </c>
      <c r="DS11" s="25">
        <v>968.4</v>
      </c>
      <c r="DT11" s="93" t="s">
        <v>369</v>
      </c>
      <c r="DU11" s="31">
        <v>27.5</v>
      </c>
      <c r="DV11" s="22"/>
      <c r="DW11" s="207" t="s">
        <v>37</v>
      </c>
      <c r="DX11" s="185"/>
      <c r="DY11" s="26">
        <v>4</v>
      </c>
      <c r="DZ11" s="39">
        <v>938.5</v>
      </c>
      <c r="EA11" s="76">
        <v>41228</v>
      </c>
      <c r="EB11" s="413">
        <v>938.5</v>
      </c>
      <c r="EC11" s="100" t="s">
        <v>395</v>
      </c>
      <c r="ED11" s="31">
        <v>27.3</v>
      </c>
      <c r="EE11" s="22"/>
      <c r="EF11" s="207" t="s">
        <v>37</v>
      </c>
      <c r="EG11" s="260"/>
      <c r="EH11" s="26">
        <v>4</v>
      </c>
      <c r="EI11" s="25">
        <v>910.2</v>
      </c>
      <c r="EJ11" s="23">
        <v>41226</v>
      </c>
      <c r="EK11" s="24">
        <v>910.2</v>
      </c>
      <c r="EL11" s="56" t="s">
        <v>385</v>
      </c>
      <c r="EM11" s="31">
        <v>27.3</v>
      </c>
      <c r="EN11" s="22"/>
      <c r="EO11" s="207" t="s">
        <v>37</v>
      </c>
      <c r="EP11" s="185"/>
      <c r="EQ11" s="26">
        <v>4</v>
      </c>
      <c r="ER11" s="25">
        <v>915.8</v>
      </c>
      <c r="ES11" s="23">
        <v>41228</v>
      </c>
      <c r="ET11" s="25">
        <v>915.8</v>
      </c>
      <c r="EU11" s="56" t="s">
        <v>392</v>
      </c>
      <c r="EV11" s="31">
        <v>27.1</v>
      </c>
      <c r="EW11" s="22"/>
      <c r="EX11" s="207" t="s">
        <v>37</v>
      </c>
      <c r="EY11" s="185"/>
      <c r="EZ11" s="26">
        <v>4</v>
      </c>
      <c r="FA11" s="25">
        <v>721.54</v>
      </c>
      <c r="FB11" s="159">
        <v>41230</v>
      </c>
      <c r="FC11" s="158">
        <v>721.54</v>
      </c>
      <c r="FD11" s="56" t="s">
        <v>403</v>
      </c>
      <c r="FE11" s="138">
        <v>26.8</v>
      </c>
      <c r="FF11" s="22"/>
      <c r="FG11" s="207" t="s">
        <v>37</v>
      </c>
      <c r="FH11" s="185"/>
      <c r="FI11" s="26">
        <v>4</v>
      </c>
      <c r="FJ11" s="25">
        <v>926</v>
      </c>
      <c r="FK11" s="23">
        <v>41229</v>
      </c>
      <c r="FL11" s="25">
        <v>926</v>
      </c>
      <c r="FM11" s="93" t="s">
        <v>400</v>
      </c>
      <c r="FN11" s="31">
        <v>26.5</v>
      </c>
      <c r="FO11" s="22"/>
      <c r="FP11" s="207" t="s">
        <v>37</v>
      </c>
      <c r="FQ11" s="185"/>
      <c r="FR11" s="26">
        <v>4</v>
      </c>
      <c r="FS11" s="25">
        <v>791.38</v>
      </c>
      <c r="FT11" s="23">
        <v>41227</v>
      </c>
      <c r="FU11" s="25">
        <v>791.38</v>
      </c>
      <c r="FV11" s="93" t="s">
        <v>391</v>
      </c>
      <c r="FW11" s="31">
        <v>26.5</v>
      </c>
      <c r="FX11" s="22"/>
      <c r="FY11" s="207" t="s">
        <v>37</v>
      </c>
      <c r="FZ11" s="185"/>
      <c r="GA11" s="26">
        <v>4</v>
      </c>
      <c r="GB11" s="25">
        <v>844.44</v>
      </c>
      <c r="GC11" s="23">
        <v>41233</v>
      </c>
      <c r="GD11" s="25">
        <v>844.44</v>
      </c>
      <c r="GE11" s="93" t="s">
        <v>425</v>
      </c>
      <c r="GF11" s="31">
        <v>26.5</v>
      </c>
      <c r="GG11" s="22"/>
      <c r="GH11" s="207" t="s">
        <v>37</v>
      </c>
      <c r="GI11" s="185"/>
      <c r="GJ11" s="26">
        <v>4</v>
      </c>
      <c r="GK11" s="25">
        <v>932.6</v>
      </c>
      <c r="GL11" s="23">
        <v>41230</v>
      </c>
      <c r="GM11" s="25">
        <v>932.6</v>
      </c>
      <c r="GN11" s="93" t="s">
        <v>414</v>
      </c>
      <c r="GO11" s="31">
        <v>26.5</v>
      </c>
      <c r="GP11" s="22"/>
      <c r="GQ11" s="207" t="s">
        <v>37</v>
      </c>
      <c r="GR11" s="185"/>
      <c r="GS11" s="26">
        <v>4</v>
      </c>
      <c r="GT11" s="25">
        <v>944.8</v>
      </c>
      <c r="GU11" s="23">
        <v>41232</v>
      </c>
      <c r="GV11" s="25">
        <v>944.8</v>
      </c>
      <c r="GW11" s="93" t="s">
        <v>421</v>
      </c>
      <c r="GX11" s="31">
        <v>26.5</v>
      </c>
      <c r="GY11" s="22"/>
      <c r="GZ11" s="207" t="s">
        <v>37</v>
      </c>
      <c r="HA11" s="185"/>
      <c r="HB11" s="26">
        <v>4</v>
      </c>
      <c r="HC11" s="25">
        <v>910.2</v>
      </c>
      <c r="HD11" s="23">
        <v>41234</v>
      </c>
      <c r="HE11" s="25">
        <v>910.2</v>
      </c>
      <c r="HF11" s="93" t="s">
        <v>437</v>
      </c>
      <c r="HG11" s="31">
        <v>26.5</v>
      </c>
      <c r="HH11" s="22"/>
      <c r="HI11" s="207" t="s">
        <v>37</v>
      </c>
      <c r="HJ11" s="185"/>
      <c r="HK11" s="26">
        <v>4</v>
      </c>
      <c r="HL11" s="25">
        <v>924.4</v>
      </c>
      <c r="HM11" s="23">
        <v>41232</v>
      </c>
      <c r="HN11" s="25">
        <v>924.4</v>
      </c>
      <c r="HO11" s="93" t="s">
        <v>432</v>
      </c>
      <c r="HP11" s="31">
        <v>26.5</v>
      </c>
      <c r="HQ11" s="22"/>
      <c r="HR11" s="207" t="s">
        <v>37</v>
      </c>
      <c r="HS11" s="185"/>
      <c r="HT11" s="26">
        <v>4</v>
      </c>
      <c r="HU11" s="25">
        <v>767.8</v>
      </c>
      <c r="HV11" s="23">
        <v>41234</v>
      </c>
      <c r="HW11" s="25">
        <v>767.8</v>
      </c>
      <c r="HX11" s="93" t="s">
        <v>439</v>
      </c>
      <c r="HY11" s="31">
        <v>26.5</v>
      </c>
      <c r="HZ11" s="22"/>
      <c r="IA11" s="207" t="s">
        <v>37</v>
      </c>
      <c r="IB11" s="185"/>
      <c r="IC11" s="26">
        <v>4</v>
      </c>
      <c r="ID11" s="25">
        <v>874.83</v>
      </c>
      <c r="IE11" s="23">
        <v>41235</v>
      </c>
      <c r="IF11" s="25">
        <v>874.83</v>
      </c>
      <c r="IG11" s="93" t="s">
        <v>441</v>
      </c>
      <c r="IH11" s="31">
        <v>26.8</v>
      </c>
      <c r="II11" s="22"/>
      <c r="IJ11" s="207" t="s">
        <v>37</v>
      </c>
      <c r="IK11" s="185"/>
      <c r="IL11" s="26">
        <v>4</v>
      </c>
      <c r="IM11" s="25">
        <v>1025.5999999999999</v>
      </c>
      <c r="IN11" s="23">
        <v>41235</v>
      </c>
      <c r="IO11" s="25">
        <v>1025.5999999999999</v>
      </c>
      <c r="IP11" s="93" t="s">
        <v>453</v>
      </c>
      <c r="IQ11" s="31">
        <v>26.5</v>
      </c>
      <c r="IR11" s="22"/>
      <c r="IS11" s="207" t="s">
        <v>37</v>
      </c>
      <c r="IT11" s="185"/>
      <c r="IU11" s="26">
        <v>4</v>
      </c>
      <c r="IV11" s="25">
        <v>832.65</v>
      </c>
      <c r="IW11" s="23">
        <v>41236</v>
      </c>
      <c r="IX11" s="25">
        <v>832.65</v>
      </c>
      <c r="IY11" s="93" t="s">
        <v>448</v>
      </c>
      <c r="IZ11" s="31">
        <v>26.8</v>
      </c>
      <c r="JB11" s="207" t="s">
        <v>37</v>
      </c>
      <c r="JC11" s="5"/>
      <c r="JD11" s="26">
        <v>4</v>
      </c>
      <c r="JE11" s="25">
        <v>738.78</v>
      </c>
      <c r="JF11" s="23">
        <v>41237</v>
      </c>
      <c r="JG11" s="25">
        <v>738.78</v>
      </c>
      <c r="JH11" s="93" t="s">
        <v>459</v>
      </c>
      <c r="JI11" s="31">
        <v>26.8</v>
      </c>
      <c r="JK11" s="207" t="s">
        <v>37</v>
      </c>
      <c r="JL11" s="5"/>
      <c r="JM11" s="26">
        <v>4</v>
      </c>
      <c r="JN11" s="25">
        <v>910.8</v>
      </c>
      <c r="JO11" s="1">
        <v>41239</v>
      </c>
      <c r="JP11" s="10">
        <v>910.8</v>
      </c>
      <c r="JQ11" s="104" t="s">
        <v>463</v>
      </c>
      <c r="JR11" s="30">
        <v>27.3</v>
      </c>
      <c r="JT11" s="207" t="s">
        <v>37</v>
      </c>
      <c r="JU11" s="5"/>
      <c r="JV11" s="26">
        <v>4</v>
      </c>
      <c r="JW11" s="25">
        <v>742.86</v>
      </c>
      <c r="JX11" s="23">
        <v>41240</v>
      </c>
      <c r="JY11" s="25">
        <v>742.86</v>
      </c>
      <c r="JZ11" s="93" t="s">
        <v>469</v>
      </c>
      <c r="KA11" s="31">
        <v>27.5</v>
      </c>
      <c r="KC11" s="207" t="s">
        <v>37</v>
      </c>
      <c r="KD11" s="5"/>
      <c r="KE11" s="26">
        <v>4</v>
      </c>
      <c r="KF11" s="25">
        <v>826.3</v>
      </c>
      <c r="KG11" s="23">
        <v>41240</v>
      </c>
      <c r="KH11" s="24">
        <v>826.3</v>
      </c>
      <c r="KI11" s="93" t="s">
        <v>472</v>
      </c>
      <c r="KJ11" s="31">
        <v>27.5</v>
      </c>
      <c r="KL11" s="207" t="s">
        <v>37</v>
      </c>
      <c r="KM11" s="5"/>
      <c r="KN11" s="26">
        <v>4</v>
      </c>
      <c r="KO11" s="25">
        <v>918.37</v>
      </c>
      <c r="KP11" s="23">
        <v>41241</v>
      </c>
      <c r="KQ11" s="25">
        <v>918.37</v>
      </c>
      <c r="KR11" s="93" t="s">
        <v>480</v>
      </c>
      <c r="KS11" s="31">
        <v>27.8</v>
      </c>
      <c r="KU11" s="207" t="s">
        <v>37</v>
      </c>
      <c r="KV11" s="5"/>
      <c r="KW11" s="26">
        <v>4</v>
      </c>
      <c r="KX11" s="295">
        <v>950.3</v>
      </c>
      <c r="KY11" s="23">
        <v>41242</v>
      </c>
      <c r="KZ11" s="24">
        <v>950.3</v>
      </c>
      <c r="LA11" s="93" t="s">
        <v>500</v>
      </c>
      <c r="LB11" s="31">
        <v>27.8</v>
      </c>
      <c r="LD11" s="207" t="s">
        <v>37</v>
      </c>
      <c r="LE11" s="5"/>
      <c r="LF11" s="26">
        <v>4</v>
      </c>
      <c r="LG11" s="25">
        <v>761</v>
      </c>
      <c r="LH11" s="23">
        <v>41242</v>
      </c>
      <c r="LI11" s="24">
        <v>761</v>
      </c>
      <c r="LJ11" s="93" t="s">
        <v>493</v>
      </c>
      <c r="LK11" s="31">
        <v>27.8</v>
      </c>
      <c r="LM11" s="207" t="s">
        <v>37</v>
      </c>
      <c r="LN11" s="5"/>
      <c r="LO11" s="26">
        <v>4</v>
      </c>
      <c r="LP11" s="25"/>
      <c r="LQ11" s="23"/>
      <c r="LR11" s="25"/>
      <c r="LS11" s="93"/>
      <c r="LT11" s="31"/>
      <c r="LV11" s="207" t="s">
        <v>37</v>
      </c>
      <c r="LW11" s="5"/>
      <c r="LX11" s="26">
        <v>4</v>
      </c>
      <c r="LY11" s="25"/>
      <c r="LZ11" s="23"/>
      <c r="MA11" s="25"/>
      <c r="MB11" s="93"/>
      <c r="MC11" s="31"/>
      <c r="ME11" s="207" t="s">
        <v>37</v>
      </c>
      <c r="MF11" s="5"/>
      <c r="MG11" s="26">
        <v>4</v>
      </c>
      <c r="MH11" s="25"/>
      <c r="MI11" s="23"/>
      <c r="MJ11" s="25"/>
      <c r="MK11" s="93"/>
      <c r="ML11" s="31"/>
      <c r="MN11" s="207" t="s">
        <v>37</v>
      </c>
      <c r="MO11" s="5"/>
      <c r="MP11" s="26">
        <v>4</v>
      </c>
      <c r="MQ11" s="25"/>
      <c r="MR11" s="23"/>
      <c r="MS11" s="25"/>
      <c r="MT11" s="93"/>
      <c r="MU11" s="31"/>
      <c r="MW11" s="207" t="s">
        <v>37</v>
      </c>
      <c r="MX11" s="5"/>
      <c r="MY11" s="26">
        <v>4</v>
      </c>
      <c r="MZ11" s="25"/>
      <c r="NA11" s="23"/>
      <c r="NB11" s="25"/>
      <c r="NC11" s="93"/>
      <c r="ND11" s="31"/>
      <c r="NF11" s="207" t="s">
        <v>37</v>
      </c>
      <c r="NG11" s="5"/>
      <c r="NH11" s="26">
        <v>4</v>
      </c>
      <c r="NI11" s="25"/>
      <c r="NJ11" s="23"/>
      <c r="NK11" s="25"/>
      <c r="NL11" s="93"/>
      <c r="NM11" s="31"/>
    </row>
    <row r="12" spans="1:377">
      <c r="A12" s="33">
        <v>10</v>
      </c>
      <c r="B12" s="22" t="str">
        <f t="shared" ref="B12:I12" si="9">CM5</f>
        <v>FARMLAND FOODS</v>
      </c>
      <c r="C12" s="22" t="str">
        <f t="shared" si="9"/>
        <v>PREMIUM</v>
      </c>
      <c r="D12" s="95" t="str">
        <f t="shared" si="9"/>
        <v>PED. 2004726</v>
      </c>
      <c r="E12" s="227">
        <f t="shared" si="9"/>
        <v>41219</v>
      </c>
      <c r="F12" s="98">
        <f t="shared" si="9"/>
        <v>18701.27</v>
      </c>
      <c r="G12" s="21">
        <f t="shared" si="9"/>
        <v>24</v>
      </c>
      <c r="H12" s="85">
        <f t="shared" si="9"/>
        <v>18658.97</v>
      </c>
      <c r="I12" s="24">
        <f t="shared" si="9"/>
        <v>42.299999999999272</v>
      </c>
      <c r="J12" s="77" t="s">
        <v>172</v>
      </c>
      <c r="K12" s="5"/>
      <c r="L12" s="26">
        <v>5</v>
      </c>
      <c r="M12" s="25">
        <v>912.93</v>
      </c>
      <c r="N12" s="23">
        <v>41213</v>
      </c>
      <c r="O12" s="25">
        <v>912.93</v>
      </c>
      <c r="P12" s="93" t="s">
        <v>236</v>
      </c>
      <c r="Q12" s="31">
        <v>28.3</v>
      </c>
      <c r="R12" s="22"/>
      <c r="S12" s="77" t="s">
        <v>175</v>
      </c>
      <c r="T12" s="5"/>
      <c r="U12" s="26">
        <v>5</v>
      </c>
      <c r="V12" s="25">
        <v>970.7</v>
      </c>
      <c r="W12" s="23">
        <v>41214</v>
      </c>
      <c r="X12" s="25">
        <v>970.7</v>
      </c>
      <c r="Y12" s="93" t="s">
        <v>332</v>
      </c>
      <c r="Z12" s="31">
        <v>28.3</v>
      </c>
      <c r="AA12" s="22"/>
      <c r="AB12" s="77"/>
      <c r="AC12" s="5"/>
      <c r="AD12" s="26">
        <v>5</v>
      </c>
      <c r="AE12" s="25">
        <v>738.78</v>
      </c>
      <c r="AF12" s="23">
        <v>41214</v>
      </c>
      <c r="AG12" s="25">
        <v>738.78</v>
      </c>
      <c r="AH12" s="93" t="s">
        <v>335</v>
      </c>
      <c r="AI12" s="31">
        <v>28.3</v>
      </c>
      <c r="AJ12" s="22"/>
      <c r="AK12" s="77" t="s">
        <v>243</v>
      </c>
      <c r="AL12" s="5"/>
      <c r="AM12" s="26">
        <v>5</v>
      </c>
      <c r="AN12" s="25">
        <v>901.59</v>
      </c>
      <c r="AO12" s="23">
        <v>41216</v>
      </c>
      <c r="AP12" s="25">
        <v>901.59</v>
      </c>
      <c r="AQ12" s="93" t="s">
        <v>344</v>
      </c>
      <c r="AR12" s="31">
        <v>28.3</v>
      </c>
      <c r="AS12" s="22"/>
      <c r="AT12" s="77"/>
      <c r="AU12" s="185"/>
      <c r="AV12" s="26">
        <v>5</v>
      </c>
      <c r="AW12" s="25">
        <v>800.91</v>
      </c>
      <c r="AX12" s="23">
        <v>41219</v>
      </c>
      <c r="AY12" s="25">
        <v>800.91</v>
      </c>
      <c r="AZ12" s="93" t="s">
        <v>355</v>
      </c>
      <c r="BA12" s="31">
        <v>27.8</v>
      </c>
      <c r="BB12" s="22"/>
      <c r="BC12" s="77" t="s">
        <v>242</v>
      </c>
      <c r="BD12" s="260"/>
      <c r="BE12" s="26">
        <v>5</v>
      </c>
      <c r="BF12" s="25">
        <v>959.4</v>
      </c>
      <c r="BG12" s="146">
        <v>41218</v>
      </c>
      <c r="BH12" s="193">
        <v>959.4</v>
      </c>
      <c r="BI12" s="188" t="s">
        <v>346</v>
      </c>
      <c r="BJ12" s="142">
        <v>28.3</v>
      </c>
      <c r="BK12" s="22"/>
      <c r="BL12" s="77" t="s">
        <v>263</v>
      </c>
      <c r="BM12" s="260"/>
      <c r="BN12" s="26">
        <v>5</v>
      </c>
      <c r="BO12" s="25">
        <v>917.46</v>
      </c>
      <c r="BP12" s="23">
        <v>41219</v>
      </c>
      <c r="BQ12" s="25">
        <v>917.46</v>
      </c>
      <c r="BR12" s="93" t="s">
        <v>356</v>
      </c>
      <c r="BS12" s="224">
        <v>27.8</v>
      </c>
      <c r="BT12" s="22"/>
      <c r="BU12" s="77" t="s">
        <v>263</v>
      </c>
      <c r="BV12" s="185"/>
      <c r="BW12" s="26">
        <v>5</v>
      </c>
      <c r="BX12" s="25">
        <v>930.8</v>
      </c>
      <c r="BY12" s="23">
        <v>41222</v>
      </c>
      <c r="BZ12" s="25">
        <v>930.8</v>
      </c>
      <c r="CA12" s="93" t="s">
        <v>365</v>
      </c>
      <c r="CB12" s="31">
        <v>27.8</v>
      </c>
      <c r="CC12" s="22"/>
      <c r="CD12" s="77"/>
      <c r="CE12" s="185"/>
      <c r="CF12" s="26">
        <v>5</v>
      </c>
      <c r="CG12" s="25">
        <v>772.79</v>
      </c>
      <c r="CH12" s="23">
        <v>41222</v>
      </c>
      <c r="CI12" s="25">
        <v>772.79</v>
      </c>
      <c r="CJ12" s="93" t="s">
        <v>366</v>
      </c>
      <c r="CK12" s="31">
        <v>27.8</v>
      </c>
      <c r="CL12" s="22"/>
      <c r="CM12" s="77"/>
      <c r="CN12" s="185"/>
      <c r="CO12" s="26">
        <v>5</v>
      </c>
      <c r="CP12" s="25">
        <v>798.64</v>
      </c>
      <c r="CQ12" s="23">
        <v>41222</v>
      </c>
      <c r="CR12" s="24">
        <v>798.64</v>
      </c>
      <c r="CS12" s="56" t="s">
        <v>368</v>
      </c>
      <c r="CT12" s="31">
        <v>27.8</v>
      </c>
      <c r="CU12" s="22"/>
      <c r="CV12" s="77" t="s">
        <v>272</v>
      </c>
      <c r="CW12" s="185"/>
      <c r="CX12" s="26">
        <v>5</v>
      </c>
      <c r="CY12" s="25">
        <v>922.6</v>
      </c>
      <c r="CZ12" s="23">
        <v>41226</v>
      </c>
      <c r="DA12" s="24">
        <v>922.6</v>
      </c>
      <c r="DB12" s="56" t="s">
        <v>381</v>
      </c>
      <c r="DC12" s="31">
        <v>27.8</v>
      </c>
      <c r="DD12" s="22"/>
      <c r="DE12" s="77"/>
      <c r="DF12" s="185"/>
      <c r="DG12" s="26">
        <v>5</v>
      </c>
      <c r="DH12" s="337">
        <v>776.42</v>
      </c>
      <c r="DI12" s="23">
        <v>41226</v>
      </c>
      <c r="DJ12" s="25">
        <v>776.42</v>
      </c>
      <c r="DK12" s="56" t="s">
        <v>380</v>
      </c>
      <c r="DL12" s="31">
        <v>27.5</v>
      </c>
      <c r="DM12" s="22"/>
      <c r="DN12" s="77" t="s">
        <v>276</v>
      </c>
      <c r="DO12" s="185"/>
      <c r="DP12" s="26">
        <v>5</v>
      </c>
      <c r="DQ12" s="25">
        <v>1038.3</v>
      </c>
      <c r="DR12" s="23">
        <v>41222</v>
      </c>
      <c r="DS12" s="25">
        <v>1038.3</v>
      </c>
      <c r="DT12" s="93" t="s">
        <v>369</v>
      </c>
      <c r="DU12" s="31">
        <v>27.5</v>
      </c>
      <c r="DV12" s="22"/>
      <c r="DW12" s="77" t="s">
        <v>279</v>
      </c>
      <c r="DX12" s="185"/>
      <c r="DY12" s="26">
        <v>5</v>
      </c>
      <c r="DZ12" s="39">
        <v>941.7</v>
      </c>
      <c r="EA12" s="76">
        <v>41228</v>
      </c>
      <c r="EB12" s="413">
        <v>941.7</v>
      </c>
      <c r="EC12" s="100" t="s">
        <v>397</v>
      </c>
      <c r="ED12" s="31">
        <v>27.3</v>
      </c>
      <c r="EE12" s="22"/>
      <c r="EF12" s="77" t="s">
        <v>278</v>
      </c>
      <c r="EG12" s="260"/>
      <c r="EH12" s="26">
        <v>5</v>
      </c>
      <c r="EI12" s="25">
        <v>916.55</v>
      </c>
      <c r="EJ12" s="23">
        <v>41226</v>
      </c>
      <c r="EK12" s="24">
        <v>916.55</v>
      </c>
      <c r="EL12" s="56" t="s">
        <v>385</v>
      </c>
      <c r="EM12" s="31">
        <v>27.3</v>
      </c>
      <c r="EN12" s="22"/>
      <c r="EO12" s="77" t="s">
        <v>278</v>
      </c>
      <c r="EP12" s="185"/>
      <c r="EQ12" s="26">
        <v>5</v>
      </c>
      <c r="ER12" s="25">
        <v>929.4</v>
      </c>
      <c r="ES12" s="23">
        <v>41227</v>
      </c>
      <c r="ET12" s="25">
        <v>929.4</v>
      </c>
      <c r="EU12" s="56" t="s">
        <v>387</v>
      </c>
      <c r="EV12" s="31">
        <v>27.1</v>
      </c>
      <c r="EW12" s="22"/>
      <c r="EX12" s="77"/>
      <c r="EY12" s="185"/>
      <c r="EZ12" s="26">
        <v>5</v>
      </c>
      <c r="FA12" s="25">
        <v>800</v>
      </c>
      <c r="FB12" s="159">
        <v>41229</v>
      </c>
      <c r="FC12" s="158">
        <v>800</v>
      </c>
      <c r="FD12" s="56" t="s">
        <v>401</v>
      </c>
      <c r="FE12" s="138">
        <v>26.8</v>
      </c>
      <c r="FF12" s="22"/>
      <c r="FG12" s="77" t="s">
        <v>279</v>
      </c>
      <c r="FH12" s="185"/>
      <c r="FI12" s="26">
        <v>5</v>
      </c>
      <c r="FJ12" s="25">
        <v>1014</v>
      </c>
      <c r="FK12" s="23">
        <v>41229</v>
      </c>
      <c r="FL12" s="25">
        <v>1014</v>
      </c>
      <c r="FM12" s="93" t="s">
        <v>398</v>
      </c>
      <c r="FN12" s="31">
        <v>27.3</v>
      </c>
      <c r="FO12" s="22"/>
      <c r="FP12" s="77"/>
      <c r="FQ12" s="185"/>
      <c r="FR12" s="26">
        <v>5</v>
      </c>
      <c r="FS12" s="25">
        <v>888.44</v>
      </c>
      <c r="FT12" s="23">
        <v>41227</v>
      </c>
      <c r="FU12" s="25">
        <v>888.44</v>
      </c>
      <c r="FV12" s="93" t="s">
        <v>391</v>
      </c>
      <c r="FW12" s="31">
        <v>26.5</v>
      </c>
      <c r="FX12" s="22"/>
      <c r="FY12" s="77"/>
      <c r="FZ12" s="185"/>
      <c r="GA12" s="26">
        <v>5</v>
      </c>
      <c r="GB12" s="25">
        <v>761.9</v>
      </c>
      <c r="GC12" s="23">
        <v>41233</v>
      </c>
      <c r="GD12" s="25">
        <v>761.9</v>
      </c>
      <c r="GE12" s="93" t="s">
        <v>425</v>
      </c>
      <c r="GF12" s="31">
        <v>26.5</v>
      </c>
      <c r="GG12" s="22"/>
      <c r="GH12" s="77" t="s">
        <v>291</v>
      </c>
      <c r="GI12" s="185"/>
      <c r="GJ12" s="26">
        <v>5</v>
      </c>
      <c r="GK12" s="25">
        <v>910.4</v>
      </c>
      <c r="GL12" s="23">
        <v>41230</v>
      </c>
      <c r="GM12" s="25">
        <v>910.4</v>
      </c>
      <c r="GN12" s="93" t="s">
        <v>414</v>
      </c>
      <c r="GO12" s="31">
        <v>26.5</v>
      </c>
      <c r="GP12" s="22"/>
      <c r="GQ12" s="77"/>
      <c r="GR12" s="185"/>
      <c r="GS12" s="26">
        <v>5</v>
      </c>
      <c r="GT12" s="25">
        <v>922.6</v>
      </c>
      <c r="GU12" s="23">
        <v>41232</v>
      </c>
      <c r="GV12" s="25">
        <v>922.6</v>
      </c>
      <c r="GW12" s="93" t="s">
        <v>421</v>
      </c>
      <c r="GX12" s="31">
        <v>26.5</v>
      </c>
      <c r="GY12" s="22"/>
      <c r="GZ12" s="77" t="s">
        <v>298</v>
      </c>
      <c r="HA12" s="185"/>
      <c r="HB12" s="26">
        <v>5</v>
      </c>
      <c r="HC12" s="25">
        <v>908.39</v>
      </c>
      <c r="HD12" s="23">
        <v>41234</v>
      </c>
      <c r="HE12" s="25">
        <v>908.39</v>
      </c>
      <c r="HF12" s="93" t="s">
        <v>437</v>
      </c>
      <c r="HG12" s="31">
        <v>26.5</v>
      </c>
      <c r="HH12" s="22"/>
      <c r="HI12" s="77" t="s">
        <v>298</v>
      </c>
      <c r="HJ12" s="185"/>
      <c r="HK12" s="26">
        <v>5</v>
      </c>
      <c r="HL12" s="25">
        <v>914.5</v>
      </c>
      <c r="HM12" s="23">
        <v>41232</v>
      </c>
      <c r="HN12" s="25">
        <v>914.5</v>
      </c>
      <c r="HO12" s="93" t="s">
        <v>432</v>
      </c>
      <c r="HP12" s="31">
        <v>26.5</v>
      </c>
      <c r="HQ12" s="22"/>
      <c r="HR12" s="77"/>
      <c r="HS12" s="185"/>
      <c r="HT12" s="26">
        <v>5</v>
      </c>
      <c r="HU12" s="25">
        <v>870.29</v>
      </c>
      <c r="HV12" s="23">
        <v>41234</v>
      </c>
      <c r="HW12" s="25">
        <v>870.29</v>
      </c>
      <c r="HX12" s="93" t="s">
        <v>439</v>
      </c>
      <c r="HY12" s="31">
        <v>26.5</v>
      </c>
      <c r="HZ12" s="22"/>
      <c r="IA12" s="568"/>
      <c r="IB12" s="185"/>
      <c r="IC12" s="26">
        <v>5</v>
      </c>
      <c r="ID12" s="25">
        <v>892.52</v>
      </c>
      <c r="IE12" s="23">
        <v>41235</v>
      </c>
      <c r="IF12" s="25">
        <v>892.52</v>
      </c>
      <c r="IG12" s="93" t="s">
        <v>441</v>
      </c>
      <c r="IH12" s="31">
        <v>26.8</v>
      </c>
      <c r="II12" s="22"/>
      <c r="IJ12" s="568" t="s">
        <v>304</v>
      </c>
      <c r="IK12" s="185"/>
      <c r="IL12" s="26">
        <v>5</v>
      </c>
      <c r="IM12" s="25">
        <v>1000.6</v>
      </c>
      <c r="IN12" s="23">
        <v>41235</v>
      </c>
      <c r="IO12" s="25">
        <v>1000.6</v>
      </c>
      <c r="IP12" s="93" t="s">
        <v>453</v>
      </c>
      <c r="IQ12" s="31">
        <v>26.5</v>
      </c>
      <c r="IR12" s="22"/>
      <c r="IS12" s="77"/>
      <c r="IT12" s="185"/>
      <c r="IU12" s="26">
        <v>5</v>
      </c>
      <c r="IV12" s="25">
        <v>854.88</v>
      </c>
      <c r="IW12" s="23">
        <v>41236</v>
      </c>
      <c r="IX12" s="25">
        <v>854.88</v>
      </c>
      <c r="IY12" s="93" t="s">
        <v>448</v>
      </c>
      <c r="IZ12" s="31">
        <v>26.8</v>
      </c>
      <c r="JB12" s="77" t="s">
        <v>311</v>
      </c>
      <c r="JC12" s="5"/>
      <c r="JD12" s="26">
        <v>5</v>
      </c>
      <c r="JE12" s="25">
        <v>743.31</v>
      </c>
      <c r="JF12" s="23">
        <v>41237</v>
      </c>
      <c r="JG12" s="25">
        <v>743.31</v>
      </c>
      <c r="JH12" s="93" t="s">
        <v>457</v>
      </c>
      <c r="JI12" s="31">
        <v>26.8</v>
      </c>
      <c r="JK12" s="77" t="s">
        <v>314</v>
      </c>
      <c r="JL12" s="5"/>
      <c r="JM12" s="26">
        <v>5</v>
      </c>
      <c r="JN12" s="25">
        <v>973.9</v>
      </c>
      <c r="JO12" s="1">
        <v>41239</v>
      </c>
      <c r="JP12" s="10">
        <v>973.9</v>
      </c>
      <c r="JQ12" s="104" t="s">
        <v>460</v>
      </c>
      <c r="JR12" s="30">
        <v>27.3</v>
      </c>
      <c r="JT12" s="77"/>
      <c r="JU12" s="5"/>
      <c r="JV12" s="26">
        <v>5</v>
      </c>
      <c r="JW12" s="25">
        <v>759.18</v>
      </c>
      <c r="JX12" s="23">
        <v>41240</v>
      </c>
      <c r="JY12" s="25">
        <v>759.18</v>
      </c>
      <c r="JZ12" s="93" t="s">
        <v>469</v>
      </c>
      <c r="KA12" s="31">
        <v>27.5</v>
      </c>
      <c r="KC12" s="77"/>
      <c r="KD12" s="5"/>
      <c r="KE12" s="26">
        <v>5</v>
      </c>
      <c r="KF12" s="25">
        <v>765.99</v>
      </c>
      <c r="KG12" s="23">
        <v>41240</v>
      </c>
      <c r="KH12" s="24">
        <v>765.99</v>
      </c>
      <c r="KI12" s="93" t="s">
        <v>472</v>
      </c>
      <c r="KJ12" s="31">
        <v>27.5</v>
      </c>
      <c r="KL12" s="77" t="s">
        <v>311</v>
      </c>
      <c r="KM12" s="5"/>
      <c r="KN12" s="26">
        <v>5</v>
      </c>
      <c r="KO12" s="25">
        <v>907.48</v>
      </c>
      <c r="KP12" s="23">
        <v>41241</v>
      </c>
      <c r="KQ12" s="25">
        <v>907.48</v>
      </c>
      <c r="KR12" s="93" t="s">
        <v>480</v>
      </c>
      <c r="KS12" s="31">
        <v>27.8</v>
      </c>
      <c r="KU12" s="77" t="s">
        <v>489</v>
      </c>
      <c r="KV12" s="5"/>
      <c r="KW12" s="26">
        <v>5</v>
      </c>
      <c r="KX12" s="25">
        <v>921.7</v>
      </c>
      <c r="KY12" s="23">
        <v>41242</v>
      </c>
      <c r="KZ12" s="24">
        <v>921.7</v>
      </c>
      <c r="LA12" s="93" t="s">
        <v>500</v>
      </c>
      <c r="LB12" s="31">
        <v>27.8</v>
      </c>
      <c r="LD12" s="77"/>
      <c r="LE12" s="5"/>
      <c r="LF12" s="26">
        <v>5</v>
      </c>
      <c r="LG12" s="25">
        <v>750.57</v>
      </c>
      <c r="LH12" s="23">
        <v>41242</v>
      </c>
      <c r="LI12" s="24">
        <v>750.57</v>
      </c>
      <c r="LJ12" s="93" t="s">
        <v>493</v>
      </c>
      <c r="LK12" s="31">
        <v>27.8</v>
      </c>
      <c r="LM12" s="77"/>
      <c r="LN12" s="5"/>
      <c r="LO12" s="26">
        <v>5</v>
      </c>
      <c r="LP12" s="25"/>
      <c r="LQ12" s="23"/>
      <c r="LR12" s="25"/>
      <c r="LS12" s="93"/>
      <c r="LT12" s="31"/>
      <c r="LV12" s="77"/>
      <c r="LW12" s="5"/>
      <c r="LX12" s="26">
        <v>5</v>
      </c>
      <c r="LY12" s="25"/>
      <c r="LZ12" s="23"/>
      <c r="MA12" s="25"/>
      <c r="MB12" s="93"/>
      <c r="MC12" s="31"/>
      <c r="ME12" s="77"/>
      <c r="MF12" s="5"/>
      <c r="MG12" s="26">
        <v>5</v>
      </c>
      <c r="MH12" s="25"/>
      <c r="MI12" s="23"/>
      <c r="MJ12" s="25"/>
      <c r="MK12" s="93"/>
      <c r="ML12" s="31"/>
      <c r="MN12" s="77"/>
      <c r="MO12" s="5"/>
      <c r="MP12" s="26">
        <v>5</v>
      </c>
      <c r="MQ12" s="25"/>
      <c r="MR12" s="23"/>
      <c r="MS12" s="25"/>
      <c r="MT12" s="93"/>
      <c r="MU12" s="31"/>
      <c r="MW12" s="77"/>
      <c r="MX12" s="5"/>
      <c r="MY12" s="26">
        <v>5</v>
      </c>
      <c r="MZ12" s="25"/>
      <c r="NA12" s="23"/>
      <c r="NB12" s="25"/>
      <c r="NC12" s="93"/>
      <c r="ND12" s="31"/>
      <c r="NF12" s="77"/>
      <c r="NG12" s="5"/>
      <c r="NH12" s="26">
        <v>5</v>
      </c>
      <c r="NI12" s="25"/>
      <c r="NJ12" s="23"/>
      <c r="NK12" s="25"/>
      <c r="NL12" s="93"/>
      <c r="NM12" s="31"/>
    </row>
    <row r="13" spans="1:377">
      <c r="A13" s="33">
        <v>11</v>
      </c>
      <c r="B13" s="22" t="str">
        <f t="shared" ref="B13:I13" si="10">CV5</f>
        <v>FORTIS FOODS</v>
      </c>
      <c r="C13" s="22" t="str">
        <f t="shared" si="10"/>
        <v>Seaboard</v>
      </c>
      <c r="D13" s="95" t="str">
        <f t="shared" si="10"/>
        <v>PED. 2013141</v>
      </c>
      <c r="E13" s="227">
        <f t="shared" si="10"/>
        <v>41220</v>
      </c>
      <c r="F13" s="98">
        <f t="shared" si="10"/>
        <v>19524.32</v>
      </c>
      <c r="G13" s="21">
        <f t="shared" si="10"/>
        <v>21</v>
      </c>
      <c r="H13" s="85">
        <f t="shared" si="10"/>
        <v>19523.5</v>
      </c>
      <c r="I13" s="24">
        <f t="shared" si="10"/>
        <v>0.81999999999970896</v>
      </c>
      <c r="J13" s="77"/>
      <c r="K13" s="5"/>
      <c r="L13" s="26">
        <v>6</v>
      </c>
      <c r="M13" s="25">
        <v>918.37</v>
      </c>
      <c r="N13" s="23">
        <v>41214</v>
      </c>
      <c r="O13" s="25">
        <v>918.37</v>
      </c>
      <c r="P13" s="93" t="s">
        <v>330</v>
      </c>
      <c r="Q13" s="31">
        <v>28.3</v>
      </c>
      <c r="R13" s="22"/>
      <c r="S13" s="77"/>
      <c r="T13" s="5"/>
      <c r="U13" s="26">
        <v>6</v>
      </c>
      <c r="V13" s="25">
        <v>943.9</v>
      </c>
      <c r="W13" s="23">
        <v>41214</v>
      </c>
      <c r="X13" s="25">
        <v>943.9</v>
      </c>
      <c r="Y13" s="93" t="s">
        <v>332</v>
      </c>
      <c r="Z13" s="31">
        <v>28.3</v>
      </c>
      <c r="AA13" s="22"/>
      <c r="AB13" s="77"/>
      <c r="AC13" s="5"/>
      <c r="AD13" s="26">
        <v>6</v>
      </c>
      <c r="AE13" s="25">
        <v>759.64</v>
      </c>
      <c r="AF13" s="23">
        <v>41215</v>
      </c>
      <c r="AG13" s="25">
        <v>759.64</v>
      </c>
      <c r="AH13" s="93" t="s">
        <v>338</v>
      </c>
      <c r="AI13" s="31">
        <v>28.3</v>
      </c>
      <c r="AJ13" s="22"/>
      <c r="AK13" s="77"/>
      <c r="AL13" s="5"/>
      <c r="AM13" s="26">
        <v>6</v>
      </c>
      <c r="AN13" s="25">
        <v>870.75</v>
      </c>
      <c r="AO13" s="23">
        <v>41219</v>
      </c>
      <c r="AP13" s="25">
        <v>870.75</v>
      </c>
      <c r="AQ13" s="93" t="s">
        <v>353</v>
      </c>
      <c r="AR13" s="31">
        <v>27.8</v>
      </c>
      <c r="AS13" s="22"/>
      <c r="AT13" s="77"/>
      <c r="AU13" s="185"/>
      <c r="AV13" s="26">
        <v>6</v>
      </c>
      <c r="AW13" s="25">
        <v>819.5</v>
      </c>
      <c r="AX13" s="23">
        <v>41218</v>
      </c>
      <c r="AY13" s="25">
        <v>819.5</v>
      </c>
      <c r="AZ13" s="93" t="s">
        <v>347</v>
      </c>
      <c r="BA13" s="31">
        <v>28.3</v>
      </c>
      <c r="BB13" s="22"/>
      <c r="BC13" s="77"/>
      <c r="BD13" s="260"/>
      <c r="BE13" s="26">
        <v>6</v>
      </c>
      <c r="BF13" s="25">
        <v>1011.1</v>
      </c>
      <c r="BG13" s="146">
        <v>41218</v>
      </c>
      <c r="BH13" s="193">
        <v>1011.1</v>
      </c>
      <c r="BI13" s="188" t="s">
        <v>346</v>
      </c>
      <c r="BJ13" s="142">
        <v>28.3</v>
      </c>
      <c r="BK13" s="22"/>
      <c r="BL13" s="77"/>
      <c r="BM13" s="260"/>
      <c r="BN13" s="26">
        <v>6</v>
      </c>
      <c r="BO13" s="25">
        <v>910.2</v>
      </c>
      <c r="BP13" s="23">
        <v>41218</v>
      </c>
      <c r="BQ13" s="25">
        <v>910.2</v>
      </c>
      <c r="BR13" s="93" t="s">
        <v>348</v>
      </c>
      <c r="BS13" s="224">
        <v>28.3</v>
      </c>
      <c r="BT13" s="22"/>
      <c r="BU13" s="77" t="s">
        <v>267</v>
      </c>
      <c r="BV13" s="185"/>
      <c r="BW13" s="26">
        <v>6</v>
      </c>
      <c r="BX13" s="25">
        <v>919.9</v>
      </c>
      <c r="BY13" s="23">
        <v>41220</v>
      </c>
      <c r="BZ13" s="25">
        <v>919.9</v>
      </c>
      <c r="CA13" s="93" t="s">
        <v>357</v>
      </c>
      <c r="CB13" s="31">
        <v>27.8</v>
      </c>
      <c r="CC13" s="22"/>
      <c r="CD13" s="77"/>
      <c r="CE13" s="185"/>
      <c r="CF13" s="26">
        <v>6</v>
      </c>
      <c r="CG13" s="25">
        <v>734.69</v>
      </c>
      <c r="CH13" s="23">
        <v>41223</v>
      </c>
      <c r="CI13" s="25">
        <v>734.69</v>
      </c>
      <c r="CJ13" s="93" t="s">
        <v>372</v>
      </c>
      <c r="CK13" s="31">
        <v>27.8</v>
      </c>
      <c r="CL13" s="22"/>
      <c r="CM13" s="77"/>
      <c r="CN13" s="185"/>
      <c r="CO13" s="26">
        <v>6</v>
      </c>
      <c r="CP13" s="25">
        <v>733.79</v>
      </c>
      <c r="CQ13" s="23">
        <v>41220</v>
      </c>
      <c r="CR13" s="24">
        <v>733.79</v>
      </c>
      <c r="CS13" s="56" t="s">
        <v>360</v>
      </c>
      <c r="CT13" s="31">
        <v>27.8</v>
      </c>
      <c r="CU13" s="22"/>
      <c r="CV13" s="77"/>
      <c r="CW13" s="185"/>
      <c r="CX13" s="26">
        <v>6</v>
      </c>
      <c r="CY13" s="25">
        <v>924.4</v>
      </c>
      <c r="CZ13" s="23">
        <v>41225</v>
      </c>
      <c r="DA13" s="24">
        <v>924.4</v>
      </c>
      <c r="DB13" s="56" t="s">
        <v>377</v>
      </c>
      <c r="DC13" s="31">
        <v>27.8</v>
      </c>
      <c r="DD13" s="22"/>
      <c r="DE13" s="77"/>
      <c r="DF13" s="185"/>
      <c r="DG13" s="26">
        <v>6</v>
      </c>
      <c r="DH13" s="337">
        <v>760.54</v>
      </c>
      <c r="DI13" s="23">
        <v>41226</v>
      </c>
      <c r="DJ13" s="25">
        <v>760.54</v>
      </c>
      <c r="DK13" s="56" t="s">
        <v>380</v>
      </c>
      <c r="DL13" s="31">
        <v>27.5</v>
      </c>
      <c r="DM13" s="22"/>
      <c r="DN13" s="77"/>
      <c r="DO13" s="185"/>
      <c r="DP13" s="26">
        <v>6</v>
      </c>
      <c r="DQ13" s="25">
        <v>952.1</v>
      </c>
      <c r="DR13" s="23">
        <v>41222</v>
      </c>
      <c r="DS13" s="25">
        <v>952.1</v>
      </c>
      <c r="DT13" s="93" t="s">
        <v>369</v>
      </c>
      <c r="DU13" s="31">
        <v>27.5</v>
      </c>
      <c r="DV13" s="22"/>
      <c r="DW13" s="77"/>
      <c r="DX13" s="185"/>
      <c r="DY13" s="26">
        <v>6</v>
      </c>
      <c r="DZ13" s="39">
        <v>933.9</v>
      </c>
      <c r="EA13" s="76">
        <v>41229</v>
      </c>
      <c r="EB13" s="413">
        <v>933.9</v>
      </c>
      <c r="EC13" s="100" t="s">
        <v>399</v>
      </c>
      <c r="ED13" s="31">
        <v>27.3</v>
      </c>
      <c r="EE13" s="22"/>
      <c r="EF13" s="77"/>
      <c r="EG13" s="260"/>
      <c r="EH13" s="26">
        <v>6</v>
      </c>
      <c r="EI13" s="25">
        <v>910.2</v>
      </c>
      <c r="EJ13" s="23">
        <v>41226</v>
      </c>
      <c r="EK13" s="24">
        <v>910.2</v>
      </c>
      <c r="EL13" s="56" t="s">
        <v>385</v>
      </c>
      <c r="EM13" s="31">
        <v>27.3</v>
      </c>
      <c r="EN13" s="22"/>
      <c r="EO13" s="77"/>
      <c r="EP13" s="185"/>
      <c r="EQ13" s="26">
        <v>6</v>
      </c>
      <c r="ER13" s="25">
        <v>950.3</v>
      </c>
      <c r="ES13" s="23">
        <v>41227</v>
      </c>
      <c r="ET13" s="25">
        <v>950.3</v>
      </c>
      <c r="EU13" s="56" t="s">
        <v>387</v>
      </c>
      <c r="EV13" s="31">
        <v>27.1</v>
      </c>
      <c r="EW13" s="22"/>
      <c r="EX13" s="77"/>
      <c r="EY13" s="185"/>
      <c r="EZ13" s="26">
        <v>6</v>
      </c>
      <c r="FA13" s="25">
        <v>775.06</v>
      </c>
      <c r="FB13" s="159">
        <v>41230</v>
      </c>
      <c r="FC13" s="158">
        <v>775.06</v>
      </c>
      <c r="FD13" s="56" t="s">
        <v>403</v>
      </c>
      <c r="FE13" s="138">
        <v>26.8</v>
      </c>
      <c r="FF13" s="22"/>
      <c r="FG13" s="77"/>
      <c r="FH13" s="185"/>
      <c r="FI13" s="26">
        <v>6</v>
      </c>
      <c r="FJ13" s="25">
        <v>1017</v>
      </c>
      <c r="FK13" s="23">
        <v>41229</v>
      </c>
      <c r="FL13" s="25">
        <v>1017</v>
      </c>
      <c r="FM13" s="93" t="s">
        <v>400</v>
      </c>
      <c r="FN13" s="31">
        <v>26.5</v>
      </c>
      <c r="FO13" s="22"/>
      <c r="FP13" s="77"/>
      <c r="FQ13" s="185"/>
      <c r="FR13" s="26">
        <v>6</v>
      </c>
      <c r="FS13" s="25">
        <v>804.54</v>
      </c>
      <c r="FT13" s="23">
        <v>41227</v>
      </c>
      <c r="FU13" s="25">
        <v>804.54</v>
      </c>
      <c r="FV13" s="93" t="s">
        <v>391</v>
      </c>
      <c r="FW13" s="31">
        <v>26.5</v>
      </c>
      <c r="FX13" s="22"/>
      <c r="FY13" s="77"/>
      <c r="FZ13" s="185"/>
      <c r="GA13" s="26">
        <v>6</v>
      </c>
      <c r="GB13" s="25">
        <v>766.44</v>
      </c>
      <c r="GC13" s="23">
        <v>41233</v>
      </c>
      <c r="GD13" s="25">
        <v>766.44</v>
      </c>
      <c r="GE13" s="93" t="s">
        <v>425</v>
      </c>
      <c r="GF13" s="31">
        <v>26.5</v>
      </c>
      <c r="GG13" s="22"/>
      <c r="GH13" s="77"/>
      <c r="GI13" s="185"/>
      <c r="GJ13" s="26">
        <v>6</v>
      </c>
      <c r="GK13" s="25">
        <v>928.5</v>
      </c>
      <c r="GL13" s="23">
        <v>41230</v>
      </c>
      <c r="GM13" s="25">
        <v>928.5</v>
      </c>
      <c r="GN13" s="93" t="s">
        <v>412</v>
      </c>
      <c r="GO13" s="31">
        <v>26.8</v>
      </c>
      <c r="GP13" s="22"/>
      <c r="GQ13" s="77"/>
      <c r="GR13" s="185"/>
      <c r="GS13" s="26">
        <v>6</v>
      </c>
      <c r="GT13" s="25">
        <v>922.6</v>
      </c>
      <c r="GU13" s="23">
        <v>41232</v>
      </c>
      <c r="GV13" s="25">
        <v>922.6</v>
      </c>
      <c r="GW13" s="93" t="s">
        <v>421</v>
      </c>
      <c r="GX13" s="31">
        <v>26.5</v>
      </c>
      <c r="GY13" s="22"/>
      <c r="GZ13" s="77"/>
      <c r="HA13" s="185"/>
      <c r="HB13" s="26">
        <v>6</v>
      </c>
      <c r="HC13" s="25">
        <v>916.55</v>
      </c>
      <c r="HD13" s="23">
        <v>41234</v>
      </c>
      <c r="HE13" s="25">
        <v>916.55</v>
      </c>
      <c r="HF13" s="93" t="s">
        <v>437</v>
      </c>
      <c r="HG13" s="31">
        <v>26.5</v>
      </c>
      <c r="HH13" s="22"/>
      <c r="HI13" s="77"/>
      <c r="HJ13" s="185"/>
      <c r="HK13" s="26">
        <v>6</v>
      </c>
      <c r="HL13" s="25">
        <v>935.3</v>
      </c>
      <c r="HM13" s="23">
        <v>41232</v>
      </c>
      <c r="HN13" s="25">
        <v>935.3</v>
      </c>
      <c r="HO13" s="93" t="s">
        <v>432</v>
      </c>
      <c r="HP13" s="31">
        <v>26.5</v>
      </c>
      <c r="HQ13" s="22"/>
      <c r="HR13" s="77"/>
      <c r="HS13" s="185"/>
      <c r="HT13" s="26">
        <v>6</v>
      </c>
      <c r="HU13" s="25">
        <v>736.05</v>
      </c>
      <c r="HV13" s="23">
        <v>41234</v>
      </c>
      <c r="HW13" s="25">
        <v>736.05</v>
      </c>
      <c r="HX13" s="93" t="s">
        <v>439</v>
      </c>
      <c r="HY13" s="31">
        <v>26.5</v>
      </c>
      <c r="HZ13" s="22"/>
      <c r="IA13" s="568"/>
      <c r="IB13" s="185"/>
      <c r="IC13" s="26">
        <v>6</v>
      </c>
      <c r="ID13" s="25">
        <v>882.54</v>
      </c>
      <c r="IE13" s="23">
        <v>41235</v>
      </c>
      <c r="IF13" s="25">
        <v>882.54</v>
      </c>
      <c r="IG13" s="93" t="s">
        <v>441</v>
      </c>
      <c r="IH13" s="31">
        <v>26.8</v>
      </c>
      <c r="II13" s="22"/>
      <c r="IJ13" s="568" t="s">
        <v>305</v>
      </c>
      <c r="IK13" s="185"/>
      <c r="IL13" s="26">
        <v>6</v>
      </c>
      <c r="IM13" s="25">
        <v>1009.3</v>
      </c>
      <c r="IN13" s="23">
        <v>41235</v>
      </c>
      <c r="IO13" s="25">
        <v>1009.3</v>
      </c>
      <c r="IP13" s="93" t="s">
        <v>453</v>
      </c>
      <c r="IQ13" s="31">
        <v>26.5</v>
      </c>
      <c r="IR13" s="22"/>
      <c r="IS13" s="77"/>
      <c r="IT13" s="185"/>
      <c r="IU13" s="26">
        <v>6</v>
      </c>
      <c r="IV13" s="25">
        <v>802.72</v>
      </c>
      <c r="IW13" s="23">
        <v>41236</v>
      </c>
      <c r="IX13" s="25">
        <v>802.72</v>
      </c>
      <c r="IY13" s="93" t="s">
        <v>448</v>
      </c>
      <c r="IZ13" s="31">
        <v>26.8</v>
      </c>
      <c r="JB13" s="77"/>
      <c r="JC13" s="5"/>
      <c r="JD13" s="26">
        <v>6</v>
      </c>
      <c r="JE13" s="25">
        <v>739.23</v>
      </c>
      <c r="JF13" s="23">
        <v>41237</v>
      </c>
      <c r="JG13" s="25">
        <v>739.23</v>
      </c>
      <c r="JH13" s="93" t="s">
        <v>459</v>
      </c>
      <c r="JI13" s="31">
        <v>26.8</v>
      </c>
      <c r="JK13" s="77"/>
      <c r="JL13" s="5"/>
      <c r="JM13" s="26">
        <v>6</v>
      </c>
      <c r="JN13" s="25">
        <v>924</v>
      </c>
      <c r="JO13" s="1">
        <v>41239</v>
      </c>
      <c r="JP13" s="10">
        <v>924</v>
      </c>
      <c r="JQ13" s="104" t="s">
        <v>466</v>
      </c>
      <c r="JR13" s="30">
        <v>27.3</v>
      </c>
      <c r="JT13" s="77"/>
      <c r="JU13" s="5"/>
      <c r="JV13" s="26">
        <v>6</v>
      </c>
      <c r="JW13" s="25">
        <v>764.17</v>
      </c>
      <c r="JX13" s="23">
        <v>41240</v>
      </c>
      <c r="JY13" s="25">
        <v>764.17</v>
      </c>
      <c r="JZ13" s="93" t="s">
        <v>469</v>
      </c>
      <c r="KA13" s="31">
        <v>27.5</v>
      </c>
      <c r="KC13" s="77"/>
      <c r="KD13" s="5"/>
      <c r="KE13" s="26">
        <v>6</v>
      </c>
      <c r="KF13" s="25">
        <v>719.73</v>
      </c>
      <c r="KG13" s="23">
        <v>41240</v>
      </c>
      <c r="KH13" s="24">
        <v>719.73</v>
      </c>
      <c r="KI13" s="93" t="s">
        <v>472</v>
      </c>
      <c r="KJ13" s="31">
        <v>27.5</v>
      </c>
      <c r="KL13" s="77"/>
      <c r="KM13" s="5"/>
      <c r="KN13" s="26">
        <v>6</v>
      </c>
      <c r="KO13" s="25">
        <v>915.65</v>
      </c>
      <c r="KP13" s="23">
        <v>41241</v>
      </c>
      <c r="KQ13" s="25">
        <v>915.65</v>
      </c>
      <c r="KR13" s="93" t="s">
        <v>480</v>
      </c>
      <c r="KS13" s="31">
        <v>27.8</v>
      </c>
      <c r="KU13" s="77"/>
      <c r="KV13" s="5"/>
      <c r="KW13" s="26">
        <v>6</v>
      </c>
      <c r="KX13" s="25">
        <v>921.3</v>
      </c>
      <c r="KY13" s="23">
        <v>41242</v>
      </c>
      <c r="KZ13" s="24">
        <v>921.3</v>
      </c>
      <c r="LA13" s="93" t="s">
        <v>491</v>
      </c>
      <c r="LB13" s="31">
        <v>27.8</v>
      </c>
      <c r="LD13" s="77"/>
      <c r="LE13" s="5"/>
      <c r="LF13" s="26">
        <v>6</v>
      </c>
      <c r="LG13" s="25">
        <v>766.44</v>
      </c>
      <c r="LH13" s="23">
        <v>41242</v>
      </c>
      <c r="LI13" s="24">
        <v>766.44</v>
      </c>
      <c r="LJ13" s="93" t="s">
        <v>493</v>
      </c>
      <c r="LK13" s="31">
        <v>27.8</v>
      </c>
      <c r="LM13" s="77"/>
      <c r="LN13" s="5"/>
      <c r="LO13" s="26">
        <v>6</v>
      </c>
      <c r="LP13" s="25"/>
      <c r="LQ13" s="23"/>
      <c r="LR13" s="25"/>
      <c r="LS13" s="93"/>
      <c r="LT13" s="31"/>
      <c r="LV13" s="77"/>
      <c r="LW13" s="5"/>
      <c r="LX13" s="26">
        <v>6</v>
      </c>
      <c r="LY13" s="25"/>
      <c r="LZ13" s="23"/>
      <c r="MA13" s="25"/>
      <c r="MB13" s="93"/>
      <c r="MC13" s="31"/>
      <c r="ME13" s="77"/>
      <c r="MF13" s="5"/>
      <c r="MG13" s="26">
        <v>6</v>
      </c>
      <c r="MH13" s="25"/>
      <c r="MI13" s="23"/>
      <c r="MJ13" s="25"/>
      <c r="MK13" s="93"/>
      <c r="ML13" s="31"/>
      <c r="MN13" s="77"/>
      <c r="MO13" s="5"/>
      <c r="MP13" s="26">
        <v>6</v>
      </c>
      <c r="MQ13" s="25"/>
      <c r="MR13" s="23"/>
      <c r="MS13" s="25"/>
      <c r="MT13" s="93"/>
      <c r="MU13" s="31"/>
      <c r="MW13" s="77"/>
      <c r="MX13" s="5"/>
      <c r="MY13" s="26">
        <v>6</v>
      </c>
      <c r="MZ13" s="25"/>
      <c r="NA13" s="23"/>
      <c r="NB13" s="25"/>
      <c r="NC13" s="93"/>
      <c r="ND13" s="31"/>
      <c r="NF13" s="77"/>
      <c r="NG13" s="5"/>
      <c r="NH13" s="26">
        <v>6</v>
      </c>
      <c r="NI13" s="25"/>
      <c r="NJ13" s="23"/>
      <c r="NK13" s="25"/>
      <c r="NL13" s="93"/>
      <c r="NM13" s="31"/>
    </row>
    <row r="14" spans="1:377">
      <c r="A14" s="33">
        <v>12</v>
      </c>
      <c r="B14" s="22" t="str">
        <f t="shared" ref="B14:I14" si="11">DE5</f>
        <v>FARMLAND FOODS</v>
      </c>
      <c r="C14" s="22" t="str">
        <f t="shared" si="11"/>
        <v>PREMIUM</v>
      </c>
      <c r="D14" s="95" t="str">
        <f t="shared" si="11"/>
        <v>PED. 2004746</v>
      </c>
      <c r="E14" s="227">
        <f t="shared" si="11"/>
        <v>41221</v>
      </c>
      <c r="F14" s="98">
        <f t="shared" si="11"/>
        <v>17838.509999999998</v>
      </c>
      <c r="G14" s="21">
        <f t="shared" si="11"/>
        <v>24</v>
      </c>
      <c r="H14" s="85">
        <f t="shared" si="11"/>
        <v>18014.060000000001</v>
      </c>
      <c r="I14" s="24">
        <f t="shared" si="11"/>
        <v>-175.55000000000291</v>
      </c>
      <c r="J14" s="11"/>
      <c r="K14" s="5"/>
      <c r="L14" s="26">
        <v>7</v>
      </c>
      <c r="M14" s="25">
        <v>908.39</v>
      </c>
      <c r="N14" s="23">
        <v>41216</v>
      </c>
      <c r="O14" s="25">
        <v>908.39</v>
      </c>
      <c r="P14" s="93" t="s">
        <v>342</v>
      </c>
      <c r="Q14" s="31">
        <v>28.3</v>
      </c>
      <c r="R14" s="22"/>
      <c r="S14" s="11"/>
      <c r="T14" s="5"/>
      <c r="U14" s="26">
        <v>7</v>
      </c>
      <c r="V14" s="25">
        <v>955.7</v>
      </c>
      <c r="W14" s="23">
        <v>41214</v>
      </c>
      <c r="X14" s="25">
        <v>955.7</v>
      </c>
      <c r="Y14" s="93" t="s">
        <v>332</v>
      </c>
      <c r="Z14" s="31">
        <v>28.3</v>
      </c>
      <c r="AA14" s="22"/>
      <c r="AB14" s="11"/>
      <c r="AC14" s="5"/>
      <c r="AD14" s="26">
        <v>7</v>
      </c>
      <c r="AE14" s="25">
        <v>751.47</v>
      </c>
      <c r="AF14" s="23">
        <v>41215</v>
      </c>
      <c r="AG14" s="25">
        <v>751.47</v>
      </c>
      <c r="AH14" s="93" t="s">
        <v>338</v>
      </c>
      <c r="AI14" s="31">
        <v>28.3</v>
      </c>
      <c r="AJ14" s="22"/>
      <c r="AK14" s="11"/>
      <c r="AL14" s="5"/>
      <c r="AM14" s="26">
        <v>7</v>
      </c>
      <c r="AN14" s="25">
        <v>912.47</v>
      </c>
      <c r="AO14" s="23">
        <v>41216</v>
      </c>
      <c r="AP14" s="25">
        <v>912.47</v>
      </c>
      <c r="AQ14" s="93" t="s">
        <v>345</v>
      </c>
      <c r="AR14" s="31">
        <v>28.3</v>
      </c>
      <c r="AS14" s="22"/>
      <c r="AT14" s="11"/>
      <c r="AU14" s="185"/>
      <c r="AV14" s="26">
        <v>7</v>
      </c>
      <c r="AW14" s="25">
        <v>820.86</v>
      </c>
      <c r="AX14" s="23">
        <v>41219</v>
      </c>
      <c r="AY14" s="25">
        <v>820.86</v>
      </c>
      <c r="AZ14" s="93" t="s">
        <v>355</v>
      </c>
      <c r="BA14" s="31">
        <v>27.8</v>
      </c>
      <c r="BB14" s="22"/>
      <c r="BC14" s="11"/>
      <c r="BD14" s="260"/>
      <c r="BE14" s="26">
        <v>7</v>
      </c>
      <c r="BF14" s="25">
        <v>1021.5</v>
      </c>
      <c r="BG14" s="146">
        <v>41218</v>
      </c>
      <c r="BH14" s="193">
        <v>1021.5</v>
      </c>
      <c r="BI14" s="188" t="s">
        <v>346</v>
      </c>
      <c r="BJ14" s="142">
        <v>28.3</v>
      </c>
      <c r="BK14" s="22"/>
      <c r="BL14" s="11"/>
      <c r="BM14" s="260"/>
      <c r="BN14" s="26">
        <v>7</v>
      </c>
      <c r="BO14" s="25">
        <v>916.55</v>
      </c>
      <c r="BP14" s="23">
        <v>41219</v>
      </c>
      <c r="BQ14" s="25">
        <v>916.55</v>
      </c>
      <c r="BR14" s="93" t="s">
        <v>354</v>
      </c>
      <c r="BS14" s="224">
        <v>27.8</v>
      </c>
      <c r="BT14" s="22"/>
      <c r="BU14" s="11"/>
      <c r="BV14" s="185"/>
      <c r="BW14" s="26">
        <v>7</v>
      </c>
      <c r="BX14" s="25">
        <v>877.23</v>
      </c>
      <c r="BY14" s="23">
        <v>41220</v>
      </c>
      <c r="BZ14" s="25">
        <v>877.23</v>
      </c>
      <c r="CA14" s="93" t="s">
        <v>357</v>
      </c>
      <c r="CB14" s="31">
        <v>27.8</v>
      </c>
      <c r="CC14" s="22"/>
      <c r="CD14" s="11"/>
      <c r="CE14" s="185"/>
      <c r="CF14" s="26">
        <v>7</v>
      </c>
      <c r="CG14" s="25">
        <v>789.57</v>
      </c>
      <c r="CH14" s="23">
        <v>41223</v>
      </c>
      <c r="CI14" s="25">
        <v>789.57</v>
      </c>
      <c r="CJ14" s="93" t="s">
        <v>372</v>
      </c>
      <c r="CK14" s="31">
        <v>27.8</v>
      </c>
      <c r="CL14" s="22"/>
      <c r="CM14" s="11"/>
      <c r="CN14" s="185"/>
      <c r="CO14" s="26">
        <v>7</v>
      </c>
      <c r="CP14" s="25">
        <v>746.49</v>
      </c>
      <c r="CQ14" s="23">
        <v>41220</v>
      </c>
      <c r="CR14" s="24">
        <v>746.49</v>
      </c>
      <c r="CS14" s="56" t="s">
        <v>360</v>
      </c>
      <c r="CT14" s="31">
        <v>27.8</v>
      </c>
      <c r="CU14" s="22"/>
      <c r="CV14" s="11"/>
      <c r="CW14" s="185"/>
      <c r="CX14" s="26">
        <v>7</v>
      </c>
      <c r="CY14" s="25">
        <v>936.2</v>
      </c>
      <c r="CZ14" s="23">
        <v>41226</v>
      </c>
      <c r="DA14" s="24">
        <v>936.2</v>
      </c>
      <c r="DB14" s="56" t="s">
        <v>381</v>
      </c>
      <c r="DC14" s="31">
        <v>27.8</v>
      </c>
      <c r="DD14" s="22"/>
      <c r="DE14" s="11"/>
      <c r="DF14" s="185"/>
      <c r="DG14" s="26">
        <v>7</v>
      </c>
      <c r="DH14" s="337">
        <v>672.56</v>
      </c>
      <c r="DI14" s="23">
        <v>41226</v>
      </c>
      <c r="DJ14" s="25">
        <v>672.56</v>
      </c>
      <c r="DK14" s="56" t="s">
        <v>380</v>
      </c>
      <c r="DL14" s="31">
        <v>27.5</v>
      </c>
      <c r="DM14" s="22"/>
      <c r="DN14" s="11"/>
      <c r="DO14" s="185"/>
      <c r="DP14" s="26">
        <v>7</v>
      </c>
      <c r="DQ14" s="25">
        <v>1008.8</v>
      </c>
      <c r="DR14" s="23">
        <v>41222</v>
      </c>
      <c r="DS14" s="25">
        <v>1008.8</v>
      </c>
      <c r="DT14" s="93" t="s">
        <v>369</v>
      </c>
      <c r="DU14" s="31">
        <v>27.5</v>
      </c>
      <c r="DV14" s="22"/>
      <c r="DW14" s="11"/>
      <c r="DX14" s="185"/>
      <c r="DY14" s="26">
        <v>7</v>
      </c>
      <c r="DZ14" s="39">
        <v>932.1</v>
      </c>
      <c r="EA14" s="76">
        <v>41229</v>
      </c>
      <c r="EB14" s="413">
        <v>932.1</v>
      </c>
      <c r="EC14" s="100" t="s">
        <v>398</v>
      </c>
      <c r="ED14" s="31">
        <v>27.3</v>
      </c>
      <c r="EE14" s="22"/>
      <c r="EF14" s="11"/>
      <c r="EG14" s="260"/>
      <c r="EH14" s="26">
        <v>7</v>
      </c>
      <c r="EI14" s="25">
        <v>915.65</v>
      </c>
      <c r="EJ14" s="23">
        <v>41226</v>
      </c>
      <c r="EK14" s="24">
        <v>915.65</v>
      </c>
      <c r="EL14" s="56" t="s">
        <v>385</v>
      </c>
      <c r="EM14" s="31">
        <v>27.3</v>
      </c>
      <c r="EN14" s="22"/>
      <c r="EO14" s="11"/>
      <c r="EP14" s="185"/>
      <c r="EQ14" s="26">
        <v>7</v>
      </c>
      <c r="ER14" s="25">
        <v>929.9</v>
      </c>
      <c r="ES14" s="23">
        <v>41227</v>
      </c>
      <c r="ET14" s="25">
        <v>929.9</v>
      </c>
      <c r="EU14" s="56" t="s">
        <v>387</v>
      </c>
      <c r="EV14" s="31">
        <v>27.1</v>
      </c>
      <c r="EW14" s="22"/>
      <c r="EX14" s="11"/>
      <c r="EY14" s="185"/>
      <c r="EZ14" s="26">
        <v>7</v>
      </c>
      <c r="FA14" s="25">
        <v>766.89</v>
      </c>
      <c r="FB14" s="159">
        <v>41232</v>
      </c>
      <c r="FC14" s="158">
        <v>766.89</v>
      </c>
      <c r="FD14" s="56" t="s">
        <v>417</v>
      </c>
      <c r="FE14" s="138">
        <v>26.8</v>
      </c>
      <c r="FF14" s="22"/>
      <c r="FG14" s="11"/>
      <c r="FH14" s="185"/>
      <c r="FI14" s="26">
        <v>7</v>
      </c>
      <c r="FJ14" s="25">
        <v>977</v>
      </c>
      <c r="FK14" s="23">
        <v>41229</v>
      </c>
      <c r="FL14" s="25">
        <v>977</v>
      </c>
      <c r="FM14" s="93" t="s">
        <v>400</v>
      </c>
      <c r="FN14" s="31">
        <v>26.5</v>
      </c>
      <c r="FO14" s="22"/>
      <c r="FP14" s="11"/>
      <c r="FQ14" s="185"/>
      <c r="FR14" s="26">
        <v>7</v>
      </c>
      <c r="FS14" s="25">
        <v>746.03</v>
      </c>
      <c r="FT14" s="23">
        <v>41227</v>
      </c>
      <c r="FU14" s="25">
        <v>746.03</v>
      </c>
      <c r="FV14" s="93" t="s">
        <v>391</v>
      </c>
      <c r="FW14" s="31">
        <v>26.5</v>
      </c>
      <c r="FX14" s="22"/>
      <c r="FY14" s="11"/>
      <c r="FZ14" s="185"/>
      <c r="GA14" s="26">
        <v>7</v>
      </c>
      <c r="GB14" s="25">
        <v>704.76</v>
      </c>
      <c r="GC14" s="23">
        <v>41233</v>
      </c>
      <c r="GD14" s="25">
        <v>704.76</v>
      </c>
      <c r="GE14" s="93" t="s">
        <v>425</v>
      </c>
      <c r="GF14" s="31">
        <v>26.5</v>
      </c>
      <c r="GG14" s="22"/>
      <c r="GH14" s="77"/>
      <c r="GI14" s="185"/>
      <c r="GJ14" s="26">
        <v>7</v>
      </c>
      <c r="GK14" s="25">
        <v>953.9</v>
      </c>
      <c r="GL14" s="23">
        <v>41230</v>
      </c>
      <c r="GM14" s="25">
        <v>953.9</v>
      </c>
      <c r="GN14" s="93" t="s">
        <v>412</v>
      </c>
      <c r="GO14" s="31">
        <v>26.8</v>
      </c>
      <c r="GP14" s="22"/>
      <c r="GQ14" s="77"/>
      <c r="GR14" s="185"/>
      <c r="GS14" s="26">
        <v>7</v>
      </c>
      <c r="GT14" s="25">
        <v>904</v>
      </c>
      <c r="GU14" s="23">
        <v>41232</v>
      </c>
      <c r="GV14" s="25">
        <v>904</v>
      </c>
      <c r="GW14" s="93" t="s">
        <v>421</v>
      </c>
      <c r="GX14" s="31">
        <v>26.5</v>
      </c>
      <c r="GY14" s="22"/>
      <c r="GZ14" s="77"/>
      <c r="HA14" s="185"/>
      <c r="HB14" s="26">
        <v>7</v>
      </c>
      <c r="HC14" s="25">
        <v>924.72</v>
      </c>
      <c r="HD14" s="23">
        <v>41233</v>
      </c>
      <c r="HE14" s="25">
        <v>924.72</v>
      </c>
      <c r="HF14" s="93" t="s">
        <v>427</v>
      </c>
      <c r="HG14" s="31">
        <v>26.5</v>
      </c>
      <c r="HH14" s="22"/>
      <c r="HI14" s="77"/>
      <c r="HJ14" s="185"/>
      <c r="HK14" s="26">
        <v>7</v>
      </c>
      <c r="HL14" s="25">
        <v>909.9</v>
      </c>
      <c r="HM14" s="23">
        <v>41232</v>
      </c>
      <c r="HN14" s="25">
        <v>909.9</v>
      </c>
      <c r="HO14" s="93" t="s">
        <v>432</v>
      </c>
      <c r="HP14" s="31">
        <v>26.5</v>
      </c>
      <c r="HQ14" s="22"/>
      <c r="HR14" s="77"/>
      <c r="HS14" s="185"/>
      <c r="HT14" s="26">
        <v>7</v>
      </c>
      <c r="HU14" s="25">
        <v>756.92</v>
      </c>
      <c r="HV14" s="23">
        <v>41234</v>
      </c>
      <c r="HW14" s="25">
        <v>756.92</v>
      </c>
      <c r="HX14" s="93" t="s">
        <v>439</v>
      </c>
      <c r="HY14" s="31">
        <v>26.5</v>
      </c>
      <c r="HZ14" s="22"/>
      <c r="IA14" s="77"/>
      <c r="IB14" s="185"/>
      <c r="IC14" s="26">
        <v>7</v>
      </c>
      <c r="ID14" s="25">
        <v>817.69</v>
      </c>
      <c r="IE14" s="23">
        <v>41235</v>
      </c>
      <c r="IF14" s="25">
        <v>817.69</v>
      </c>
      <c r="IG14" s="93" t="s">
        <v>441</v>
      </c>
      <c r="IH14" s="31">
        <v>26.8</v>
      </c>
      <c r="II14" s="22"/>
      <c r="IJ14" s="77"/>
      <c r="IK14" s="185"/>
      <c r="IL14" s="26">
        <v>7</v>
      </c>
      <c r="IM14" s="25">
        <v>978</v>
      </c>
      <c r="IN14" s="23">
        <v>41235</v>
      </c>
      <c r="IO14" s="25">
        <v>978</v>
      </c>
      <c r="IP14" s="93" t="s">
        <v>453</v>
      </c>
      <c r="IQ14" s="31">
        <v>26.5</v>
      </c>
      <c r="IR14" s="22"/>
      <c r="IS14" s="77"/>
      <c r="IT14" s="185"/>
      <c r="IU14" s="26">
        <v>7</v>
      </c>
      <c r="IV14" s="25">
        <v>877.1</v>
      </c>
      <c r="IW14" s="23">
        <v>41236</v>
      </c>
      <c r="IX14" s="25">
        <v>877.1</v>
      </c>
      <c r="IY14" s="93" t="s">
        <v>448</v>
      </c>
      <c r="IZ14" s="31">
        <v>26.8</v>
      </c>
      <c r="JB14" s="77"/>
      <c r="JC14" s="5"/>
      <c r="JD14" s="26">
        <v>7</v>
      </c>
      <c r="JE14" s="25">
        <v>730.61</v>
      </c>
      <c r="JF14" s="23">
        <v>41237</v>
      </c>
      <c r="JG14" s="25">
        <v>730.61</v>
      </c>
      <c r="JH14" s="93" t="s">
        <v>458</v>
      </c>
      <c r="JI14" s="31">
        <v>26.8</v>
      </c>
      <c r="JK14" s="77"/>
      <c r="JL14" s="5"/>
      <c r="JM14" s="26">
        <v>7</v>
      </c>
      <c r="JN14" s="25">
        <v>933.5</v>
      </c>
      <c r="JO14" s="1">
        <v>41239</v>
      </c>
      <c r="JP14" s="10">
        <v>933.5</v>
      </c>
      <c r="JQ14" s="104" t="s">
        <v>463</v>
      </c>
      <c r="JR14" s="30">
        <v>27.3</v>
      </c>
      <c r="JT14" s="77"/>
      <c r="JU14" s="5"/>
      <c r="JV14" s="26">
        <v>7</v>
      </c>
      <c r="JW14" s="25">
        <v>851.25</v>
      </c>
      <c r="JX14" s="23">
        <v>41240</v>
      </c>
      <c r="JY14" s="25">
        <v>851.25</v>
      </c>
      <c r="JZ14" s="93" t="s">
        <v>469</v>
      </c>
      <c r="KA14" s="31">
        <v>27.5</v>
      </c>
      <c r="KC14" s="77"/>
      <c r="KD14" s="5"/>
      <c r="KE14" s="26">
        <v>7</v>
      </c>
      <c r="KF14" s="25">
        <v>709.75</v>
      </c>
      <c r="KG14" s="23">
        <v>41240</v>
      </c>
      <c r="KH14" s="24">
        <v>709.75</v>
      </c>
      <c r="KI14" s="93" t="s">
        <v>472</v>
      </c>
      <c r="KJ14" s="31">
        <v>27.5</v>
      </c>
      <c r="KL14" s="77"/>
      <c r="KM14" s="5"/>
      <c r="KN14" s="26">
        <v>7</v>
      </c>
      <c r="KO14" s="25">
        <v>909.3</v>
      </c>
      <c r="KP14" s="23">
        <v>41241</v>
      </c>
      <c r="KQ14" s="25">
        <v>909.3</v>
      </c>
      <c r="KR14" s="93" t="s">
        <v>480</v>
      </c>
      <c r="KS14" s="31">
        <v>27.8</v>
      </c>
      <c r="KU14" s="77"/>
      <c r="KV14" s="5"/>
      <c r="KW14" s="26">
        <v>7</v>
      </c>
      <c r="KX14" s="25">
        <v>921.3</v>
      </c>
      <c r="KY14" s="23">
        <v>41242</v>
      </c>
      <c r="KZ14" s="24">
        <v>921.3</v>
      </c>
      <c r="LA14" s="93" t="s">
        <v>500</v>
      </c>
      <c r="LB14" s="31">
        <v>27.8</v>
      </c>
      <c r="LD14" s="77"/>
      <c r="LE14" s="5"/>
      <c r="LF14" s="26">
        <v>7</v>
      </c>
      <c r="LG14" s="25">
        <v>791.84</v>
      </c>
      <c r="LH14" s="23">
        <v>41242</v>
      </c>
      <c r="LI14" s="24">
        <v>791.84</v>
      </c>
      <c r="LJ14" s="93" t="s">
        <v>493</v>
      </c>
      <c r="LK14" s="31">
        <v>27.8</v>
      </c>
      <c r="LM14" s="11"/>
      <c r="LN14" s="5"/>
      <c r="LO14" s="26">
        <v>7</v>
      </c>
      <c r="LP14" s="25"/>
      <c r="LQ14" s="23"/>
      <c r="LR14" s="25"/>
      <c r="LS14" s="93"/>
      <c r="LT14" s="31"/>
      <c r="LV14" s="11"/>
      <c r="LW14" s="5"/>
      <c r="LX14" s="26">
        <v>7</v>
      </c>
      <c r="LY14" s="25"/>
      <c r="LZ14" s="23"/>
      <c r="MA14" s="25"/>
      <c r="MB14" s="93"/>
      <c r="MC14" s="31"/>
      <c r="ME14" s="11"/>
      <c r="MF14" s="5"/>
      <c r="MG14" s="26">
        <v>7</v>
      </c>
      <c r="MH14" s="25"/>
      <c r="MI14" s="23"/>
      <c r="MJ14" s="25"/>
      <c r="MK14" s="93"/>
      <c r="ML14" s="31"/>
      <c r="MN14" s="11"/>
      <c r="MO14" s="5"/>
      <c r="MP14" s="26">
        <v>7</v>
      </c>
      <c r="MQ14" s="25"/>
      <c r="MR14" s="23"/>
      <c r="MS14" s="25"/>
      <c r="MT14" s="93"/>
      <c r="MU14" s="31"/>
      <c r="MW14" s="11"/>
      <c r="MX14" s="5"/>
      <c r="MY14" s="26">
        <v>7</v>
      </c>
      <c r="MZ14" s="25"/>
      <c r="NA14" s="23"/>
      <c r="NB14" s="25"/>
      <c r="NC14" s="93"/>
      <c r="ND14" s="31"/>
      <c r="NF14" s="11"/>
      <c r="NG14" s="5"/>
      <c r="NH14" s="26">
        <v>7</v>
      </c>
      <c r="NI14" s="25"/>
      <c r="NJ14" s="23"/>
      <c r="NK14" s="25"/>
      <c r="NL14" s="93"/>
      <c r="NM14" s="31"/>
    </row>
    <row r="15" spans="1:377">
      <c r="A15" s="33">
        <v>13</v>
      </c>
      <c r="B15" s="22" t="str">
        <f t="shared" ref="B15:I15" si="12">DN5</f>
        <v>CARNES SELECTAS ALI</v>
      </c>
      <c r="C15" s="22" t="str">
        <f t="shared" si="12"/>
        <v>EXCELL</v>
      </c>
      <c r="D15" s="95" t="str">
        <f t="shared" si="12"/>
        <v>PED. 2057616</v>
      </c>
      <c r="E15" s="227">
        <f t="shared" si="12"/>
        <v>41222</v>
      </c>
      <c r="F15" s="98">
        <f t="shared" si="12"/>
        <v>18791.97</v>
      </c>
      <c r="G15" s="21">
        <f t="shared" si="12"/>
        <v>19</v>
      </c>
      <c r="H15" s="85">
        <f t="shared" si="12"/>
        <v>18787.900000000001</v>
      </c>
      <c r="I15" s="24">
        <f t="shared" si="12"/>
        <v>4.069999999999709</v>
      </c>
      <c r="J15" s="11"/>
      <c r="K15" s="5"/>
      <c r="L15" s="26">
        <v>8</v>
      </c>
      <c r="M15" s="25">
        <v>912.02</v>
      </c>
      <c r="N15" s="23">
        <v>41214</v>
      </c>
      <c r="O15" s="25">
        <v>912.02</v>
      </c>
      <c r="P15" s="93" t="s">
        <v>331</v>
      </c>
      <c r="Q15" s="31">
        <v>28.3</v>
      </c>
      <c r="R15" s="22"/>
      <c r="S15" s="11"/>
      <c r="T15" s="5"/>
      <c r="U15" s="26">
        <v>8</v>
      </c>
      <c r="V15" s="25">
        <v>924.9</v>
      </c>
      <c r="W15" s="23">
        <v>41214</v>
      </c>
      <c r="X15" s="25">
        <v>924.9</v>
      </c>
      <c r="Y15" s="93" t="s">
        <v>332</v>
      </c>
      <c r="Z15" s="31">
        <v>28.3</v>
      </c>
      <c r="AA15" s="22"/>
      <c r="AB15" s="11"/>
      <c r="AC15" s="5"/>
      <c r="AD15" s="26">
        <v>8</v>
      </c>
      <c r="AE15" s="25">
        <v>721.09</v>
      </c>
      <c r="AF15" s="23">
        <v>41215</v>
      </c>
      <c r="AG15" s="25">
        <v>721.09</v>
      </c>
      <c r="AH15" s="93" t="s">
        <v>338</v>
      </c>
      <c r="AI15" s="31">
        <v>28.3</v>
      </c>
      <c r="AJ15" s="22"/>
      <c r="AK15" s="11"/>
      <c r="AL15" s="5"/>
      <c r="AM15" s="26">
        <v>8</v>
      </c>
      <c r="AN15" s="25">
        <v>904.31</v>
      </c>
      <c r="AO15" s="23">
        <v>41219</v>
      </c>
      <c r="AP15" s="25">
        <v>904.31</v>
      </c>
      <c r="AQ15" s="93" t="s">
        <v>353</v>
      </c>
      <c r="AR15" s="31">
        <v>27.8</v>
      </c>
      <c r="AS15" s="22"/>
      <c r="AT15" s="77"/>
      <c r="AU15" s="185"/>
      <c r="AV15" s="26">
        <v>8</v>
      </c>
      <c r="AW15" s="25">
        <v>773.24</v>
      </c>
      <c r="AX15" s="23">
        <v>41219</v>
      </c>
      <c r="AY15" s="25">
        <v>773.24</v>
      </c>
      <c r="AZ15" s="93" t="s">
        <v>354</v>
      </c>
      <c r="BA15" s="31">
        <v>27.8</v>
      </c>
      <c r="BB15" s="22"/>
      <c r="BC15" s="77"/>
      <c r="BD15" s="260"/>
      <c r="BE15" s="26">
        <v>8</v>
      </c>
      <c r="BF15" s="25">
        <v>966.2</v>
      </c>
      <c r="BG15" s="146">
        <v>41216</v>
      </c>
      <c r="BH15" s="193">
        <v>966.2</v>
      </c>
      <c r="BI15" s="188" t="s">
        <v>343</v>
      </c>
      <c r="BJ15" s="142">
        <v>28.3</v>
      </c>
      <c r="BK15" s="22"/>
      <c r="BL15" s="77"/>
      <c r="BM15" s="260"/>
      <c r="BN15" s="26">
        <v>8</v>
      </c>
      <c r="BO15" s="25">
        <v>907.48</v>
      </c>
      <c r="BP15" s="23">
        <v>41218</v>
      </c>
      <c r="BQ15" s="25">
        <v>907.48</v>
      </c>
      <c r="BR15" s="93" t="s">
        <v>350</v>
      </c>
      <c r="BS15" s="224">
        <v>28.3</v>
      </c>
      <c r="BT15" s="22"/>
      <c r="BU15" s="194"/>
      <c r="BV15" s="185"/>
      <c r="BW15" s="26">
        <v>8</v>
      </c>
      <c r="BX15" s="25">
        <v>909.9</v>
      </c>
      <c r="BY15" s="23">
        <v>41220</v>
      </c>
      <c r="BZ15" s="25">
        <v>909.9</v>
      </c>
      <c r="CA15" s="93" t="s">
        <v>357</v>
      </c>
      <c r="CB15" s="31">
        <v>27.8</v>
      </c>
      <c r="CC15" s="22"/>
      <c r="CD15" s="194"/>
      <c r="CE15" s="185"/>
      <c r="CF15" s="26">
        <v>8</v>
      </c>
      <c r="CG15" s="25">
        <v>826.3</v>
      </c>
      <c r="CH15" s="23">
        <v>41223</v>
      </c>
      <c r="CI15" s="25">
        <v>826.3</v>
      </c>
      <c r="CJ15" s="93" t="s">
        <v>372</v>
      </c>
      <c r="CK15" s="31">
        <v>27.8</v>
      </c>
      <c r="CL15" s="22"/>
      <c r="CM15" s="194"/>
      <c r="CN15" s="185"/>
      <c r="CO15" s="26">
        <v>8</v>
      </c>
      <c r="CP15" s="25">
        <v>711.56</v>
      </c>
      <c r="CQ15" s="23">
        <v>41220</v>
      </c>
      <c r="CR15" s="24">
        <v>711.56</v>
      </c>
      <c r="CS15" s="56" t="s">
        <v>358</v>
      </c>
      <c r="CT15" s="31">
        <v>27.8</v>
      </c>
      <c r="CU15" s="22"/>
      <c r="CV15" s="194"/>
      <c r="CW15" s="185"/>
      <c r="CX15" s="26">
        <v>8</v>
      </c>
      <c r="CY15" s="25">
        <v>946.2</v>
      </c>
      <c r="CZ15" s="23">
        <v>41227</v>
      </c>
      <c r="DA15" s="24">
        <v>946.2</v>
      </c>
      <c r="DB15" s="56" t="s">
        <v>388</v>
      </c>
      <c r="DC15" s="31">
        <v>27.3</v>
      </c>
      <c r="DD15" s="22"/>
      <c r="DE15" s="194"/>
      <c r="DF15" s="185"/>
      <c r="DG15" s="26">
        <v>8</v>
      </c>
      <c r="DH15" s="337">
        <v>765.53</v>
      </c>
      <c r="DI15" s="23">
        <v>41226</v>
      </c>
      <c r="DJ15" s="25">
        <v>765.53</v>
      </c>
      <c r="DK15" s="56" t="s">
        <v>380</v>
      </c>
      <c r="DL15" s="31">
        <v>27.5</v>
      </c>
      <c r="DM15" s="22"/>
      <c r="DN15" s="194"/>
      <c r="DO15" s="185"/>
      <c r="DP15" s="26">
        <v>8</v>
      </c>
      <c r="DQ15" s="25">
        <v>986.1</v>
      </c>
      <c r="DR15" s="23">
        <v>41222</v>
      </c>
      <c r="DS15" s="25">
        <v>986.1</v>
      </c>
      <c r="DT15" s="93" t="s">
        <v>369</v>
      </c>
      <c r="DU15" s="31">
        <v>27.5</v>
      </c>
      <c r="DV15" s="22"/>
      <c r="DW15" s="194"/>
      <c r="DX15" s="185"/>
      <c r="DY15" s="26">
        <v>8</v>
      </c>
      <c r="DZ15" s="39">
        <v>934.4</v>
      </c>
      <c r="EA15" s="76">
        <v>41229</v>
      </c>
      <c r="EB15" s="413">
        <v>934.4</v>
      </c>
      <c r="EC15" s="100" t="s">
        <v>398</v>
      </c>
      <c r="ED15" s="31">
        <v>27.3</v>
      </c>
      <c r="EE15" s="22"/>
      <c r="EF15" s="194"/>
      <c r="EG15" s="260"/>
      <c r="EH15" s="26">
        <v>8</v>
      </c>
      <c r="EI15" s="25">
        <v>909.3</v>
      </c>
      <c r="EJ15" s="23">
        <v>41226</v>
      </c>
      <c r="EK15" s="24">
        <v>909.3</v>
      </c>
      <c r="EL15" s="56" t="s">
        <v>385</v>
      </c>
      <c r="EM15" s="31">
        <v>27.3</v>
      </c>
      <c r="EN15" s="22"/>
      <c r="EO15" s="194"/>
      <c r="EP15" s="185"/>
      <c r="EQ15" s="26">
        <v>8</v>
      </c>
      <c r="ER15" s="25">
        <v>969.3</v>
      </c>
      <c r="ES15" s="23">
        <v>41228</v>
      </c>
      <c r="ET15" s="25">
        <v>969.3</v>
      </c>
      <c r="EU15" s="56" t="s">
        <v>392</v>
      </c>
      <c r="EV15" s="31">
        <v>27.1</v>
      </c>
      <c r="EW15" s="22"/>
      <c r="EX15" s="77"/>
      <c r="EY15" s="185"/>
      <c r="EZ15" s="26">
        <v>8</v>
      </c>
      <c r="FA15" s="25">
        <v>742.4</v>
      </c>
      <c r="FB15" s="159">
        <v>41229</v>
      </c>
      <c r="FC15" s="158">
        <v>742.4</v>
      </c>
      <c r="FD15" s="56" t="s">
        <v>401</v>
      </c>
      <c r="FE15" s="138">
        <v>26.8</v>
      </c>
      <c r="FF15" s="22"/>
      <c r="FG15" s="77"/>
      <c r="FH15" s="185"/>
      <c r="FI15" s="26">
        <v>8</v>
      </c>
      <c r="FJ15" s="25">
        <v>975</v>
      </c>
      <c r="FK15" s="23">
        <v>41229</v>
      </c>
      <c r="FL15" s="25">
        <v>975</v>
      </c>
      <c r="FM15" s="93" t="s">
        <v>400</v>
      </c>
      <c r="FN15" s="31">
        <v>26.5</v>
      </c>
      <c r="FO15" s="22"/>
      <c r="FP15" s="77"/>
      <c r="FQ15" s="185"/>
      <c r="FR15" s="26">
        <v>8</v>
      </c>
      <c r="FS15" s="25">
        <v>759.18</v>
      </c>
      <c r="FT15" s="23">
        <v>41227</v>
      </c>
      <c r="FU15" s="25">
        <v>759.18</v>
      </c>
      <c r="FV15" s="93" t="s">
        <v>391</v>
      </c>
      <c r="FW15" s="31">
        <v>26.5</v>
      </c>
      <c r="FX15" s="22"/>
      <c r="FY15" s="77"/>
      <c r="FZ15" s="185"/>
      <c r="GA15" s="26">
        <v>8</v>
      </c>
      <c r="GB15" s="25">
        <v>698.87</v>
      </c>
      <c r="GC15" s="23">
        <v>41232</v>
      </c>
      <c r="GD15" s="25">
        <v>698.87</v>
      </c>
      <c r="GE15" s="93" t="s">
        <v>416</v>
      </c>
      <c r="GF15" s="31">
        <v>26.5</v>
      </c>
      <c r="GG15" s="22"/>
      <c r="GH15" s="194"/>
      <c r="GI15" s="185"/>
      <c r="GJ15" s="26">
        <v>8</v>
      </c>
      <c r="GK15" s="25">
        <v>948.9</v>
      </c>
      <c r="GL15" s="23">
        <v>41232</v>
      </c>
      <c r="GM15" s="25">
        <v>948.9</v>
      </c>
      <c r="GN15" s="93" t="s">
        <v>423</v>
      </c>
      <c r="GO15" s="31">
        <v>26.8</v>
      </c>
      <c r="GP15" s="22"/>
      <c r="GQ15" s="194"/>
      <c r="GR15" s="185"/>
      <c r="GS15" s="26">
        <v>8</v>
      </c>
      <c r="GT15" s="25">
        <v>907.2</v>
      </c>
      <c r="GU15" s="23">
        <v>41232</v>
      </c>
      <c r="GV15" s="25">
        <v>907.2</v>
      </c>
      <c r="GW15" s="93" t="s">
        <v>421</v>
      </c>
      <c r="GX15" s="31">
        <v>26.5</v>
      </c>
      <c r="GY15" s="22"/>
      <c r="GZ15" s="77"/>
      <c r="HA15" s="185"/>
      <c r="HB15" s="26">
        <v>8</v>
      </c>
      <c r="HC15" s="25">
        <v>908.39</v>
      </c>
      <c r="HD15" s="23">
        <v>41235</v>
      </c>
      <c r="HE15" s="25">
        <v>908.39</v>
      </c>
      <c r="HF15" s="93" t="s">
        <v>442</v>
      </c>
      <c r="HG15" s="31">
        <v>26.8</v>
      </c>
      <c r="HH15" s="22"/>
      <c r="HI15" s="77"/>
      <c r="HJ15" s="185"/>
      <c r="HK15" s="26">
        <v>8</v>
      </c>
      <c r="HL15" s="25">
        <v>926.3</v>
      </c>
      <c r="HM15" s="23">
        <v>41232</v>
      </c>
      <c r="HN15" s="25">
        <v>926.3</v>
      </c>
      <c r="HO15" s="93" t="s">
        <v>432</v>
      </c>
      <c r="HP15" s="31">
        <v>26.5</v>
      </c>
      <c r="HQ15" s="22"/>
      <c r="HR15" s="77"/>
      <c r="HS15" s="185"/>
      <c r="HT15" s="26">
        <v>8</v>
      </c>
      <c r="HU15" s="25">
        <v>736.05</v>
      </c>
      <c r="HV15" s="23">
        <v>41234</v>
      </c>
      <c r="HW15" s="25">
        <v>736.05</v>
      </c>
      <c r="HX15" s="93" t="s">
        <v>439</v>
      </c>
      <c r="HY15" s="31">
        <v>26.5</v>
      </c>
      <c r="HZ15" s="22"/>
      <c r="IA15" s="77"/>
      <c r="IB15" s="185"/>
      <c r="IC15" s="26">
        <v>8</v>
      </c>
      <c r="ID15" s="25">
        <v>722.45</v>
      </c>
      <c r="IE15" s="23">
        <v>41235</v>
      </c>
      <c r="IF15" s="25">
        <v>722.45</v>
      </c>
      <c r="IG15" s="93" t="s">
        <v>442</v>
      </c>
      <c r="IH15" s="31">
        <v>26.8</v>
      </c>
      <c r="II15" s="22"/>
      <c r="IJ15" s="77"/>
      <c r="IK15" s="185"/>
      <c r="IL15" s="26">
        <v>8</v>
      </c>
      <c r="IM15" s="25">
        <v>964.4</v>
      </c>
      <c r="IN15" s="23">
        <v>41235</v>
      </c>
      <c r="IO15" s="25">
        <v>964.4</v>
      </c>
      <c r="IP15" s="93" t="s">
        <v>453</v>
      </c>
      <c r="IQ15" s="31">
        <v>26.5</v>
      </c>
      <c r="IR15" s="22"/>
      <c r="IS15" s="77"/>
      <c r="IT15" s="185"/>
      <c r="IU15" s="26">
        <v>8</v>
      </c>
      <c r="IV15" s="25">
        <v>830.39</v>
      </c>
      <c r="IW15" s="23">
        <v>41236</v>
      </c>
      <c r="IX15" s="25">
        <v>830.39</v>
      </c>
      <c r="IY15" s="93" t="s">
        <v>448</v>
      </c>
      <c r="IZ15" s="31">
        <v>26.8</v>
      </c>
      <c r="JB15" s="11"/>
      <c r="JC15" s="5"/>
      <c r="JD15" s="26">
        <v>8</v>
      </c>
      <c r="JE15" s="25">
        <v>760.54</v>
      </c>
      <c r="JF15" s="23">
        <v>41237</v>
      </c>
      <c r="JG15" s="25">
        <v>760.54</v>
      </c>
      <c r="JH15" s="93" t="s">
        <v>456</v>
      </c>
      <c r="JI15" s="31">
        <v>26.8</v>
      </c>
      <c r="JK15" s="11"/>
      <c r="JL15" s="5"/>
      <c r="JM15" s="26">
        <v>8</v>
      </c>
      <c r="JN15" s="25">
        <v>931.7</v>
      </c>
      <c r="JO15" s="1">
        <v>41239</v>
      </c>
      <c r="JP15" s="10">
        <v>931.7</v>
      </c>
      <c r="JQ15" s="104" t="s">
        <v>460</v>
      </c>
      <c r="JR15" s="30">
        <v>27.3</v>
      </c>
      <c r="JT15" s="11"/>
      <c r="JU15" s="5"/>
      <c r="JV15" s="26">
        <v>8</v>
      </c>
      <c r="JW15" s="25">
        <v>813.15</v>
      </c>
      <c r="JX15" s="23">
        <v>41240</v>
      </c>
      <c r="JY15" s="25">
        <v>813.15</v>
      </c>
      <c r="JZ15" s="93" t="s">
        <v>469</v>
      </c>
      <c r="KA15" s="31">
        <v>27.5</v>
      </c>
      <c r="KC15" s="11"/>
      <c r="KD15" s="5"/>
      <c r="KE15" s="26">
        <v>8</v>
      </c>
      <c r="KF15" s="25">
        <v>811.79</v>
      </c>
      <c r="KG15" s="23">
        <v>41240</v>
      </c>
      <c r="KH15" s="24">
        <v>811.79</v>
      </c>
      <c r="KI15" s="93" t="s">
        <v>472</v>
      </c>
      <c r="KJ15" s="31">
        <v>27.5</v>
      </c>
      <c r="KL15" s="11"/>
      <c r="KM15" s="5"/>
      <c r="KN15" s="26">
        <v>8</v>
      </c>
      <c r="KO15" s="25">
        <v>917.46</v>
      </c>
      <c r="KP15" s="23">
        <v>41241</v>
      </c>
      <c r="KQ15" s="25">
        <v>917.46</v>
      </c>
      <c r="KR15" s="93" t="s">
        <v>478</v>
      </c>
      <c r="KS15" s="31">
        <v>27.8</v>
      </c>
      <c r="KU15" s="11"/>
      <c r="KV15" s="5"/>
      <c r="KW15" s="26">
        <v>8</v>
      </c>
      <c r="KX15" s="25">
        <v>967.1</v>
      </c>
      <c r="KY15" s="23">
        <v>41242</v>
      </c>
      <c r="KZ15" s="24">
        <v>967.1</v>
      </c>
      <c r="LA15" s="93" t="s">
        <v>492</v>
      </c>
      <c r="LB15" s="31">
        <v>27.8</v>
      </c>
      <c r="LD15" s="11"/>
      <c r="LE15" s="5"/>
      <c r="LF15" s="26">
        <v>8</v>
      </c>
      <c r="LG15" s="25">
        <v>813.61</v>
      </c>
      <c r="LH15" s="23">
        <v>41242</v>
      </c>
      <c r="LI15" s="24">
        <v>813.61</v>
      </c>
      <c r="LJ15" s="93" t="s">
        <v>493</v>
      </c>
      <c r="LK15" s="31">
        <v>27.8</v>
      </c>
      <c r="LM15" s="11"/>
      <c r="LN15" s="5"/>
      <c r="LO15" s="26">
        <v>8</v>
      </c>
      <c r="LP15" s="25"/>
      <c r="LQ15" s="23"/>
      <c r="LR15" s="25"/>
      <c r="LS15" s="93"/>
      <c r="LT15" s="31"/>
      <c r="LV15" s="11"/>
      <c r="LW15" s="5"/>
      <c r="LX15" s="26">
        <v>8</v>
      </c>
      <c r="LY15" s="25"/>
      <c r="LZ15" s="23"/>
      <c r="MA15" s="25"/>
      <c r="MB15" s="93"/>
      <c r="MC15" s="31"/>
      <c r="ME15" s="11"/>
      <c r="MF15" s="5"/>
      <c r="MG15" s="26">
        <v>8</v>
      </c>
      <c r="MH15" s="25"/>
      <c r="MI15" s="23"/>
      <c r="MJ15" s="25"/>
      <c r="MK15" s="93"/>
      <c r="ML15" s="31"/>
      <c r="MN15" s="11"/>
      <c r="MO15" s="5"/>
      <c r="MP15" s="26">
        <v>8</v>
      </c>
      <c r="MQ15" s="25"/>
      <c r="MR15" s="23"/>
      <c r="MS15" s="25"/>
      <c r="MT15" s="93"/>
      <c r="MU15" s="31"/>
      <c r="MW15" s="11"/>
      <c r="MX15" s="5"/>
      <c r="MY15" s="26">
        <v>8</v>
      </c>
      <c r="MZ15" s="25"/>
      <c r="NA15" s="23"/>
      <c r="NB15" s="25"/>
      <c r="NC15" s="93"/>
      <c r="ND15" s="31"/>
      <c r="NF15" s="11"/>
      <c r="NG15" s="5"/>
      <c r="NH15" s="26">
        <v>8</v>
      </c>
      <c r="NI15" s="25"/>
      <c r="NJ15" s="23"/>
      <c r="NK15" s="25"/>
      <c r="NL15" s="93"/>
      <c r="NM15" s="31"/>
    </row>
    <row r="16" spans="1:377">
      <c r="A16" s="33">
        <v>14</v>
      </c>
      <c r="B16" s="22" t="str">
        <f t="shared" ref="B16:I16" si="13">DW5</f>
        <v>FORTIS FOODS</v>
      </c>
      <c r="C16" s="22" t="str">
        <f t="shared" si="13"/>
        <v>Seaboard</v>
      </c>
      <c r="D16" s="95" t="str">
        <f t="shared" si="13"/>
        <v>PED. 2014118</v>
      </c>
      <c r="E16" s="227">
        <f t="shared" si="13"/>
        <v>41222</v>
      </c>
      <c r="F16" s="98">
        <f t="shared" si="13"/>
        <v>19624.79</v>
      </c>
      <c r="G16" s="21">
        <f t="shared" si="13"/>
        <v>21</v>
      </c>
      <c r="H16" s="85">
        <f t="shared" si="13"/>
        <v>19620.400000000001</v>
      </c>
      <c r="I16" s="24">
        <f t="shared" si="13"/>
        <v>4.3899999999994179</v>
      </c>
      <c r="J16" s="11"/>
      <c r="K16" s="5"/>
      <c r="L16" s="26">
        <v>9</v>
      </c>
      <c r="M16" s="25">
        <v>913.83</v>
      </c>
      <c r="N16" s="23">
        <v>41212</v>
      </c>
      <c r="O16" s="25">
        <v>913.83</v>
      </c>
      <c r="P16" s="93" t="s">
        <v>234</v>
      </c>
      <c r="Q16" s="31">
        <v>28.3</v>
      </c>
      <c r="R16" s="22"/>
      <c r="S16" s="11"/>
      <c r="T16" s="5"/>
      <c r="U16" s="26">
        <v>9</v>
      </c>
      <c r="V16" s="25">
        <v>939.9</v>
      </c>
      <c r="W16" s="23">
        <v>41214</v>
      </c>
      <c r="X16" s="25">
        <v>939.9</v>
      </c>
      <c r="Y16" s="93" t="s">
        <v>332</v>
      </c>
      <c r="Z16" s="31">
        <v>28.3</v>
      </c>
      <c r="AA16" s="22"/>
      <c r="AB16" s="11"/>
      <c r="AC16" s="5"/>
      <c r="AD16" s="26">
        <v>9</v>
      </c>
      <c r="AE16" s="25">
        <v>685.26</v>
      </c>
      <c r="AF16" s="23">
        <v>41215</v>
      </c>
      <c r="AG16" s="25">
        <v>685.26</v>
      </c>
      <c r="AH16" s="93" t="s">
        <v>338</v>
      </c>
      <c r="AI16" s="31">
        <v>28.3</v>
      </c>
      <c r="AJ16" s="22"/>
      <c r="AK16" s="11"/>
      <c r="AL16" s="5"/>
      <c r="AM16" s="26">
        <v>9</v>
      </c>
      <c r="AN16" s="25">
        <v>887.07</v>
      </c>
      <c r="AO16" s="23">
        <v>41218</v>
      </c>
      <c r="AP16" s="25">
        <v>887.07</v>
      </c>
      <c r="AQ16" s="93" t="s">
        <v>350</v>
      </c>
      <c r="AR16" s="31">
        <v>28.3</v>
      </c>
      <c r="AS16" s="22"/>
      <c r="AT16" s="77"/>
      <c r="AU16" s="185"/>
      <c r="AV16" s="26">
        <v>9</v>
      </c>
      <c r="AW16" s="25">
        <v>807.26</v>
      </c>
      <c r="AX16" s="23">
        <v>41219</v>
      </c>
      <c r="AY16" s="25">
        <v>807.26</v>
      </c>
      <c r="AZ16" s="93" t="s">
        <v>355</v>
      </c>
      <c r="BA16" s="31">
        <v>27.8</v>
      </c>
      <c r="BB16" s="22"/>
      <c r="BC16" s="194"/>
      <c r="BD16" s="260"/>
      <c r="BE16" s="26">
        <v>9</v>
      </c>
      <c r="BF16" s="25">
        <v>943.9</v>
      </c>
      <c r="BG16" s="146">
        <v>41216</v>
      </c>
      <c r="BH16" s="193">
        <v>943.9</v>
      </c>
      <c r="BI16" s="188" t="s">
        <v>342</v>
      </c>
      <c r="BJ16" s="142">
        <v>28.3</v>
      </c>
      <c r="BK16" s="22"/>
      <c r="BL16" s="194"/>
      <c r="BM16" s="260"/>
      <c r="BN16" s="26">
        <v>9</v>
      </c>
      <c r="BO16" s="25">
        <v>916.55</v>
      </c>
      <c r="BP16" s="23">
        <v>41218</v>
      </c>
      <c r="BQ16" s="25">
        <v>915.65</v>
      </c>
      <c r="BR16" s="93" t="s">
        <v>349</v>
      </c>
      <c r="BS16" s="224">
        <v>28.3</v>
      </c>
      <c r="BT16" s="22"/>
      <c r="BU16" s="194"/>
      <c r="BV16" s="185"/>
      <c r="BW16" s="26">
        <v>9</v>
      </c>
      <c r="BX16" s="25">
        <v>870</v>
      </c>
      <c r="BY16" s="23">
        <v>41222</v>
      </c>
      <c r="BZ16" s="25">
        <v>870</v>
      </c>
      <c r="CA16" s="93" t="s">
        <v>364</v>
      </c>
      <c r="CB16" s="31">
        <v>27.8</v>
      </c>
      <c r="CC16" s="22"/>
      <c r="CD16" s="194"/>
      <c r="CE16" s="185"/>
      <c r="CF16" s="26">
        <v>9</v>
      </c>
      <c r="CG16" s="25">
        <v>746.94</v>
      </c>
      <c r="CH16" s="23">
        <v>41223</v>
      </c>
      <c r="CI16" s="25">
        <v>746.94</v>
      </c>
      <c r="CJ16" s="93" t="s">
        <v>372</v>
      </c>
      <c r="CK16" s="31">
        <v>27.8</v>
      </c>
      <c r="CL16" s="22"/>
      <c r="CM16" s="194"/>
      <c r="CN16" s="185"/>
      <c r="CO16" s="26">
        <v>9</v>
      </c>
      <c r="CP16" s="25">
        <v>826.76</v>
      </c>
      <c r="CQ16" s="23">
        <v>41220</v>
      </c>
      <c r="CR16" s="24">
        <v>826.76</v>
      </c>
      <c r="CS16" s="56" t="s">
        <v>360</v>
      </c>
      <c r="CT16" s="31">
        <v>27.8</v>
      </c>
      <c r="CU16" s="22"/>
      <c r="CV16" s="194"/>
      <c r="CW16" s="185"/>
      <c r="CX16" s="26">
        <v>9</v>
      </c>
      <c r="CY16" s="25">
        <v>920.8</v>
      </c>
      <c r="CZ16" s="23">
        <v>41226</v>
      </c>
      <c r="DA16" s="24">
        <v>920.8</v>
      </c>
      <c r="DB16" s="56" t="s">
        <v>382</v>
      </c>
      <c r="DC16" s="31">
        <v>27.5</v>
      </c>
      <c r="DD16" s="22"/>
      <c r="DE16" s="194"/>
      <c r="DF16" s="185"/>
      <c r="DG16" s="26">
        <v>9</v>
      </c>
      <c r="DH16" s="337">
        <v>779.14</v>
      </c>
      <c r="DI16" s="23">
        <v>41226</v>
      </c>
      <c r="DJ16" s="25">
        <v>779.14</v>
      </c>
      <c r="DK16" s="56" t="s">
        <v>379</v>
      </c>
      <c r="DL16" s="31">
        <v>27.5</v>
      </c>
      <c r="DM16" s="22"/>
      <c r="DN16" s="194"/>
      <c r="DO16" s="185"/>
      <c r="DP16" s="26">
        <v>9</v>
      </c>
      <c r="DQ16" s="25">
        <v>1004.7</v>
      </c>
      <c r="DR16" s="23">
        <v>41222</v>
      </c>
      <c r="DS16" s="25">
        <v>1004.7</v>
      </c>
      <c r="DT16" s="93" t="s">
        <v>369</v>
      </c>
      <c r="DU16" s="31">
        <v>27.5</v>
      </c>
      <c r="DV16" s="22"/>
      <c r="DW16" s="194"/>
      <c r="DX16" s="185"/>
      <c r="DY16" s="26">
        <v>9</v>
      </c>
      <c r="DZ16" s="39">
        <v>933.5</v>
      </c>
      <c r="EA16" s="76">
        <v>41228</v>
      </c>
      <c r="EB16" s="413">
        <v>933.5</v>
      </c>
      <c r="EC16" s="100" t="s">
        <v>395</v>
      </c>
      <c r="ED16" s="31">
        <v>27.3</v>
      </c>
      <c r="EE16" s="22"/>
      <c r="EF16" s="194"/>
      <c r="EG16" s="260"/>
      <c r="EH16" s="26">
        <v>9</v>
      </c>
      <c r="EI16" s="25">
        <v>916.55</v>
      </c>
      <c r="EJ16" s="23">
        <v>41226</v>
      </c>
      <c r="EK16" s="24">
        <v>916.55</v>
      </c>
      <c r="EL16" s="56" t="s">
        <v>385</v>
      </c>
      <c r="EM16" s="31">
        <v>27.3</v>
      </c>
      <c r="EN16" s="22"/>
      <c r="EO16" s="77"/>
      <c r="EP16" s="185"/>
      <c r="EQ16" s="26">
        <v>9</v>
      </c>
      <c r="ER16" s="25">
        <v>959.4</v>
      </c>
      <c r="ES16" s="23">
        <v>41227</v>
      </c>
      <c r="ET16" s="25">
        <v>959.4</v>
      </c>
      <c r="EU16" s="56" t="s">
        <v>387</v>
      </c>
      <c r="EV16" s="31">
        <v>27.1</v>
      </c>
      <c r="EW16" s="22"/>
      <c r="EX16" s="77"/>
      <c r="EY16" s="185"/>
      <c r="EZ16" s="26">
        <v>9</v>
      </c>
      <c r="FA16" s="25">
        <v>731.07</v>
      </c>
      <c r="FB16" s="159">
        <v>41230</v>
      </c>
      <c r="FC16" s="158">
        <v>731.07</v>
      </c>
      <c r="FD16" s="56" t="s">
        <v>411</v>
      </c>
      <c r="FE16" s="138">
        <v>26.8</v>
      </c>
      <c r="FF16" s="22"/>
      <c r="FG16" s="77"/>
      <c r="FH16" s="185"/>
      <c r="FI16" s="26">
        <v>9</v>
      </c>
      <c r="FJ16" s="25">
        <v>958</v>
      </c>
      <c r="FK16" s="23">
        <v>41230</v>
      </c>
      <c r="FL16" s="25">
        <v>958</v>
      </c>
      <c r="FM16" s="93" t="s">
        <v>413</v>
      </c>
      <c r="FN16" s="31">
        <v>26.5</v>
      </c>
      <c r="FO16" s="22"/>
      <c r="FP16" s="77"/>
      <c r="FQ16" s="185"/>
      <c r="FR16" s="26">
        <v>9</v>
      </c>
      <c r="FS16" s="25">
        <v>727.89</v>
      </c>
      <c r="FT16" s="23">
        <v>41227</v>
      </c>
      <c r="FU16" s="25">
        <v>727.89</v>
      </c>
      <c r="FV16" s="93" t="s">
        <v>391</v>
      </c>
      <c r="FW16" s="31">
        <v>26.5</v>
      </c>
      <c r="FX16" s="22"/>
      <c r="FY16" s="77"/>
      <c r="FZ16" s="185"/>
      <c r="GA16" s="26">
        <v>9</v>
      </c>
      <c r="GB16" s="25">
        <v>810.88</v>
      </c>
      <c r="GC16" s="23">
        <v>41233</v>
      </c>
      <c r="GD16" s="25">
        <v>810.88</v>
      </c>
      <c r="GE16" s="93" t="s">
        <v>425</v>
      </c>
      <c r="GF16" s="31">
        <v>26.5</v>
      </c>
      <c r="GG16" s="22"/>
      <c r="GH16" s="194"/>
      <c r="GI16" s="185"/>
      <c r="GJ16" s="26">
        <v>9</v>
      </c>
      <c r="GK16" s="25">
        <v>924</v>
      </c>
      <c r="GL16" s="23">
        <v>41230</v>
      </c>
      <c r="GM16" s="25">
        <v>924</v>
      </c>
      <c r="GN16" s="93" t="s">
        <v>413</v>
      </c>
      <c r="GO16" s="31">
        <v>26.5</v>
      </c>
      <c r="GP16" s="22"/>
      <c r="GQ16" s="77"/>
      <c r="GR16" s="185"/>
      <c r="GS16" s="26">
        <v>9</v>
      </c>
      <c r="GT16" s="25">
        <v>905.4</v>
      </c>
      <c r="GU16" s="23">
        <v>41232</v>
      </c>
      <c r="GV16" s="25">
        <v>905.4</v>
      </c>
      <c r="GW16" s="93" t="s">
        <v>421</v>
      </c>
      <c r="GX16" s="31">
        <v>26.5</v>
      </c>
      <c r="GY16" s="22"/>
      <c r="GZ16" s="77"/>
      <c r="HA16" s="185"/>
      <c r="HB16" s="26">
        <v>9</v>
      </c>
      <c r="HC16" s="25">
        <v>913.83</v>
      </c>
      <c r="HD16" s="23">
        <v>41233</v>
      </c>
      <c r="HE16" s="25">
        <v>913.83</v>
      </c>
      <c r="HF16" s="93" t="s">
        <v>434</v>
      </c>
      <c r="HG16" s="31">
        <v>26.5</v>
      </c>
      <c r="HH16" s="22"/>
      <c r="HI16" s="77"/>
      <c r="HJ16" s="185"/>
      <c r="HK16" s="26">
        <v>9</v>
      </c>
      <c r="HL16" s="25">
        <v>953.5</v>
      </c>
      <c r="HM16" s="23">
        <v>41232</v>
      </c>
      <c r="HN16" s="25">
        <v>953.5</v>
      </c>
      <c r="HO16" s="93" t="s">
        <v>432</v>
      </c>
      <c r="HP16" s="31">
        <v>26.5</v>
      </c>
      <c r="HQ16" s="22"/>
      <c r="HR16" s="77"/>
      <c r="HS16" s="185"/>
      <c r="HT16" s="26">
        <v>9</v>
      </c>
      <c r="HU16" s="25">
        <v>768.71</v>
      </c>
      <c r="HV16" s="23">
        <v>41234</v>
      </c>
      <c r="HW16" s="25">
        <v>768.71</v>
      </c>
      <c r="HX16" s="93" t="s">
        <v>439</v>
      </c>
      <c r="HY16" s="31">
        <v>26.5</v>
      </c>
      <c r="HZ16" s="22"/>
      <c r="IA16" s="77"/>
      <c r="IB16" s="185"/>
      <c r="IC16" s="26">
        <v>9</v>
      </c>
      <c r="ID16" s="25">
        <v>795.01</v>
      </c>
      <c r="IE16" s="23">
        <v>41235</v>
      </c>
      <c r="IF16" s="25">
        <v>795.01</v>
      </c>
      <c r="IG16" s="93" t="s">
        <v>441</v>
      </c>
      <c r="IH16" s="31">
        <v>26.8</v>
      </c>
      <c r="II16" s="22"/>
      <c r="IJ16" s="77"/>
      <c r="IK16" s="185"/>
      <c r="IL16" s="26">
        <v>9</v>
      </c>
      <c r="IM16" s="25">
        <v>925.8</v>
      </c>
      <c r="IN16" s="23">
        <v>41235</v>
      </c>
      <c r="IO16" s="25">
        <v>925.8</v>
      </c>
      <c r="IP16" s="93" t="s">
        <v>453</v>
      </c>
      <c r="IQ16" s="31">
        <v>26.5</v>
      </c>
      <c r="IR16" s="22"/>
      <c r="IS16" s="77"/>
      <c r="IT16" s="185"/>
      <c r="IU16" s="26">
        <v>9</v>
      </c>
      <c r="IV16" s="25">
        <v>853.97</v>
      </c>
      <c r="IW16" s="23">
        <v>41236</v>
      </c>
      <c r="IX16" s="25">
        <v>853.97</v>
      </c>
      <c r="IY16" s="93" t="s">
        <v>448</v>
      </c>
      <c r="IZ16" s="31">
        <v>26.8</v>
      </c>
      <c r="JB16" s="11"/>
      <c r="JC16" s="5"/>
      <c r="JD16" s="26">
        <v>9</v>
      </c>
      <c r="JE16" s="25">
        <v>746.94</v>
      </c>
      <c r="JF16" s="23">
        <v>41237</v>
      </c>
      <c r="JG16" s="25">
        <v>746.94</v>
      </c>
      <c r="JH16" s="93" t="s">
        <v>454</v>
      </c>
      <c r="JI16" s="31">
        <v>26.8</v>
      </c>
      <c r="JK16" s="11"/>
      <c r="JL16" s="5"/>
      <c r="JM16" s="26">
        <v>9</v>
      </c>
      <c r="JN16" s="25">
        <v>929.9</v>
      </c>
      <c r="JO16" s="1">
        <v>41239</v>
      </c>
      <c r="JP16" s="10">
        <v>929.9</v>
      </c>
      <c r="JQ16" s="104" t="s">
        <v>463</v>
      </c>
      <c r="JR16" s="30">
        <v>27.3</v>
      </c>
      <c r="JT16" s="11"/>
      <c r="JU16" s="5"/>
      <c r="JV16" s="26">
        <v>9</v>
      </c>
      <c r="JW16" s="25">
        <v>776.87</v>
      </c>
      <c r="JX16" s="23">
        <v>41240</v>
      </c>
      <c r="JY16" s="25">
        <v>776.87</v>
      </c>
      <c r="JZ16" s="93" t="s">
        <v>469</v>
      </c>
      <c r="KA16" s="31">
        <v>27.5</v>
      </c>
      <c r="KC16" s="11"/>
      <c r="KD16" s="5"/>
      <c r="KE16" s="26">
        <v>9</v>
      </c>
      <c r="KF16" s="25">
        <v>814.51</v>
      </c>
      <c r="KG16" s="23">
        <v>41240</v>
      </c>
      <c r="KH16" s="24">
        <v>814.51</v>
      </c>
      <c r="KI16" s="93" t="s">
        <v>472</v>
      </c>
      <c r="KJ16" s="31">
        <v>27.5</v>
      </c>
      <c r="KL16" s="11"/>
      <c r="KM16" s="5"/>
      <c r="KN16" s="26">
        <v>9</v>
      </c>
      <c r="KO16" s="25">
        <v>912.93</v>
      </c>
      <c r="KP16" s="23">
        <v>41241</v>
      </c>
      <c r="KQ16" s="25">
        <v>912.93</v>
      </c>
      <c r="KR16" s="93" t="s">
        <v>480</v>
      </c>
      <c r="KS16" s="31">
        <v>27.8</v>
      </c>
      <c r="KU16" s="11"/>
      <c r="KV16" s="5"/>
      <c r="KW16" s="26">
        <v>9</v>
      </c>
      <c r="KX16" s="25">
        <v>932.6</v>
      </c>
      <c r="KY16" s="23">
        <v>41242</v>
      </c>
      <c r="KZ16" s="24">
        <v>932.6</v>
      </c>
      <c r="LA16" s="93" t="s">
        <v>491</v>
      </c>
      <c r="LB16" s="31">
        <v>27.8</v>
      </c>
      <c r="LD16" s="11"/>
      <c r="LE16" s="5"/>
      <c r="LF16" s="26">
        <v>9</v>
      </c>
      <c r="LG16" s="25">
        <v>796.83</v>
      </c>
      <c r="LH16" s="23">
        <v>41242</v>
      </c>
      <c r="LI16" s="24">
        <v>796.83</v>
      </c>
      <c r="LJ16" s="93" t="s">
        <v>493</v>
      </c>
      <c r="LK16" s="31">
        <v>27.8</v>
      </c>
      <c r="LM16" s="11"/>
      <c r="LN16" s="5"/>
      <c r="LO16" s="26">
        <v>9</v>
      </c>
      <c r="LP16" s="25"/>
      <c r="LQ16" s="23"/>
      <c r="LR16" s="25"/>
      <c r="LS16" s="93"/>
      <c r="LT16" s="31"/>
      <c r="LV16" s="11"/>
      <c r="LW16" s="5"/>
      <c r="LX16" s="26">
        <v>9</v>
      </c>
      <c r="LY16" s="25"/>
      <c r="LZ16" s="23"/>
      <c r="MA16" s="25"/>
      <c r="MB16" s="93"/>
      <c r="MC16" s="31"/>
      <c r="ME16" s="11"/>
      <c r="MF16" s="5"/>
      <c r="MG16" s="26">
        <v>9</v>
      </c>
      <c r="MH16" s="25"/>
      <c r="MI16" s="23"/>
      <c r="MJ16" s="25"/>
      <c r="MK16" s="93"/>
      <c r="ML16" s="31"/>
      <c r="MN16" s="11"/>
      <c r="MO16" s="5"/>
      <c r="MP16" s="26">
        <v>9</v>
      </c>
      <c r="MQ16" s="25"/>
      <c r="MR16" s="23"/>
      <c r="MS16" s="25"/>
      <c r="MT16" s="93"/>
      <c r="MU16" s="31"/>
      <c r="MW16" s="11"/>
      <c r="MX16" s="5"/>
      <c r="MY16" s="26">
        <v>9</v>
      </c>
      <c r="MZ16" s="25"/>
      <c r="NA16" s="23"/>
      <c r="NB16" s="25"/>
      <c r="NC16" s="93"/>
      <c r="ND16" s="31"/>
      <c r="NF16" s="11"/>
      <c r="NG16" s="5"/>
      <c r="NH16" s="26">
        <v>9</v>
      </c>
      <c r="NI16" s="25"/>
      <c r="NJ16" s="23"/>
      <c r="NK16" s="25"/>
      <c r="NL16" s="93"/>
      <c r="NM16" s="31"/>
    </row>
    <row r="17" spans="1:378">
      <c r="A17" s="33">
        <v>15</v>
      </c>
      <c r="B17" s="22" t="str">
        <f t="shared" ref="B17:I17" si="14">EF5</f>
        <v>FORTIS FOODS</v>
      </c>
      <c r="C17" s="22" t="str">
        <f t="shared" si="14"/>
        <v>Smithfield</v>
      </c>
      <c r="D17" s="95" t="str">
        <f t="shared" si="14"/>
        <v>PED. 2014137</v>
      </c>
      <c r="E17" s="227">
        <f t="shared" si="14"/>
        <v>41223</v>
      </c>
      <c r="F17" s="98">
        <f t="shared" si="14"/>
        <v>19227.990000000002</v>
      </c>
      <c r="G17" s="21">
        <f t="shared" si="14"/>
        <v>21</v>
      </c>
      <c r="H17" s="85">
        <f t="shared" si="14"/>
        <v>19233.099999999999</v>
      </c>
      <c r="I17" s="24">
        <f t="shared" si="14"/>
        <v>-5.1099999999969441</v>
      </c>
      <c r="J17" s="11"/>
      <c r="K17" s="5"/>
      <c r="L17" s="26">
        <v>10</v>
      </c>
      <c r="M17" s="39">
        <v>923.81</v>
      </c>
      <c r="N17" s="23">
        <v>41214</v>
      </c>
      <c r="O17" s="39">
        <v>923.81</v>
      </c>
      <c r="P17" s="93" t="s">
        <v>331</v>
      </c>
      <c r="Q17" s="31">
        <v>28.3</v>
      </c>
      <c r="R17" s="22"/>
      <c r="S17" s="11"/>
      <c r="T17" s="5"/>
      <c r="U17" s="26">
        <v>10</v>
      </c>
      <c r="V17" s="39">
        <v>936.2</v>
      </c>
      <c r="W17" s="23">
        <v>41214</v>
      </c>
      <c r="X17" s="39">
        <v>936.2</v>
      </c>
      <c r="Y17" s="93" t="s">
        <v>332</v>
      </c>
      <c r="Z17" s="31">
        <v>28.3</v>
      </c>
      <c r="AA17" s="22"/>
      <c r="AB17" s="11"/>
      <c r="AC17" s="5"/>
      <c r="AD17" s="26">
        <v>10</v>
      </c>
      <c r="AE17" s="39">
        <v>776.42</v>
      </c>
      <c r="AF17" s="23">
        <v>41215</v>
      </c>
      <c r="AG17" s="25">
        <v>776.42</v>
      </c>
      <c r="AH17" s="93" t="s">
        <v>338</v>
      </c>
      <c r="AI17" s="31">
        <v>28.3</v>
      </c>
      <c r="AJ17" s="22"/>
      <c r="AK17" s="11"/>
      <c r="AL17" s="5"/>
      <c r="AM17" s="26">
        <v>10</v>
      </c>
      <c r="AN17" s="39">
        <v>907.48</v>
      </c>
      <c r="AO17" s="23">
        <v>41215</v>
      </c>
      <c r="AP17" s="25">
        <v>907.48</v>
      </c>
      <c r="AQ17" s="93" t="s">
        <v>341</v>
      </c>
      <c r="AR17" s="31">
        <v>28.3</v>
      </c>
      <c r="AS17" s="22"/>
      <c r="AT17" s="77"/>
      <c r="AU17" s="185"/>
      <c r="AV17" s="26">
        <v>10</v>
      </c>
      <c r="AW17" s="39">
        <v>809.07799999999997</v>
      </c>
      <c r="AX17" s="23">
        <v>41219</v>
      </c>
      <c r="AY17" s="25">
        <v>809.08</v>
      </c>
      <c r="AZ17" s="93" t="s">
        <v>354</v>
      </c>
      <c r="BA17" s="31">
        <v>27.8</v>
      </c>
      <c r="BB17" s="22"/>
      <c r="BC17" s="77"/>
      <c r="BD17" s="260"/>
      <c r="BE17" s="26">
        <v>10</v>
      </c>
      <c r="BF17" s="25">
        <v>954.8</v>
      </c>
      <c r="BG17" s="146">
        <v>41216</v>
      </c>
      <c r="BH17" s="193">
        <v>954.8</v>
      </c>
      <c r="BI17" s="188" t="s">
        <v>345</v>
      </c>
      <c r="BJ17" s="142">
        <v>28.3</v>
      </c>
      <c r="BK17" s="22"/>
      <c r="BL17" s="77"/>
      <c r="BM17" s="260"/>
      <c r="BN17" s="26">
        <v>10</v>
      </c>
      <c r="BO17" s="25">
        <v>922</v>
      </c>
      <c r="BP17" s="23">
        <v>41219</v>
      </c>
      <c r="BQ17" s="25">
        <v>922</v>
      </c>
      <c r="BR17" s="93" t="s">
        <v>356</v>
      </c>
      <c r="BS17" s="224">
        <v>27.8</v>
      </c>
      <c r="BT17" s="22"/>
      <c r="BU17" s="77"/>
      <c r="BV17" s="185"/>
      <c r="BW17" s="26">
        <v>10</v>
      </c>
      <c r="BX17" s="39">
        <v>924.4</v>
      </c>
      <c r="BY17" s="23">
        <v>41220</v>
      </c>
      <c r="BZ17" s="25">
        <v>924.4</v>
      </c>
      <c r="CA17" s="93" t="s">
        <v>357</v>
      </c>
      <c r="CB17" s="31">
        <v>27.8</v>
      </c>
      <c r="CC17" s="22"/>
      <c r="CD17" s="77"/>
      <c r="CE17" s="185"/>
      <c r="CF17" s="26">
        <v>10</v>
      </c>
      <c r="CG17" s="39">
        <v>717.46</v>
      </c>
      <c r="CH17" s="23">
        <v>41222</v>
      </c>
      <c r="CI17" s="414">
        <v>717.46</v>
      </c>
      <c r="CJ17" s="401" t="s">
        <v>366</v>
      </c>
      <c r="CK17" s="402">
        <v>27.8</v>
      </c>
      <c r="CL17" s="22"/>
      <c r="CM17" s="77"/>
      <c r="CN17" s="185"/>
      <c r="CO17" s="26">
        <v>10</v>
      </c>
      <c r="CP17" s="39">
        <v>742.86</v>
      </c>
      <c r="CQ17" s="23">
        <v>41220</v>
      </c>
      <c r="CR17" s="24">
        <v>742.86</v>
      </c>
      <c r="CS17" s="56" t="s">
        <v>360</v>
      </c>
      <c r="CT17" s="31">
        <v>27.8</v>
      </c>
      <c r="CU17" s="22"/>
      <c r="CV17" s="77"/>
      <c r="CW17" s="185"/>
      <c r="CX17" s="26">
        <v>10</v>
      </c>
      <c r="CY17" s="39">
        <v>929</v>
      </c>
      <c r="CZ17" s="23">
        <v>41223</v>
      </c>
      <c r="DA17" s="24">
        <v>929</v>
      </c>
      <c r="DB17" s="56" t="s">
        <v>375</v>
      </c>
      <c r="DC17" s="31">
        <v>27.8</v>
      </c>
      <c r="DD17" s="22"/>
      <c r="DE17" s="77"/>
      <c r="DF17" s="185"/>
      <c r="DG17" s="26">
        <v>10</v>
      </c>
      <c r="DH17" s="337">
        <v>806.8</v>
      </c>
      <c r="DI17" s="23">
        <v>41226</v>
      </c>
      <c r="DJ17" s="25">
        <v>806.8</v>
      </c>
      <c r="DK17" s="56" t="s">
        <v>380</v>
      </c>
      <c r="DL17" s="31">
        <v>27.5</v>
      </c>
      <c r="DM17" s="22"/>
      <c r="DN17" s="77"/>
      <c r="DO17" s="185"/>
      <c r="DP17" s="26">
        <v>10</v>
      </c>
      <c r="DQ17" s="25">
        <v>987.9</v>
      </c>
      <c r="DR17" s="23">
        <v>41222</v>
      </c>
      <c r="DS17" s="25">
        <v>987.9</v>
      </c>
      <c r="DT17" s="93" t="s">
        <v>369</v>
      </c>
      <c r="DU17" s="31">
        <v>27.5</v>
      </c>
      <c r="DV17" s="22"/>
      <c r="DW17" s="77"/>
      <c r="DX17" s="185"/>
      <c r="DY17" s="26">
        <v>10</v>
      </c>
      <c r="DZ17" s="39">
        <v>939.4</v>
      </c>
      <c r="EA17" s="76">
        <v>41229</v>
      </c>
      <c r="EB17" s="413">
        <v>939.4</v>
      </c>
      <c r="EC17" s="100" t="s">
        <v>399</v>
      </c>
      <c r="ED17" s="31">
        <v>27.3</v>
      </c>
      <c r="EE17" s="22"/>
      <c r="EF17" s="77"/>
      <c r="EG17" s="260"/>
      <c r="EH17" s="26">
        <v>10</v>
      </c>
      <c r="EI17" s="25">
        <v>916.55</v>
      </c>
      <c r="EJ17" s="23">
        <v>41226</v>
      </c>
      <c r="EK17" s="24">
        <v>916.55</v>
      </c>
      <c r="EL17" s="56" t="s">
        <v>385</v>
      </c>
      <c r="EM17" s="31">
        <v>27.3</v>
      </c>
      <c r="EN17" s="22"/>
      <c r="EO17" s="77"/>
      <c r="EP17" s="185"/>
      <c r="EQ17" s="26">
        <v>10</v>
      </c>
      <c r="ER17" s="39">
        <v>941.7</v>
      </c>
      <c r="ES17" s="23">
        <v>41227</v>
      </c>
      <c r="ET17" s="39">
        <v>941.7</v>
      </c>
      <c r="EU17" s="56" t="s">
        <v>387</v>
      </c>
      <c r="EV17" s="31">
        <v>27.1</v>
      </c>
      <c r="EW17" s="22"/>
      <c r="EX17" s="77"/>
      <c r="EY17" s="185"/>
      <c r="EZ17" s="26">
        <v>10</v>
      </c>
      <c r="FA17" s="25">
        <v>853.51</v>
      </c>
      <c r="FB17" s="159">
        <v>41232</v>
      </c>
      <c r="FC17" s="158">
        <v>853.51</v>
      </c>
      <c r="FD17" s="56" t="s">
        <v>417</v>
      </c>
      <c r="FE17" s="31">
        <v>26.8</v>
      </c>
      <c r="FF17" s="22"/>
      <c r="FG17" s="77"/>
      <c r="FH17" s="185"/>
      <c r="FI17" s="26">
        <v>10</v>
      </c>
      <c r="FJ17" s="39">
        <v>958</v>
      </c>
      <c r="FK17" s="23">
        <v>41230</v>
      </c>
      <c r="FL17" s="25">
        <v>958</v>
      </c>
      <c r="FM17" s="93" t="s">
        <v>413</v>
      </c>
      <c r="FN17" s="31">
        <v>26.5</v>
      </c>
      <c r="FO17" s="22"/>
      <c r="FP17" s="77"/>
      <c r="FQ17" s="185"/>
      <c r="FR17" s="26">
        <v>10</v>
      </c>
      <c r="FS17" s="39">
        <v>749.21</v>
      </c>
      <c r="FT17" s="23">
        <v>41227</v>
      </c>
      <c r="FU17" s="25">
        <v>749.21</v>
      </c>
      <c r="FV17" s="93" t="s">
        <v>391</v>
      </c>
      <c r="FW17" s="31">
        <v>26.5</v>
      </c>
      <c r="FX17" s="22"/>
      <c r="FY17" s="77"/>
      <c r="FZ17" s="185"/>
      <c r="GA17" s="26">
        <v>10</v>
      </c>
      <c r="GB17" s="39">
        <v>756.01</v>
      </c>
      <c r="GC17" s="23">
        <v>41232</v>
      </c>
      <c r="GD17" s="25">
        <v>756.01</v>
      </c>
      <c r="GE17" s="93" t="s">
        <v>420</v>
      </c>
      <c r="GF17" s="31">
        <v>26.5</v>
      </c>
      <c r="GG17" s="22"/>
      <c r="GH17" s="194"/>
      <c r="GI17" s="185"/>
      <c r="GJ17" s="26">
        <v>10</v>
      </c>
      <c r="GK17" s="39">
        <v>943</v>
      </c>
      <c r="GL17" s="23">
        <v>41229</v>
      </c>
      <c r="GM17" s="39">
        <v>943</v>
      </c>
      <c r="GN17" s="93" t="s">
        <v>400</v>
      </c>
      <c r="GO17" s="31">
        <v>26.5</v>
      </c>
      <c r="GP17" s="22"/>
      <c r="GQ17" s="77"/>
      <c r="GR17" s="185"/>
      <c r="GS17" s="26">
        <v>10</v>
      </c>
      <c r="GT17" s="39">
        <v>920.3</v>
      </c>
      <c r="GU17" s="23">
        <v>41232</v>
      </c>
      <c r="GV17" s="25">
        <v>920.3</v>
      </c>
      <c r="GW17" s="93" t="s">
        <v>421</v>
      </c>
      <c r="GX17" s="31">
        <v>26.5</v>
      </c>
      <c r="GY17" s="22"/>
      <c r="GZ17" s="77"/>
      <c r="HA17" s="185"/>
      <c r="HB17" s="26">
        <v>10</v>
      </c>
      <c r="HC17" s="39">
        <v>927.44</v>
      </c>
      <c r="HD17" s="23">
        <v>41234</v>
      </c>
      <c r="HE17" s="25">
        <v>927.44</v>
      </c>
      <c r="HF17" s="93" t="s">
        <v>437</v>
      </c>
      <c r="HG17" s="31">
        <v>26.5</v>
      </c>
      <c r="HH17" s="22"/>
      <c r="HI17" s="77"/>
      <c r="HJ17" s="185"/>
      <c r="HK17" s="26">
        <v>10</v>
      </c>
      <c r="HL17" s="39">
        <v>939.9</v>
      </c>
      <c r="HM17" s="23">
        <v>41232</v>
      </c>
      <c r="HN17" s="25">
        <v>939.9</v>
      </c>
      <c r="HO17" s="93" t="s">
        <v>432</v>
      </c>
      <c r="HP17" s="31">
        <v>26.5</v>
      </c>
      <c r="HQ17" s="22"/>
      <c r="HR17" s="77"/>
      <c r="HS17" s="185"/>
      <c r="HT17" s="26">
        <v>10</v>
      </c>
      <c r="HU17" s="25">
        <v>869.39</v>
      </c>
      <c r="HV17" s="23">
        <v>41234</v>
      </c>
      <c r="HW17" s="25">
        <v>869.39</v>
      </c>
      <c r="HX17" s="93" t="s">
        <v>439</v>
      </c>
      <c r="HY17" s="31">
        <v>26.5</v>
      </c>
      <c r="HZ17" s="22"/>
      <c r="IA17" s="77"/>
      <c r="IB17" s="185"/>
      <c r="IC17" s="26">
        <v>10</v>
      </c>
      <c r="ID17" s="39">
        <v>797.73</v>
      </c>
      <c r="IE17" s="23">
        <v>41236</v>
      </c>
      <c r="IF17" s="39">
        <v>797.73</v>
      </c>
      <c r="IG17" s="93" t="s">
        <v>447</v>
      </c>
      <c r="IH17" s="31">
        <v>26.8</v>
      </c>
      <c r="II17" s="22"/>
      <c r="IJ17" s="77"/>
      <c r="IK17" s="185"/>
      <c r="IL17" s="26">
        <v>10</v>
      </c>
      <c r="IM17" s="39">
        <v>929.9</v>
      </c>
      <c r="IN17" s="23">
        <v>41235</v>
      </c>
      <c r="IO17" s="39">
        <v>929.9</v>
      </c>
      <c r="IP17" s="93" t="s">
        <v>453</v>
      </c>
      <c r="IQ17" s="31">
        <v>26.5</v>
      </c>
      <c r="IR17" s="22"/>
      <c r="IS17" s="77"/>
      <c r="IT17" s="185"/>
      <c r="IU17" s="26">
        <v>10</v>
      </c>
      <c r="IV17" s="25">
        <v>787.76</v>
      </c>
      <c r="IW17" s="23">
        <v>41236</v>
      </c>
      <c r="IX17" s="25">
        <v>787.76</v>
      </c>
      <c r="IY17" s="93" t="s">
        <v>448</v>
      </c>
      <c r="IZ17" s="31">
        <v>26.8</v>
      </c>
      <c r="JB17" s="11"/>
      <c r="JC17" s="5"/>
      <c r="JD17" s="26">
        <v>10</v>
      </c>
      <c r="JE17" s="39">
        <v>741.5</v>
      </c>
      <c r="JF17" s="23">
        <v>41237</v>
      </c>
      <c r="JG17" s="25">
        <v>741.5</v>
      </c>
      <c r="JH17" s="93" t="s">
        <v>457</v>
      </c>
      <c r="JI17" s="31">
        <v>26.5</v>
      </c>
      <c r="JK17" s="11"/>
      <c r="JL17" s="5"/>
      <c r="JM17" s="26">
        <v>10</v>
      </c>
      <c r="JN17" s="39">
        <v>951.7</v>
      </c>
      <c r="JO17" s="1">
        <v>41239</v>
      </c>
      <c r="JP17" s="10">
        <v>951.7</v>
      </c>
      <c r="JQ17" s="104" t="s">
        <v>464</v>
      </c>
      <c r="JR17" s="30">
        <v>27.3</v>
      </c>
      <c r="JT17" s="11"/>
      <c r="JU17" s="5"/>
      <c r="JV17" s="26">
        <v>10</v>
      </c>
      <c r="JW17" s="39">
        <v>843.08</v>
      </c>
      <c r="JX17" s="23">
        <v>41240</v>
      </c>
      <c r="JY17" s="25">
        <v>843.08</v>
      </c>
      <c r="JZ17" s="93" t="s">
        <v>469</v>
      </c>
      <c r="KA17" s="31">
        <v>27.5</v>
      </c>
      <c r="KC17" s="11"/>
      <c r="KD17" s="5"/>
      <c r="KE17" s="26">
        <v>10</v>
      </c>
      <c r="KF17" s="39">
        <v>770.98</v>
      </c>
      <c r="KG17" s="23">
        <v>41240</v>
      </c>
      <c r="KH17" s="24">
        <v>770.98</v>
      </c>
      <c r="KI17" s="93" t="s">
        <v>472</v>
      </c>
      <c r="KJ17" s="31">
        <v>27.5</v>
      </c>
      <c r="KL17" s="11"/>
      <c r="KM17" s="5"/>
      <c r="KN17" s="26">
        <v>10</v>
      </c>
      <c r="KO17" s="39">
        <v>922.9</v>
      </c>
      <c r="KP17" s="23">
        <v>41241</v>
      </c>
      <c r="KQ17" s="25">
        <v>922.9</v>
      </c>
      <c r="KR17" s="93" t="s">
        <v>478</v>
      </c>
      <c r="KS17" s="31">
        <v>27.8</v>
      </c>
      <c r="KU17" s="11"/>
      <c r="KV17" s="5"/>
      <c r="KW17" s="26">
        <v>10</v>
      </c>
      <c r="KX17" s="25">
        <v>931.7</v>
      </c>
      <c r="KY17" s="23">
        <v>41242</v>
      </c>
      <c r="KZ17" s="24">
        <v>931.7</v>
      </c>
      <c r="LA17" s="93" t="s">
        <v>491</v>
      </c>
      <c r="LB17" s="31">
        <v>27.8</v>
      </c>
      <c r="LD17" s="11"/>
      <c r="LE17" s="5"/>
      <c r="LF17" s="26">
        <v>10</v>
      </c>
      <c r="LG17" s="39">
        <v>782.31</v>
      </c>
      <c r="LH17" s="23">
        <v>41242</v>
      </c>
      <c r="LI17" s="24">
        <v>782.31</v>
      </c>
      <c r="LJ17" s="93" t="s">
        <v>493</v>
      </c>
      <c r="LK17" s="31">
        <v>27.8</v>
      </c>
      <c r="LM17" s="11"/>
      <c r="LN17" s="5"/>
      <c r="LO17" s="26">
        <v>10</v>
      </c>
      <c r="LP17" s="39"/>
      <c r="LQ17" s="23"/>
      <c r="LR17" s="39"/>
      <c r="LS17" s="93"/>
      <c r="LT17" s="31"/>
      <c r="LV17" s="11"/>
      <c r="LW17" s="5"/>
      <c r="LX17" s="26">
        <v>10</v>
      </c>
      <c r="LY17" s="39"/>
      <c r="LZ17" s="23"/>
      <c r="MA17" s="39"/>
      <c r="MB17" s="93"/>
      <c r="MC17" s="31"/>
      <c r="ME17" s="11"/>
      <c r="MF17" s="5"/>
      <c r="MG17" s="26">
        <v>10</v>
      </c>
      <c r="MH17" s="39"/>
      <c r="MI17" s="23"/>
      <c r="MJ17" s="39"/>
      <c r="MK17" s="93"/>
      <c r="ML17" s="31"/>
      <c r="MN17" s="11"/>
      <c r="MO17" s="5"/>
      <c r="MP17" s="26">
        <v>10</v>
      </c>
      <c r="MQ17" s="39"/>
      <c r="MR17" s="23"/>
      <c r="MS17" s="25"/>
      <c r="MT17" s="93"/>
      <c r="MU17" s="31"/>
      <c r="MW17" s="11"/>
      <c r="MX17" s="5"/>
      <c r="MY17" s="26">
        <v>10</v>
      </c>
      <c r="MZ17" s="39"/>
      <c r="NA17" s="23"/>
      <c r="NB17" s="25"/>
      <c r="NC17" s="93"/>
      <c r="ND17" s="31"/>
      <c r="NF17" s="11"/>
      <c r="NG17" s="5"/>
      <c r="NH17" s="26">
        <v>10</v>
      </c>
      <c r="NI17" s="39"/>
      <c r="NJ17" s="23"/>
      <c r="NK17" s="25"/>
      <c r="NL17" s="93"/>
      <c r="NM17" s="31"/>
    </row>
    <row r="18" spans="1:378">
      <c r="A18" s="33">
        <v>16</v>
      </c>
      <c r="B18" s="22" t="str">
        <f t="shared" ref="B18:I18" si="15">EO5</f>
        <v>CARNES SELECTAS ALI</v>
      </c>
      <c r="C18" s="22" t="str">
        <f t="shared" si="15"/>
        <v>EXCELL</v>
      </c>
      <c r="D18" s="95" t="str">
        <f t="shared" si="15"/>
        <v>PED. 2057660</v>
      </c>
      <c r="E18" s="227">
        <f t="shared" si="15"/>
        <v>41225</v>
      </c>
      <c r="F18" s="98">
        <f t="shared" si="15"/>
        <v>18894.919999999998</v>
      </c>
      <c r="G18" s="21">
        <f t="shared" si="15"/>
        <v>20</v>
      </c>
      <c r="H18" s="85">
        <f t="shared" si="15"/>
        <v>18898.349999999999</v>
      </c>
      <c r="I18" s="24">
        <f t="shared" si="15"/>
        <v>-3.430000000000291</v>
      </c>
      <c r="J18" s="11"/>
      <c r="K18" s="5"/>
      <c r="L18" s="26">
        <v>11</v>
      </c>
      <c r="M18" s="25">
        <v>907.48</v>
      </c>
      <c r="N18" s="23">
        <v>41215</v>
      </c>
      <c r="O18" s="25">
        <v>907.48</v>
      </c>
      <c r="P18" s="93" t="s">
        <v>340</v>
      </c>
      <c r="Q18" s="31">
        <v>28.3</v>
      </c>
      <c r="R18" s="22"/>
      <c r="S18" s="11"/>
      <c r="T18" s="5"/>
      <c r="U18" s="26">
        <v>11</v>
      </c>
      <c r="V18" s="25">
        <v>964.8</v>
      </c>
      <c r="W18" s="23">
        <v>41214</v>
      </c>
      <c r="X18" s="25">
        <v>964.8</v>
      </c>
      <c r="Y18" s="93" t="s">
        <v>332</v>
      </c>
      <c r="Z18" s="31">
        <v>28.3</v>
      </c>
      <c r="AA18" s="22"/>
      <c r="AB18" s="11"/>
      <c r="AC18" s="5"/>
      <c r="AD18" s="26">
        <v>11</v>
      </c>
      <c r="AE18" s="25">
        <v>771.43</v>
      </c>
      <c r="AF18" s="23">
        <v>41215</v>
      </c>
      <c r="AG18" s="25">
        <v>771.43</v>
      </c>
      <c r="AH18" s="93" t="s">
        <v>338</v>
      </c>
      <c r="AI18" s="31">
        <v>28.3</v>
      </c>
      <c r="AJ18" s="22"/>
      <c r="AK18" s="11"/>
      <c r="AL18" s="5"/>
      <c r="AM18" s="26">
        <v>11</v>
      </c>
      <c r="AN18" s="25">
        <v>865.76</v>
      </c>
      <c r="AO18" s="23">
        <v>41215</v>
      </c>
      <c r="AP18" s="25">
        <v>865.76</v>
      </c>
      <c r="AQ18" s="93" t="s">
        <v>341</v>
      </c>
      <c r="AR18" s="31">
        <v>28.3</v>
      </c>
      <c r="AS18" s="22"/>
      <c r="AT18" s="77"/>
      <c r="AU18" s="185"/>
      <c r="AV18" s="26">
        <v>11</v>
      </c>
      <c r="AW18" s="25">
        <v>744.67</v>
      </c>
      <c r="AX18" s="23">
        <v>41219</v>
      </c>
      <c r="AY18" s="25">
        <v>744.67</v>
      </c>
      <c r="AZ18" s="93" t="s">
        <v>353</v>
      </c>
      <c r="BA18" s="31">
        <v>27.8</v>
      </c>
      <c r="BB18" s="22"/>
      <c r="BC18" s="77"/>
      <c r="BD18" s="260"/>
      <c r="BE18" s="26">
        <v>11</v>
      </c>
      <c r="BF18" s="25">
        <v>999.3</v>
      </c>
      <c r="BG18" s="146">
        <v>41218</v>
      </c>
      <c r="BH18" s="193">
        <v>999.3</v>
      </c>
      <c r="BI18" s="188" t="s">
        <v>346</v>
      </c>
      <c r="BJ18" s="142">
        <v>28.3</v>
      </c>
      <c r="BK18" s="22"/>
      <c r="BL18" s="77"/>
      <c r="BM18" s="260"/>
      <c r="BN18" s="26">
        <v>11</v>
      </c>
      <c r="BO18" s="25">
        <v>909.3</v>
      </c>
      <c r="BP18" s="23">
        <v>41219</v>
      </c>
      <c r="BQ18" s="25">
        <v>909.3</v>
      </c>
      <c r="BR18" s="93" t="s">
        <v>354</v>
      </c>
      <c r="BS18" s="224">
        <v>27.8</v>
      </c>
      <c r="BT18" s="22"/>
      <c r="BU18" s="77"/>
      <c r="BV18" s="273"/>
      <c r="BW18" s="26">
        <v>11</v>
      </c>
      <c r="BX18" s="25">
        <v>929</v>
      </c>
      <c r="BY18" s="23">
        <v>41220</v>
      </c>
      <c r="BZ18" s="25">
        <v>929</v>
      </c>
      <c r="CA18" s="93" t="s">
        <v>357</v>
      </c>
      <c r="CB18" s="31">
        <v>27.8</v>
      </c>
      <c r="CC18" s="22"/>
      <c r="CD18" s="77"/>
      <c r="CE18" s="273"/>
      <c r="CF18" s="26">
        <v>11</v>
      </c>
      <c r="CG18" s="25">
        <v>748.3</v>
      </c>
      <c r="CH18" s="23">
        <v>41223</v>
      </c>
      <c r="CI18" s="25">
        <v>748.3</v>
      </c>
      <c r="CJ18" s="93" t="s">
        <v>372</v>
      </c>
      <c r="CK18" s="31">
        <v>27.8</v>
      </c>
      <c r="CL18" s="22"/>
      <c r="CM18" s="77"/>
      <c r="CN18" s="273"/>
      <c r="CO18" s="26">
        <v>11</v>
      </c>
      <c r="CP18" s="25">
        <v>712.93</v>
      </c>
      <c r="CQ18" s="23">
        <v>41221</v>
      </c>
      <c r="CR18" s="24">
        <v>712.93</v>
      </c>
      <c r="CS18" s="56" t="s">
        <v>364</v>
      </c>
      <c r="CT18" s="31">
        <v>27.8</v>
      </c>
      <c r="CU18" s="22"/>
      <c r="CV18" s="77"/>
      <c r="CW18" s="185"/>
      <c r="CX18" s="26">
        <v>11</v>
      </c>
      <c r="CY18" s="25">
        <v>915.3</v>
      </c>
      <c r="CZ18" s="23">
        <v>41225</v>
      </c>
      <c r="DA18" s="24">
        <v>915.3</v>
      </c>
      <c r="DB18" s="56" t="s">
        <v>376</v>
      </c>
      <c r="DC18" s="31">
        <v>27.8</v>
      </c>
      <c r="DD18" s="22"/>
      <c r="DE18" s="77"/>
      <c r="DF18" s="185"/>
      <c r="DG18" s="26">
        <v>11</v>
      </c>
      <c r="DH18" s="337">
        <v>689.34</v>
      </c>
      <c r="DI18" s="23">
        <v>41226</v>
      </c>
      <c r="DJ18" s="25">
        <v>689.34</v>
      </c>
      <c r="DK18" s="56" t="s">
        <v>380</v>
      </c>
      <c r="DL18" s="31">
        <v>27.5</v>
      </c>
      <c r="DM18" s="22"/>
      <c r="DN18" s="77"/>
      <c r="DO18" s="185"/>
      <c r="DP18" s="26">
        <v>11</v>
      </c>
      <c r="DQ18" s="25">
        <v>968</v>
      </c>
      <c r="DR18" s="23">
        <v>41222</v>
      </c>
      <c r="DS18" s="25">
        <v>968</v>
      </c>
      <c r="DT18" s="93" t="s">
        <v>369</v>
      </c>
      <c r="DU18" s="31">
        <v>27.5</v>
      </c>
      <c r="DV18" s="22"/>
      <c r="DW18" s="77"/>
      <c r="DX18" s="185"/>
      <c r="DY18" s="26">
        <v>11</v>
      </c>
      <c r="DZ18" s="39">
        <v>943.5</v>
      </c>
      <c r="EA18" s="76">
        <v>41229</v>
      </c>
      <c r="EB18" s="413">
        <v>943.5</v>
      </c>
      <c r="EC18" s="100" t="s">
        <v>399</v>
      </c>
      <c r="ED18" s="31">
        <v>27.3</v>
      </c>
      <c r="EE18" s="22"/>
      <c r="EF18" s="77"/>
      <c r="EG18" s="260"/>
      <c r="EH18" s="26">
        <v>11</v>
      </c>
      <c r="EI18" s="25">
        <v>924.72</v>
      </c>
      <c r="EJ18" s="23">
        <v>41226</v>
      </c>
      <c r="EK18" s="24">
        <v>924.72</v>
      </c>
      <c r="EL18" s="56" t="s">
        <v>385</v>
      </c>
      <c r="EM18" s="31">
        <v>27.3</v>
      </c>
      <c r="EN18" s="22"/>
      <c r="EO18" s="77"/>
      <c r="EP18" s="185"/>
      <c r="EQ18" s="26">
        <v>11</v>
      </c>
      <c r="ER18" s="25">
        <v>968.9</v>
      </c>
      <c r="ES18" s="23">
        <v>41227</v>
      </c>
      <c r="ET18" s="25">
        <v>968.9</v>
      </c>
      <c r="EU18" s="56" t="s">
        <v>387</v>
      </c>
      <c r="EV18" s="31">
        <v>27.1</v>
      </c>
      <c r="EW18" s="22"/>
      <c r="EX18" s="77"/>
      <c r="EY18" s="185"/>
      <c r="EZ18" s="26">
        <v>11</v>
      </c>
      <c r="FA18" s="25">
        <v>795.92</v>
      </c>
      <c r="FB18" s="159">
        <v>41230</v>
      </c>
      <c r="FC18" s="158">
        <v>795.92</v>
      </c>
      <c r="FD18" s="56" t="s">
        <v>412</v>
      </c>
      <c r="FE18" s="138">
        <v>26.8</v>
      </c>
      <c r="FF18" s="22"/>
      <c r="FG18" s="77"/>
      <c r="FH18" s="185"/>
      <c r="FI18" s="26">
        <v>11</v>
      </c>
      <c r="FJ18" s="25">
        <v>963</v>
      </c>
      <c r="FK18" s="23">
        <v>41228</v>
      </c>
      <c r="FL18" s="25">
        <v>963</v>
      </c>
      <c r="FM18" s="93" t="s">
        <v>397</v>
      </c>
      <c r="FN18" s="31">
        <v>27.3</v>
      </c>
      <c r="FO18" s="22"/>
      <c r="FP18" s="77"/>
      <c r="FQ18" s="185"/>
      <c r="FR18" s="26">
        <v>11</v>
      </c>
      <c r="FS18" s="25">
        <v>765.53</v>
      </c>
      <c r="FT18" s="23">
        <v>41227</v>
      </c>
      <c r="FU18" s="25">
        <v>765.53</v>
      </c>
      <c r="FV18" s="93" t="s">
        <v>391</v>
      </c>
      <c r="FW18" s="31">
        <v>26.5</v>
      </c>
      <c r="FX18" s="22"/>
      <c r="FY18" s="22"/>
      <c r="FZ18" s="185"/>
      <c r="GA18" s="26">
        <v>11</v>
      </c>
      <c r="GB18" s="25">
        <v>747.39</v>
      </c>
      <c r="GC18" s="23">
        <v>41232</v>
      </c>
      <c r="GD18" s="25">
        <v>747.39</v>
      </c>
      <c r="GE18" s="93" t="s">
        <v>420</v>
      </c>
      <c r="GF18" s="31">
        <v>26.5</v>
      </c>
      <c r="GG18" s="22"/>
      <c r="GH18" s="194"/>
      <c r="GI18" s="185"/>
      <c r="GJ18" s="26">
        <v>11</v>
      </c>
      <c r="GK18" s="25">
        <v>942.1</v>
      </c>
      <c r="GL18" s="23">
        <v>41232</v>
      </c>
      <c r="GM18" s="25">
        <v>942.1</v>
      </c>
      <c r="GN18" s="93" t="s">
        <v>423</v>
      </c>
      <c r="GO18" s="31">
        <v>26.8</v>
      </c>
      <c r="GP18" s="22"/>
      <c r="GQ18" s="77"/>
      <c r="GR18" s="185"/>
      <c r="GS18" s="26">
        <v>11</v>
      </c>
      <c r="GT18" s="25">
        <v>955.7</v>
      </c>
      <c r="GU18" s="23">
        <v>41232</v>
      </c>
      <c r="GV18" s="25">
        <v>955.7</v>
      </c>
      <c r="GW18" s="93" t="s">
        <v>421</v>
      </c>
      <c r="GX18" s="31">
        <v>26.5</v>
      </c>
      <c r="GY18" s="22"/>
      <c r="GZ18" s="77"/>
      <c r="HA18" s="185"/>
      <c r="HB18" s="26">
        <v>11</v>
      </c>
      <c r="HC18" s="25">
        <v>917.46</v>
      </c>
      <c r="HD18" s="23">
        <v>41233</v>
      </c>
      <c r="HE18" s="25">
        <v>917.46</v>
      </c>
      <c r="HF18" s="93" t="s">
        <v>434</v>
      </c>
      <c r="HG18" s="31">
        <v>26.5</v>
      </c>
      <c r="HH18" s="22"/>
      <c r="HI18" s="77"/>
      <c r="HJ18" s="185"/>
      <c r="HK18" s="26">
        <v>11</v>
      </c>
      <c r="HL18" s="25">
        <v>909</v>
      </c>
      <c r="HM18" s="23">
        <v>41232</v>
      </c>
      <c r="HN18" s="25">
        <v>909</v>
      </c>
      <c r="HO18" s="93" t="s">
        <v>432</v>
      </c>
      <c r="HP18" s="31">
        <v>26.5</v>
      </c>
      <c r="HQ18" s="22"/>
      <c r="HR18" s="77"/>
      <c r="HS18" s="185"/>
      <c r="HT18" s="26">
        <v>11</v>
      </c>
      <c r="HU18" s="25">
        <v>751.93</v>
      </c>
      <c r="HV18" s="23">
        <v>41234</v>
      </c>
      <c r="HW18" s="25">
        <v>751.93</v>
      </c>
      <c r="HX18" s="93" t="s">
        <v>439</v>
      </c>
      <c r="HY18" s="31">
        <v>26.5</v>
      </c>
      <c r="HZ18" s="22"/>
      <c r="IA18" s="77"/>
      <c r="IB18" s="185"/>
      <c r="IC18" s="26">
        <v>11</v>
      </c>
      <c r="ID18" s="25">
        <v>806.35</v>
      </c>
      <c r="IE18" s="23">
        <v>41235</v>
      </c>
      <c r="IF18" s="39">
        <v>806.35</v>
      </c>
      <c r="IG18" s="93" t="s">
        <v>441</v>
      </c>
      <c r="IH18" s="31">
        <v>26.8</v>
      </c>
      <c r="II18" s="22"/>
      <c r="IJ18" s="77"/>
      <c r="IK18" s="185"/>
      <c r="IL18" s="26">
        <v>11</v>
      </c>
      <c r="IM18" s="25">
        <v>1005.2</v>
      </c>
      <c r="IN18" s="23">
        <v>41235</v>
      </c>
      <c r="IO18" s="39">
        <v>1005.2</v>
      </c>
      <c r="IP18" s="93" t="s">
        <v>453</v>
      </c>
      <c r="IQ18" s="31">
        <v>26.5</v>
      </c>
      <c r="IR18" s="22"/>
      <c r="IS18" s="77"/>
      <c r="IT18" s="185"/>
      <c r="IU18" s="26">
        <v>11</v>
      </c>
      <c r="IV18" s="25">
        <v>796.37</v>
      </c>
      <c r="IW18" s="23">
        <v>41236</v>
      </c>
      <c r="IX18" s="25">
        <v>796.37</v>
      </c>
      <c r="IY18" s="93" t="s">
        <v>450</v>
      </c>
      <c r="IZ18" s="31">
        <v>26.8</v>
      </c>
      <c r="JB18" s="11"/>
      <c r="JC18" s="5"/>
      <c r="JD18" s="26">
        <v>11</v>
      </c>
      <c r="JE18" s="25">
        <v>708.39</v>
      </c>
      <c r="JF18" s="23">
        <v>41237</v>
      </c>
      <c r="JG18" s="25">
        <v>708.39</v>
      </c>
      <c r="JH18" s="93" t="s">
        <v>454</v>
      </c>
      <c r="JI18" s="31">
        <v>26.8</v>
      </c>
      <c r="JK18" s="11"/>
      <c r="JL18" s="5"/>
      <c r="JM18" s="26">
        <v>11</v>
      </c>
      <c r="JN18" s="25">
        <v>940.3</v>
      </c>
      <c r="JO18" s="1">
        <v>41239</v>
      </c>
      <c r="JP18" s="10">
        <v>940.3</v>
      </c>
      <c r="JQ18" s="104" t="s">
        <v>464</v>
      </c>
      <c r="JR18" s="30">
        <v>27.3</v>
      </c>
      <c r="JT18" s="11"/>
      <c r="JU18" s="5"/>
      <c r="JV18" s="26">
        <v>11</v>
      </c>
      <c r="JW18" s="25">
        <v>720.18</v>
      </c>
      <c r="JX18" s="23">
        <v>41240</v>
      </c>
      <c r="JY18" s="25">
        <v>720.18</v>
      </c>
      <c r="JZ18" s="93" t="s">
        <v>469</v>
      </c>
      <c r="KA18" s="31">
        <v>27.5</v>
      </c>
      <c r="KC18" s="11"/>
      <c r="KD18" s="5"/>
      <c r="KE18" s="26">
        <v>11</v>
      </c>
      <c r="KF18" s="25">
        <v>867.12</v>
      </c>
      <c r="KG18" s="23">
        <v>41240</v>
      </c>
      <c r="KH18" s="24">
        <v>867.12</v>
      </c>
      <c r="KI18" s="93" t="s">
        <v>472</v>
      </c>
      <c r="KJ18" s="31">
        <v>27.5</v>
      </c>
      <c r="KL18" s="11"/>
      <c r="KM18" s="5"/>
      <c r="KN18" s="26">
        <v>11</v>
      </c>
      <c r="KO18" s="25">
        <v>919.27</v>
      </c>
      <c r="KP18" s="23">
        <v>41241</v>
      </c>
      <c r="KQ18" s="25">
        <v>919.27</v>
      </c>
      <c r="KR18" s="93" t="s">
        <v>480</v>
      </c>
      <c r="KS18" s="31">
        <v>27.8</v>
      </c>
      <c r="KU18" s="11"/>
      <c r="KV18" s="5"/>
      <c r="KW18" s="26">
        <v>11</v>
      </c>
      <c r="KX18" s="25">
        <v>908.1</v>
      </c>
      <c r="KY18" s="23">
        <v>41242</v>
      </c>
      <c r="KZ18" s="39">
        <v>908.1</v>
      </c>
      <c r="LA18" s="93" t="s">
        <v>492</v>
      </c>
      <c r="LB18" s="31">
        <v>27.8</v>
      </c>
      <c r="LD18" s="11"/>
      <c r="LE18" s="5"/>
      <c r="LF18" s="26">
        <v>11</v>
      </c>
      <c r="LG18" s="25">
        <v>752.38</v>
      </c>
      <c r="LH18" s="23">
        <v>41242</v>
      </c>
      <c r="LI18" s="24">
        <v>752.38</v>
      </c>
      <c r="LJ18" s="93" t="s">
        <v>493</v>
      </c>
      <c r="LK18" s="31">
        <v>27.8</v>
      </c>
      <c r="LM18" s="11"/>
      <c r="LN18" s="5"/>
      <c r="LO18" s="26">
        <v>11</v>
      </c>
      <c r="LP18" s="25"/>
      <c r="LQ18" s="23"/>
      <c r="LR18" s="25"/>
      <c r="LS18" s="93"/>
      <c r="LT18" s="31"/>
      <c r="LV18" s="11"/>
      <c r="LW18" s="5"/>
      <c r="LX18" s="26">
        <v>11</v>
      </c>
      <c r="LY18" s="25"/>
      <c r="LZ18" s="23"/>
      <c r="MA18" s="25"/>
      <c r="MB18" s="93"/>
      <c r="MC18" s="31"/>
      <c r="ME18" s="11"/>
      <c r="MF18" s="5"/>
      <c r="MG18" s="26">
        <v>11</v>
      </c>
      <c r="MH18" s="25"/>
      <c r="MI18" s="23"/>
      <c r="MJ18" s="25"/>
      <c r="MK18" s="93"/>
      <c r="ML18" s="31"/>
      <c r="MN18" s="11"/>
      <c r="MO18" s="5"/>
      <c r="MP18" s="26">
        <v>11</v>
      </c>
      <c r="MQ18" s="25"/>
      <c r="MR18" s="23"/>
      <c r="MS18" s="25"/>
      <c r="MT18" s="93"/>
      <c r="MU18" s="31"/>
      <c r="MW18" s="11"/>
      <c r="MX18" s="5"/>
      <c r="MY18" s="26">
        <v>11</v>
      </c>
      <c r="MZ18" s="25"/>
      <c r="NA18" s="23"/>
      <c r="NB18" s="25"/>
      <c r="NC18" s="93"/>
      <c r="ND18" s="31"/>
      <c r="NF18" s="11"/>
      <c r="NG18" s="5"/>
      <c r="NH18" s="26">
        <v>11</v>
      </c>
      <c r="NI18" s="25"/>
      <c r="NJ18" s="23"/>
      <c r="NK18" s="25"/>
      <c r="NL18" s="93"/>
      <c r="NM18" s="31"/>
    </row>
    <row r="19" spans="1:378">
      <c r="A19" s="33">
        <v>17</v>
      </c>
      <c r="B19" s="22" t="str">
        <f t="shared" ref="B19:I19" si="16">EX5</f>
        <v>FARMALAND FOODS</v>
      </c>
      <c r="C19" s="22" t="str">
        <f t="shared" si="16"/>
        <v>PREMIUM</v>
      </c>
      <c r="D19" s="95" t="str">
        <f t="shared" si="16"/>
        <v>PED. 2004764</v>
      </c>
      <c r="E19" s="227">
        <f t="shared" si="16"/>
        <v>41226</v>
      </c>
      <c r="F19" s="98">
        <f t="shared" si="16"/>
        <v>18658.900000000001</v>
      </c>
      <c r="G19" s="21">
        <f t="shared" si="16"/>
        <v>24</v>
      </c>
      <c r="H19" s="85">
        <f t="shared" si="16"/>
        <v>18640.36</v>
      </c>
      <c r="I19" s="24">
        <f t="shared" si="16"/>
        <v>18.540000000000873</v>
      </c>
      <c r="J19" s="11"/>
      <c r="K19" s="5"/>
      <c r="L19" s="26">
        <v>12</v>
      </c>
      <c r="M19" s="25">
        <v>917.46</v>
      </c>
      <c r="N19" s="23">
        <v>41215</v>
      </c>
      <c r="O19" s="25">
        <v>917.46</v>
      </c>
      <c r="P19" s="93" t="s">
        <v>340</v>
      </c>
      <c r="Q19" s="31">
        <v>28.3</v>
      </c>
      <c r="R19" s="22"/>
      <c r="S19" s="11"/>
      <c r="T19" s="5"/>
      <c r="U19" s="26">
        <v>12</v>
      </c>
      <c r="V19" s="25">
        <v>914.5</v>
      </c>
      <c r="W19" s="23">
        <v>41214</v>
      </c>
      <c r="X19" s="25">
        <v>914.5</v>
      </c>
      <c r="Y19" s="93" t="s">
        <v>332</v>
      </c>
      <c r="Z19" s="31">
        <v>28.3</v>
      </c>
      <c r="AA19" s="22"/>
      <c r="AB19" s="11"/>
      <c r="AC19" s="5"/>
      <c r="AD19" s="26">
        <v>12</v>
      </c>
      <c r="AE19" s="25">
        <v>763.27</v>
      </c>
      <c r="AF19" s="23">
        <v>41215</v>
      </c>
      <c r="AG19" s="25">
        <v>763.27</v>
      </c>
      <c r="AH19" s="93" t="s">
        <v>338</v>
      </c>
      <c r="AI19" s="31">
        <v>28.3</v>
      </c>
      <c r="AJ19" s="22"/>
      <c r="AK19" s="11"/>
      <c r="AL19" s="5"/>
      <c r="AM19" s="26">
        <v>12</v>
      </c>
      <c r="AN19" s="25">
        <v>883.9</v>
      </c>
      <c r="AO19" s="23">
        <v>41219</v>
      </c>
      <c r="AP19" s="25">
        <v>883.9</v>
      </c>
      <c r="AQ19" s="93" t="s">
        <v>353</v>
      </c>
      <c r="AR19" s="31">
        <v>27.8</v>
      </c>
      <c r="AS19" s="22"/>
      <c r="AT19" s="77"/>
      <c r="AU19" s="185"/>
      <c r="AV19" s="26">
        <v>12</v>
      </c>
      <c r="AW19" s="25">
        <v>721.54</v>
      </c>
      <c r="AX19" s="23">
        <v>41218</v>
      </c>
      <c r="AY19" s="25">
        <v>721.54</v>
      </c>
      <c r="AZ19" s="93" t="s">
        <v>347</v>
      </c>
      <c r="BA19" s="31">
        <v>28.3</v>
      </c>
      <c r="BB19" s="22"/>
      <c r="BC19" s="77"/>
      <c r="BD19" s="260"/>
      <c r="BE19" s="26">
        <v>12</v>
      </c>
      <c r="BF19" s="25">
        <v>913.1</v>
      </c>
      <c r="BG19" s="146">
        <v>41216</v>
      </c>
      <c r="BH19" s="193">
        <v>913.1</v>
      </c>
      <c r="BI19" s="188" t="s">
        <v>342</v>
      </c>
      <c r="BJ19" s="142">
        <v>28.3</v>
      </c>
      <c r="BK19" s="22"/>
      <c r="BL19" s="77"/>
      <c r="BM19" s="260"/>
      <c r="BN19" s="26">
        <v>12</v>
      </c>
      <c r="BO19" s="261">
        <v>916.55</v>
      </c>
      <c r="BP19" s="23">
        <v>41219</v>
      </c>
      <c r="BQ19" s="25">
        <v>916.55</v>
      </c>
      <c r="BR19" s="93" t="s">
        <v>356</v>
      </c>
      <c r="BS19" s="224">
        <v>27.8</v>
      </c>
      <c r="BT19" s="22"/>
      <c r="BU19" s="77"/>
      <c r="BV19" s="273"/>
      <c r="BW19" s="26">
        <v>12</v>
      </c>
      <c r="BX19" s="25">
        <v>920.8</v>
      </c>
      <c r="BY19" s="23">
        <v>41220</v>
      </c>
      <c r="BZ19" s="25">
        <v>920.8</v>
      </c>
      <c r="CA19" s="93" t="s">
        <v>357</v>
      </c>
      <c r="CB19" s="31">
        <v>27.8</v>
      </c>
      <c r="CC19" s="22"/>
      <c r="CD19" s="77"/>
      <c r="CE19" s="273"/>
      <c r="CF19" s="26">
        <v>12</v>
      </c>
      <c r="CG19" s="25">
        <v>838.1</v>
      </c>
      <c r="CH19" s="23">
        <v>41222</v>
      </c>
      <c r="CI19" s="25">
        <v>838.1</v>
      </c>
      <c r="CJ19" s="93" t="s">
        <v>366</v>
      </c>
      <c r="CK19" s="31">
        <v>27.8</v>
      </c>
      <c r="CL19" s="22"/>
      <c r="CM19" s="77"/>
      <c r="CN19" s="273"/>
      <c r="CO19" s="26">
        <v>12</v>
      </c>
      <c r="CP19" s="25">
        <v>805.44</v>
      </c>
      <c r="CQ19" s="23">
        <v>41220</v>
      </c>
      <c r="CR19" s="24">
        <v>805.44</v>
      </c>
      <c r="CS19" s="56" t="s">
        <v>360</v>
      </c>
      <c r="CT19" s="31">
        <v>27.8</v>
      </c>
      <c r="CU19" s="22"/>
      <c r="CV19" s="77"/>
      <c r="CW19" s="185"/>
      <c r="CX19" s="26">
        <v>12</v>
      </c>
      <c r="CY19" s="25">
        <v>916.3</v>
      </c>
      <c r="CZ19" s="23">
        <v>41225</v>
      </c>
      <c r="DA19" s="24">
        <v>916.3</v>
      </c>
      <c r="DB19" s="56" t="s">
        <v>376</v>
      </c>
      <c r="DC19" s="31">
        <v>27.8</v>
      </c>
      <c r="DD19" s="22"/>
      <c r="DE19" s="77"/>
      <c r="DF19" s="185"/>
      <c r="DG19" s="26">
        <v>12</v>
      </c>
      <c r="DH19" s="337">
        <v>711.11</v>
      </c>
      <c r="DI19" s="23">
        <v>41226</v>
      </c>
      <c r="DJ19" s="25">
        <v>711.11</v>
      </c>
      <c r="DK19" s="56" t="s">
        <v>380</v>
      </c>
      <c r="DL19" s="31">
        <v>27.5</v>
      </c>
      <c r="DM19" s="22"/>
      <c r="DN19" s="77"/>
      <c r="DO19" s="185"/>
      <c r="DP19" s="26">
        <v>12</v>
      </c>
      <c r="DQ19" s="25">
        <v>949.4</v>
      </c>
      <c r="DR19" s="23">
        <v>41222</v>
      </c>
      <c r="DS19" s="25">
        <v>949.4</v>
      </c>
      <c r="DT19" s="93" t="s">
        <v>369</v>
      </c>
      <c r="DU19" s="31">
        <v>27.5</v>
      </c>
      <c r="DV19" s="22"/>
      <c r="DW19" s="77"/>
      <c r="DX19" s="185"/>
      <c r="DY19" s="26">
        <v>12</v>
      </c>
      <c r="DZ19" s="39">
        <v>933</v>
      </c>
      <c r="EA19" s="76">
        <v>41229</v>
      </c>
      <c r="EB19" s="413">
        <v>933</v>
      </c>
      <c r="EC19" s="100" t="s">
        <v>399</v>
      </c>
      <c r="ED19" s="31">
        <v>27.3</v>
      </c>
      <c r="EE19" s="22"/>
      <c r="EF19" s="77"/>
      <c r="EG19" s="185"/>
      <c r="EH19" s="26">
        <v>12</v>
      </c>
      <c r="EI19" s="25">
        <v>914.74</v>
      </c>
      <c r="EJ19" s="23">
        <v>41226</v>
      </c>
      <c r="EK19" s="24">
        <v>914.74</v>
      </c>
      <c r="EL19" s="56" t="s">
        <v>385</v>
      </c>
      <c r="EM19" s="31">
        <v>27.3</v>
      </c>
      <c r="EN19" s="22"/>
      <c r="EO19" s="77"/>
      <c r="EP19" s="185"/>
      <c r="EQ19" s="26">
        <v>12</v>
      </c>
      <c r="ER19" s="25">
        <v>939.9</v>
      </c>
      <c r="ES19" s="23">
        <v>41228</v>
      </c>
      <c r="ET19" s="25">
        <v>939.9</v>
      </c>
      <c r="EU19" s="56" t="s">
        <v>392</v>
      </c>
      <c r="EV19" s="31">
        <v>27.1</v>
      </c>
      <c r="EW19" s="22"/>
      <c r="EX19" s="77"/>
      <c r="EY19" s="185"/>
      <c r="EZ19" s="26">
        <v>12</v>
      </c>
      <c r="FA19" s="25">
        <v>737.41</v>
      </c>
      <c r="FB19" s="159">
        <v>41228</v>
      </c>
      <c r="FC19" s="158">
        <v>737.41</v>
      </c>
      <c r="FD19" s="56" t="s">
        <v>394</v>
      </c>
      <c r="FE19" s="138">
        <v>26.8</v>
      </c>
      <c r="FF19" s="22"/>
      <c r="FG19" s="77"/>
      <c r="FH19" s="185"/>
      <c r="FI19" s="26">
        <v>12</v>
      </c>
      <c r="FJ19" s="25">
        <v>982</v>
      </c>
      <c r="FK19" s="23">
        <v>41230</v>
      </c>
      <c r="FL19" s="25">
        <v>982</v>
      </c>
      <c r="FM19" s="93" t="s">
        <v>413</v>
      </c>
      <c r="FN19" s="31">
        <v>26.5</v>
      </c>
      <c r="FO19" s="22"/>
      <c r="FP19" s="77"/>
      <c r="FQ19" s="185"/>
      <c r="FR19" s="26">
        <v>12</v>
      </c>
      <c r="FS19" s="25">
        <v>830.39</v>
      </c>
      <c r="FT19" s="23">
        <v>41227</v>
      </c>
      <c r="FU19" s="25">
        <v>830.39</v>
      </c>
      <c r="FV19" s="93" t="s">
        <v>391</v>
      </c>
      <c r="FW19" s="31">
        <v>26.5</v>
      </c>
      <c r="FX19" s="22"/>
      <c r="FY19" s="22"/>
      <c r="FZ19" s="185"/>
      <c r="GA19" s="26">
        <v>12</v>
      </c>
      <c r="GB19" s="25">
        <v>852.15</v>
      </c>
      <c r="GC19" s="23">
        <v>41232</v>
      </c>
      <c r="GD19" s="25">
        <v>852.15</v>
      </c>
      <c r="GE19" s="93" t="s">
        <v>420</v>
      </c>
      <c r="GF19" s="31">
        <v>26.5</v>
      </c>
      <c r="GG19" s="22"/>
      <c r="GH19" s="194"/>
      <c r="GI19" s="185"/>
      <c r="GJ19" s="26">
        <v>12</v>
      </c>
      <c r="GK19" s="25">
        <v>941.7</v>
      </c>
      <c r="GL19" s="23">
        <v>41229</v>
      </c>
      <c r="GM19" s="25">
        <v>941.7</v>
      </c>
      <c r="GN19" s="93" t="s">
        <v>400</v>
      </c>
      <c r="GO19" s="31">
        <v>26.5</v>
      </c>
      <c r="GP19" s="22"/>
      <c r="GQ19" s="77"/>
      <c r="GR19" s="185"/>
      <c r="GS19" s="26">
        <v>12</v>
      </c>
      <c r="GT19" s="25">
        <v>919.9</v>
      </c>
      <c r="GU19" s="23">
        <v>41232</v>
      </c>
      <c r="GV19" s="25">
        <v>919.9</v>
      </c>
      <c r="GW19" s="93" t="s">
        <v>421</v>
      </c>
      <c r="GX19" s="31">
        <v>26.5</v>
      </c>
      <c r="GY19" s="22"/>
      <c r="GZ19" s="77"/>
      <c r="HA19" s="185"/>
      <c r="HB19" s="26">
        <v>12</v>
      </c>
      <c r="HC19" s="25">
        <v>912.02</v>
      </c>
      <c r="HD19" s="23">
        <v>41233</v>
      </c>
      <c r="HE19" s="25">
        <v>912.02</v>
      </c>
      <c r="HF19" s="93" t="s">
        <v>431</v>
      </c>
      <c r="HG19" s="31">
        <v>26.5</v>
      </c>
      <c r="HH19" s="22"/>
      <c r="HI19" s="77"/>
      <c r="HJ19" s="185"/>
      <c r="HK19" s="26">
        <v>12</v>
      </c>
      <c r="HL19" s="25">
        <v>911.3</v>
      </c>
      <c r="HM19" s="23">
        <v>41232</v>
      </c>
      <c r="HN19" s="25">
        <v>911.3</v>
      </c>
      <c r="HO19" s="93" t="s">
        <v>432</v>
      </c>
      <c r="HP19" s="31">
        <v>26.5</v>
      </c>
      <c r="HQ19" s="22"/>
      <c r="HR19" s="77"/>
      <c r="HS19" s="185"/>
      <c r="HT19" s="26">
        <v>12</v>
      </c>
      <c r="HU19" s="25">
        <v>756.92</v>
      </c>
      <c r="HV19" s="23">
        <v>41234</v>
      </c>
      <c r="HW19" s="25">
        <v>756.92</v>
      </c>
      <c r="HX19" s="93" t="s">
        <v>439</v>
      </c>
      <c r="HY19" s="31">
        <v>26.5</v>
      </c>
      <c r="HZ19" s="22"/>
      <c r="IA19" s="77"/>
      <c r="IB19" s="185"/>
      <c r="IC19" s="26">
        <v>12</v>
      </c>
      <c r="ID19" s="25">
        <v>775.96</v>
      </c>
      <c r="IE19" s="23">
        <v>41235</v>
      </c>
      <c r="IF19" s="39">
        <v>775.96</v>
      </c>
      <c r="IG19" s="93" t="s">
        <v>441</v>
      </c>
      <c r="IH19" s="31">
        <v>26.8</v>
      </c>
      <c r="II19" s="22"/>
      <c r="IJ19" s="77"/>
      <c r="IK19" s="185"/>
      <c r="IL19" s="26">
        <v>12</v>
      </c>
      <c r="IM19" s="25">
        <v>938</v>
      </c>
      <c r="IN19" s="23">
        <v>41235</v>
      </c>
      <c r="IO19" s="39">
        <v>938</v>
      </c>
      <c r="IP19" s="93" t="s">
        <v>453</v>
      </c>
      <c r="IQ19" s="31">
        <v>26.5</v>
      </c>
      <c r="IR19" s="22"/>
      <c r="IS19" s="77"/>
      <c r="IT19" s="185"/>
      <c r="IU19" s="26">
        <v>12</v>
      </c>
      <c r="IV19" s="25">
        <v>809.07</v>
      </c>
      <c r="IW19" s="23">
        <v>41236</v>
      </c>
      <c r="IX19" s="25">
        <v>809.07</v>
      </c>
      <c r="IY19" s="93" t="s">
        <v>450</v>
      </c>
      <c r="IZ19" s="31">
        <v>26.8</v>
      </c>
      <c r="JB19" s="11"/>
      <c r="JC19" s="5"/>
      <c r="JD19" s="26">
        <v>12</v>
      </c>
      <c r="JE19" s="25">
        <v>712.02</v>
      </c>
      <c r="JF19" s="23">
        <v>41237</v>
      </c>
      <c r="JG19" s="25">
        <v>712.02</v>
      </c>
      <c r="JH19" s="93" t="s">
        <v>454</v>
      </c>
      <c r="JI19" s="31">
        <v>26.8</v>
      </c>
      <c r="JK19" s="11"/>
      <c r="JL19" s="5"/>
      <c r="JM19" s="26">
        <v>12</v>
      </c>
      <c r="JN19" s="25">
        <v>950.3</v>
      </c>
      <c r="JO19" s="1">
        <v>41239</v>
      </c>
      <c r="JP19" s="10">
        <v>950.3</v>
      </c>
      <c r="JQ19" s="104" t="s">
        <v>465</v>
      </c>
      <c r="JR19" s="30">
        <v>27.3</v>
      </c>
      <c r="JT19" s="11"/>
      <c r="JU19" s="5"/>
      <c r="JV19" s="26">
        <v>12</v>
      </c>
      <c r="JW19" s="25">
        <v>836.73</v>
      </c>
      <c r="JX19" s="23">
        <v>41240</v>
      </c>
      <c r="JY19" s="25">
        <v>836.73</v>
      </c>
      <c r="JZ19" s="93" t="s">
        <v>469</v>
      </c>
      <c r="KA19" s="31">
        <v>27.5</v>
      </c>
      <c r="KC19" s="11"/>
      <c r="KD19" s="5"/>
      <c r="KE19" s="26">
        <v>12</v>
      </c>
      <c r="KF19" s="25">
        <v>748.75</v>
      </c>
      <c r="KG19" s="23">
        <v>41240</v>
      </c>
      <c r="KH19" s="24">
        <v>748.75</v>
      </c>
      <c r="KI19" s="93" t="s">
        <v>472</v>
      </c>
      <c r="KJ19" s="31">
        <v>27.5</v>
      </c>
      <c r="KL19" s="11"/>
      <c r="KM19" s="5"/>
      <c r="KN19" s="26">
        <v>12</v>
      </c>
      <c r="KO19" s="25">
        <v>924.72299999999996</v>
      </c>
      <c r="KP19" s="23">
        <v>41241</v>
      </c>
      <c r="KQ19" s="25">
        <v>924.72</v>
      </c>
      <c r="KR19" s="93" t="s">
        <v>480</v>
      </c>
      <c r="KS19" s="31">
        <v>27.8</v>
      </c>
      <c r="KU19" s="11"/>
      <c r="KV19" s="5"/>
      <c r="KW19" s="26">
        <v>12</v>
      </c>
      <c r="KX19" s="25">
        <v>923.5</v>
      </c>
      <c r="KY19" s="23">
        <v>41242</v>
      </c>
      <c r="KZ19" s="24">
        <v>923.5</v>
      </c>
      <c r="LA19" s="93" t="s">
        <v>492</v>
      </c>
      <c r="LB19" s="31">
        <v>27.8</v>
      </c>
      <c r="LD19" s="11"/>
      <c r="LE19" s="5"/>
      <c r="LF19" s="26">
        <v>12</v>
      </c>
      <c r="LG19" s="25">
        <v>782.31</v>
      </c>
      <c r="LH19" s="23">
        <v>41242</v>
      </c>
      <c r="LI19" s="24">
        <v>782.31</v>
      </c>
      <c r="LJ19" s="93" t="s">
        <v>493</v>
      </c>
      <c r="LK19" s="31">
        <v>27.8</v>
      </c>
      <c r="LM19" s="11"/>
      <c r="LN19" s="5"/>
      <c r="LO19" s="26">
        <v>12</v>
      </c>
      <c r="LP19" s="25"/>
      <c r="LQ19" s="23"/>
      <c r="LR19" s="25"/>
      <c r="LS19" s="93"/>
      <c r="LT19" s="31"/>
      <c r="LV19" s="11"/>
      <c r="LW19" s="5"/>
      <c r="LX19" s="26">
        <v>12</v>
      </c>
      <c r="LY19" s="25"/>
      <c r="LZ19" s="23"/>
      <c r="MA19" s="25"/>
      <c r="MB19" s="93"/>
      <c r="MC19" s="31"/>
      <c r="ME19" s="11"/>
      <c r="MF19" s="5"/>
      <c r="MG19" s="26">
        <v>12</v>
      </c>
      <c r="MH19" s="25"/>
      <c r="MI19" s="23"/>
      <c r="MJ19" s="25"/>
      <c r="MK19" s="93"/>
      <c r="ML19" s="31"/>
      <c r="MN19" s="11"/>
      <c r="MO19" s="5"/>
      <c r="MP19" s="26">
        <v>12</v>
      </c>
      <c r="MQ19" s="25"/>
      <c r="MR19" s="23"/>
      <c r="MS19" s="25"/>
      <c r="MT19" s="93"/>
      <c r="MU19" s="31"/>
      <c r="MW19" s="11"/>
      <c r="MX19" s="5"/>
      <c r="MY19" s="26">
        <v>12</v>
      </c>
      <c r="MZ19" s="25"/>
      <c r="NA19" s="23"/>
      <c r="NB19" s="25"/>
      <c r="NC19" s="93"/>
      <c r="ND19" s="31"/>
      <c r="NF19" s="11"/>
      <c r="NG19" s="5"/>
      <c r="NH19" s="26">
        <v>12</v>
      </c>
      <c r="NI19" s="25"/>
      <c r="NJ19" s="23"/>
      <c r="NK19" s="25"/>
      <c r="NL19" s="93"/>
      <c r="NM19" s="31"/>
    </row>
    <row r="20" spans="1:378">
      <c r="A20" s="33">
        <v>18</v>
      </c>
      <c r="B20" s="22" t="str">
        <f t="shared" ref="B20:I20" si="17">FG5</f>
        <v>FORTIS FOODS</v>
      </c>
      <c r="C20" s="22" t="str">
        <f t="shared" si="17"/>
        <v>INDIANA</v>
      </c>
      <c r="D20" s="95" t="str">
        <f t="shared" si="17"/>
        <v>PED. 2014149</v>
      </c>
      <c r="E20" s="227">
        <f t="shared" si="17"/>
        <v>41226</v>
      </c>
      <c r="F20" s="98">
        <f t="shared" si="17"/>
        <v>19130.3</v>
      </c>
      <c r="G20" s="21">
        <f t="shared" si="17"/>
        <v>20</v>
      </c>
      <c r="H20" s="85">
        <f t="shared" si="17"/>
        <v>19274</v>
      </c>
      <c r="I20" s="24">
        <f t="shared" si="17"/>
        <v>-143.70000000000073</v>
      </c>
      <c r="J20" s="11"/>
      <c r="K20" s="5"/>
      <c r="L20" s="26">
        <v>13</v>
      </c>
      <c r="M20" s="25">
        <v>909.3</v>
      </c>
      <c r="N20" s="23">
        <v>41213</v>
      </c>
      <c r="O20" s="25">
        <v>909.3</v>
      </c>
      <c r="P20" s="93" t="s">
        <v>240</v>
      </c>
      <c r="Q20" s="31">
        <v>28.3</v>
      </c>
      <c r="R20" s="22"/>
      <c r="S20" s="11"/>
      <c r="T20" s="5"/>
      <c r="U20" s="26">
        <v>13</v>
      </c>
      <c r="V20" s="25">
        <v>927.6</v>
      </c>
      <c r="W20" s="23">
        <v>41214</v>
      </c>
      <c r="X20" s="25">
        <v>927.6</v>
      </c>
      <c r="Y20" s="93" t="s">
        <v>332</v>
      </c>
      <c r="Z20" s="31">
        <v>28.3</v>
      </c>
      <c r="AA20" s="22"/>
      <c r="AB20" s="11"/>
      <c r="AC20" s="5"/>
      <c r="AD20" s="26">
        <v>13</v>
      </c>
      <c r="AE20" s="25">
        <v>810.88</v>
      </c>
      <c r="AF20" s="23">
        <v>41215</v>
      </c>
      <c r="AG20" s="25">
        <v>810.88</v>
      </c>
      <c r="AH20" s="93" t="s">
        <v>338</v>
      </c>
      <c r="AI20" s="31">
        <v>28.3</v>
      </c>
      <c r="AJ20" s="22"/>
      <c r="AK20" s="11"/>
      <c r="AL20" s="5"/>
      <c r="AM20" s="26">
        <v>13</v>
      </c>
      <c r="AN20" s="25">
        <v>853.51</v>
      </c>
      <c r="AO20" s="23">
        <v>41215</v>
      </c>
      <c r="AP20" s="25">
        <v>853.51</v>
      </c>
      <c r="AQ20" s="93" t="s">
        <v>341</v>
      </c>
      <c r="AR20" s="31">
        <v>28.3</v>
      </c>
      <c r="AS20" s="22"/>
      <c r="AT20" s="77"/>
      <c r="AU20" s="185"/>
      <c r="AV20" s="26">
        <v>13</v>
      </c>
      <c r="AW20" s="25">
        <v>765.53</v>
      </c>
      <c r="AX20" s="23">
        <v>41218</v>
      </c>
      <c r="AY20" s="25">
        <v>765.53</v>
      </c>
      <c r="AZ20" s="93" t="s">
        <v>347</v>
      </c>
      <c r="BA20" s="31">
        <v>28.3</v>
      </c>
      <c r="BB20" s="22"/>
      <c r="BC20" s="77"/>
      <c r="BD20" s="260"/>
      <c r="BE20" s="26">
        <v>13</v>
      </c>
      <c r="BF20" s="25">
        <v>986.1</v>
      </c>
      <c r="BG20" s="146">
        <v>41216</v>
      </c>
      <c r="BH20" s="193">
        <v>986.1</v>
      </c>
      <c r="BI20" s="188" t="s">
        <v>343</v>
      </c>
      <c r="BJ20" s="142">
        <v>28.3</v>
      </c>
      <c r="BK20" s="22"/>
      <c r="BL20" s="77"/>
      <c r="BM20" s="185"/>
      <c r="BN20" s="26">
        <v>13</v>
      </c>
      <c r="BO20" s="25">
        <v>907.48</v>
      </c>
      <c r="BP20" s="23">
        <v>41220</v>
      </c>
      <c r="BQ20" s="25">
        <v>907.48</v>
      </c>
      <c r="BR20" s="188" t="s">
        <v>361</v>
      </c>
      <c r="BS20" s="224">
        <v>27.8</v>
      </c>
      <c r="BT20" s="22"/>
      <c r="BU20" s="77"/>
      <c r="BV20" s="273"/>
      <c r="BW20" s="26">
        <v>13</v>
      </c>
      <c r="BX20" s="25">
        <v>925.3</v>
      </c>
      <c r="BY20" s="23">
        <v>41220</v>
      </c>
      <c r="BZ20" s="25">
        <v>925.3</v>
      </c>
      <c r="CA20" s="93" t="s">
        <v>357</v>
      </c>
      <c r="CB20" s="31">
        <v>27.8</v>
      </c>
      <c r="CC20" s="22"/>
      <c r="CD20" s="77"/>
      <c r="CE20" s="273"/>
      <c r="CF20" s="26">
        <v>13</v>
      </c>
      <c r="CG20" s="25">
        <v>714.74</v>
      </c>
      <c r="CH20" s="23">
        <v>41223</v>
      </c>
      <c r="CI20" s="25">
        <v>714.74</v>
      </c>
      <c r="CJ20" s="93" t="s">
        <v>372</v>
      </c>
      <c r="CK20" s="31">
        <v>27.8</v>
      </c>
      <c r="CL20" s="22"/>
      <c r="CM20" s="77"/>
      <c r="CN20" s="273"/>
      <c r="CO20" s="26">
        <v>13</v>
      </c>
      <c r="CP20" s="25">
        <v>793.2</v>
      </c>
      <c r="CQ20" s="23">
        <v>41223</v>
      </c>
      <c r="CR20" s="24">
        <v>793.2</v>
      </c>
      <c r="CS20" s="56" t="s">
        <v>373</v>
      </c>
      <c r="CT20" s="31">
        <v>27.8</v>
      </c>
      <c r="CU20" s="22"/>
      <c r="CV20" s="77"/>
      <c r="CW20" s="185"/>
      <c r="CX20" s="26">
        <v>13</v>
      </c>
      <c r="CY20" s="25">
        <v>943.5</v>
      </c>
      <c r="CZ20" s="23">
        <v>41223</v>
      </c>
      <c r="DA20" s="24">
        <v>943.5</v>
      </c>
      <c r="DB20" s="56" t="s">
        <v>375</v>
      </c>
      <c r="DC20" s="31">
        <v>27.8</v>
      </c>
      <c r="DD20" s="22"/>
      <c r="DE20" s="77"/>
      <c r="DF20" s="185"/>
      <c r="DG20" s="26">
        <v>13</v>
      </c>
      <c r="DH20" s="337">
        <v>742.86</v>
      </c>
      <c r="DI20" s="23">
        <v>41226</v>
      </c>
      <c r="DJ20" s="25">
        <v>742.86</v>
      </c>
      <c r="DK20" s="56" t="s">
        <v>383</v>
      </c>
      <c r="DL20" s="31">
        <v>27.5</v>
      </c>
      <c r="DM20" s="22"/>
      <c r="DN20" s="77"/>
      <c r="DO20" s="185"/>
      <c r="DP20" s="26">
        <v>13</v>
      </c>
      <c r="DQ20" s="25">
        <v>1006.5</v>
      </c>
      <c r="DR20" s="23">
        <v>41222</v>
      </c>
      <c r="DS20" s="25">
        <v>1006.5</v>
      </c>
      <c r="DT20" s="93" t="s">
        <v>369</v>
      </c>
      <c r="DU20" s="31">
        <v>27.5</v>
      </c>
      <c r="DV20" s="22"/>
      <c r="DW20" s="77"/>
      <c r="DX20" s="185"/>
      <c r="DY20" s="26">
        <v>13</v>
      </c>
      <c r="DZ20" s="39">
        <v>936.2</v>
      </c>
      <c r="EA20" s="76">
        <v>41229</v>
      </c>
      <c r="EB20" s="413">
        <v>936.2</v>
      </c>
      <c r="EC20" s="100" t="s">
        <v>399</v>
      </c>
      <c r="ED20" s="31">
        <v>27.3</v>
      </c>
      <c r="EE20" s="22"/>
      <c r="EF20" s="77"/>
      <c r="EG20" s="185"/>
      <c r="EH20" s="26">
        <v>13</v>
      </c>
      <c r="EI20" s="25">
        <v>910.2</v>
      </c>
      <c r="EJ20" s="23">
        <v>41226</v>
      </c>
      <c r="EK20" s="24">
        <v>910.2</v>
      </c>
      <c r="EL20" s="56" t="s">
        <v>385</v>
      </c>
      <c r="EM20" s="31">
        <v>27.3</v>
      </c>
      <c r="EN20" s="22"/>
      <c r="EO20" s="77"/>
      <c r="EP20" s="185"/>
      <c r="EQ20" s="26">
        <v>13</v>
      </c>
      <c r="ER20" s="25">
        <v>939.4</v>
      </c>
      <c r="ES20" s="23">
        <v>41227</v>
      </c>
      <c r="ET20" s="25">
        <v>939.4</v>
      </c>
      <c r="EU20" s="56" t="s">
        <v>389</v>
      </c>
      <c r="EV20" s="31">
        <v>27.3</v>
      </c>
      <c r="EW20" s="22"/>
      <c r="EX20" s="77"/>
      <c r="EY20" s="185"/>
      <c r="EZ20" s="26">
        <v>13</v>
      </c>
      <c r="FA20" s="25">
        <v>772.34</v>
      </c>
      <c r="FB20" s="159">
        <v>41232</v>
      </c>
      <c r="FC20" s="158">
        <v>772.34</v>
      </c>
      <c r="FD20" s="56" t="s">
        <v>417</v>
      </c>
      <c r="FE20" s="138">
        <v>26.8</v>
      </c>
      <c r="FF20" s="22"/>
      <c r="FG20" s="77"/>
      <c r="FH20" s="185"/>
      <c r="FI20" s="26">
        <v>13</v>
      </c>
      <c r="FJ20" s="25">
        <v>918</v>
      </c>
      <c r="FK20" s="23">
        <v>41230</v>
      </c>
      <c r="FL20" s="25">
        <v>918</v>
      </c>
      <c r="FM20" s="93" t="s">
        <v>413</v>
      </c>
      <c r="FN20" s="31">
        <v>26.5</v>
      </c>
      <c r="FO20" s="22"/>
      <c r="FP20" s="77"/>
      <c r="FQ20" s="185"/>
      <c r="FR20" s="26">
        <v>13</v>
      </c>
      <c r="FS20" s="25">
        <v>782.31</v>
      </c>
      <c r="FT20" s="23">
        <v>41227</v>
      </c>
      <c r="FU20" s="25">
        <v>782.31</v>
      </c>
      <c r="FV20" s="93" t="s">
        <v>393</v>
      </c>
      <c r="FW20" s="31">
        <v>26.5</v>
      </c>
      <c r="FX20" s="22"/>
      <c r="FY20" s="22"/>
      <c r="FZ20" s="185"/>
      <c r="GA20" s="26">
        <v>13</v>
      </c>
      <c r="GB20" s="25">
        <v>731.97</v>
      </c>
      <c r="GC20" s="23">
        <v>41232</v>
      </c>
      <c r="GD20" s="25">
        <v>731.97</v>
      </c>
      <c r="GE20" s="93" t="s">
        <v>416</v>
      </c>
      <c r="GF20" s="31">
        <v>26.5</v>
      </c>
      <c r="GG20" s="22"/>
      <c r="GH20" s="194"/>
      <c r="GI20" s="185"/>
      <c r="GJ20" s="26">
        <v>13</v>
      </c>
      <c r="GK20" s="25">
        <v>956.6</v>
      </c>
      <c r="GL20" s="23">
        <v>41232</v>
      </c>
      <c r="GM20" s="25">
        <v>956.6</v>
      </c>
      <c r="GN20" s="93" t="s">
        <v>415</v>
      </c>
      <c r="GO20" s="31">
        <v>26.8</v>
      </c>
      <c r="GP20" s="22"/>
      <c r="GQ20" s="77"/>
      <c r="GR20" s="185"/>
      <c r="GS20" s="26">
        <v>13</v>
      </c>
      <c r="GT20" s="25">
        <v>943</v>
      </c>
      <c r="GU20" s="23">
        <v>41232</v>
      </c>
      <c r="GV20" s="25">
        <v>943</v>
      </c>
      <c r="GW20" s="93" t="s">
        <v>421</v>
      </c>
      <c r="GX20" s="31">
        <v>26.5</v>
      </c>
      <c r="GY20" s="22"/>
      <c r="GZ20" s="77"/>
      <c r="HA20" s="185"/>
      <c r="HB20" s="26">
        <v>13</v>
      </c>
      <c r="HC20" s="25">
        <v>920.18</v>
      </c>
      <c r="HD20" s="23">
        <v>41233</v>
      </c>
      <c r="HE20" s="25">
        <v>920.18</v>
      </c>
      <c r="HF20" s="93" t="s">
        <v>434</v>
      </c>
      <c r="HG20" s="31">
        <v>26.5</v>
      </c>
      <c r="HH20" s="22"/>
      <c r="HI20" s="77"/>
      <c r="HJ20" s="185"/>
      <c r="HK20" s="26">
        <v>13</v>
      </c>
      <c r="HL20" s="25">
        <v>934</v>
      </c>
      <c r="HM20" s="23">
        <v>41232</v>
      </c>
      <c r="HN20" s="25">
        <v>934</v>
      </c>
      <c r="HO20" s="93" t="s">
        <v>432</v>
      </c>
      <c r="HP20" s="31">
        <v>26.5</v>
      </c>
      <c r="HQ20" s="22"/>
      <c r="HR20" s="77"/>
      <c r="HS20" s="185"/>
      <c r="HT20" s="26">
        <v>13</v>
      </c>
      <c r="HU20" s="25">
        <v>812.24</v>
      </c>
      <c r="HV20" s="23">
        <v>41234</v>
      </c>
      <c r="HW20" s="25">
        <v>812.24</v>
      </c>
      <c r="HX20" s="93" t="s">
        <v>439</v>
      </c>
      <c r="HY20" s="31">
        <v>26.5</v>
      </c>
      <c r="HZ20" s="22"/>
      <c r="IA20" s="77"/>
      <c r="IB20" s="185"/>
      <c r="IC20" s="26">
        <v>13</v>
      </c>
      <c r="ID20" s="25">
        <v>832.2</v>
      </c>
      <c r="IE20" s="23">
        <v>41235</v>
      </c>
      <c r="IF20" s="39">
        <v>832.2</v>
      </c>
      <c r="IG20" s="93" t="s">
        <v>441</v>
      </c>
      <c r="IH20" s="31">
        <v>26.8</v>
      </c>
      <c r="II20" s="22"/>
      <c r="IJ20" s="77"/>
      <c r="IK20" s="185"/>
      <c r="IL20" s="26">
        <v>13</v>
      </c>
      <c r="IM20" s="25">
        <v>1028.8</v>
      </c>
      <c r="IN20" s="23">
        <v>41235</v>
      </c>
      <c r="IO20" s="39">
        <v>1028.8</v>
      </c>
      <c r="IP20" s="93" t="s">
        <v>453</v>
      </c>
      <c r="IQ20" s="31">
        <v>26.5</v>
      </c>
      <c r="IR20" s="22"/>
      <c r="IS20" s="77"/>
      <c r="IT20" s="185"/>
      <c r="IU20" s="26">
        <v>13</v>
      </c>
      <c r="IV20" s="25">
        <v>770.52</v>
      </c>
      <c r="IW20" s="23">
        <v>41236</v>
      </c>
      <c r="IX20" s="25">
        <v>770.52</v>
      </c>
      <c r="IY20" s="93" t="s">
        <v>450</v>
      </c>
      <c r="IZ20" s="31">
        <v>26.8</v>
      </c>
      <c r="JB20" s="11"/>
      <c r="JC20" s="5"/>
      <c r="JD20" s="26">
        <v>13</v>
      </c>
      <c r="JE20" s="25">
        <v>809.52</v>
      </c>
      <c r="JF20" s="23">
        <v>41237</v>
      </c>
      <c r="JG20" s="25">
        <v>809.52</v>
      </c>
      <c r="JH20" s="93" t="s">
        <v>457</v>
      </c>
      <c r="JI20" s="31">
        <v>26.8</v>
      </c>
      <c r="JK20" s="11"/>
      <c r="JL20" s="5"/>
      <c r="JM20" s="26">
        <v>13</v>
      </c>
      <c r="JN20" s="25">
        <v>957.1</v>
      </c>
      <c r="JO20" s="1">
        <v>41239</v>
      </c>
      <c r="JP20" s="10">
        <v>957.1</v>
      </c>
      <c r="JQ20" s="104" t="s">
        <v>465</v>
      </c>
      <c r="JR20" s="30">
        <v>27.3</v>
      </c>
      <c r="JT20" s="11"/>
      <c r="JU20" s="5"/>
      <c r="JV20" s="26">
        <v>13</v>
      </c>
      <c r="JW20" s="25">
        <v>837.64</v>
      </c>
      <c r="JX20" s="23">
        <v>41240</v>
      </c>
      <c r="JY20" s="25">
        <v>837.64</v>
      </c>
      <c r="JZ20" s="93" t="s">
        <v>467</v>
      </c>
      <c r="KA20" s="31">
        <v>27.5</v>
      </c>
      <c r="KC20" s="11"/>
      <c r="KD20" s="5"/>
      <c r="KE20" s="26">
        <v>13</v>
      </c>
      <c r="KF20" s="25">
        <v>760.54</v>
      </c>
      <c r="KG20" s="23">
        <v>41241</v>
      </c>
      <c r="KH20" s="24">
        <v>760.54</v>
      </c>
      <c r="KI20" s="93" t="s">
        <v>476</v>
      </c>
      <c r="KJ20" s="31">
        <v>27.5</v>
      </c>
      <c r="KL20" s="11"/>
      <c r="KM20" s="5"/>
      <c r="KN20" s="26">
        <v>13</v>
      </c>
      <c r="KO20" s="25">
        <v>920.18</v>
      </c>
      <c r="KP20" s="23">
        <v>41241</v>
      </c>
      <c r="KQ20" s="25">
        <v>920.18</v>
      </c>
      <c r="KR20" s="93" t="s">
        <v>480</v>
      </c>
      <c r="KS20" s="31">
        <v>27.8</v>
      </c>
      <c r="KU20" s="11"/>
      <c r="KV20" s="5"/>
      <c r="KW20" s="26">
        <v>13</v>
      </c>
      <c r="KX20" s="25">
        <v>920.8</v>
      </c>
      <c r="KY20" s="23">
        <v>41242</v>
      </c>
      <c r="KZ20" s="24">
        <v>920.8</v>
      </c>
      <c r="LA20" s="93" t="s">
        <v>492</v>
      </c>
      <c r="LB20" s="31">
        <v>27.8</v>
      </c>
      <c r="LD20" s="11"/>
      <c r="LE20" s="5"/>
      <c r="LF20" s="26">
        <v>13</v>
      </c>
      <c r="LG20" s="25">
        <v>753.29</v>
      </c>
      <c r="LH20" s="23">
        <v>41243</v>
      </c>
      <c r="LI20" s="24">
        <v>753.29</v>
      </c>
      <c r="LJ20" s="93" t="s">
        <v>496</v>
      </c>
      <c r="LK20" s="31">
        <v>28.5</v>
      </c>
      <c r="LM20" s="11"/>
      <c r="LN20" s="5"/>
      <c r="LO20" s="26">
        <v>13</v>
      </c>
      <c r="LP20" s="25"/>
      <c r="LQ20" s="23"/>
      <c r="LR20" s="25"/>
      <c r="LS20" s="93"/>
      <c r="LT20" s="31"/>
      <c r="LV20" s="11"/>
      <c r="LW20" s="5"/>
      <c r="LX20" s="26">
        <v>13</v>
      </c>
      <c r="LY20" s="25"/>
      <c r="LZ20" s="23"/>
      <c r="MA20" s="25"/>
      <c r="MB20" s="93"/>
      <c r="MC20" s="31"/>
      <c r="ME20" s="11"/>
      <c r="MF20" s="5"/>
      <c r="MG20" s="26">
        <v>13</v>
      </c>
      <c r="MH20" s="25"/>
      <c r="MI20" s="23"/>
      <c r="MJ20" s="25"/>
      <c r="MK20" s="93"/>
      <c r="ML20" s="31"/>
      <c r="MN20" s="11"/>
      <c r="MO20" s="5"/>
      <c r="MP20" s="26">
        <v>13</v>
      </c>
      <c r="MQ20" s="25"/>
      <c r="MR20" s="23"/>
      <c r="MS20" s="25"/>
      <c r="MT20" s="93"/>
      <c r="MU20" s="31"/>
      <c r="MW20" s="11"/>
      <c r="MX20" s="5"/>
      <c r="MY20" s="26">
        <v>13</v>
      </c>
      <c r="MZ20" s="25"/>
      <c r="NA20" s="23"/>
      <c r="NB20" s="25"/>
      <c r="NC20" s="93"/>
      <c r="ND20" s="31"/>
      <c r="NF20" s="11"/>
      <c r="NG20" s="5"/>
      <c r="NH20" s="26">
        <v>13</v>
      </c>
      <c r="NI20" s="25"/>
      <c r="NJ20" s="23"/>
      <c r="NK20" s="25"/>
      <c r="NL20" s="93"/>
      <c r="NM20" s="31"/>
    </row>
    <row r="21" spans="1:378">
      <c r="A21" s="33">
        <v>19</v>
      </c>
      <c r="B21" s="22" t="str">
        <f t="shared" ref="B21:I21" si="18">FP5</f>
        <v>FARMLAND FOODS</v>
      </c>
      <c r="C21" s="22" t="str">
        <f t="shared" si="18"/>
        <v>PREMIUM</v>
      </c>
      <c r="D21" s="184" t="str">
        <f>FR5</f>
        <v>PED. 2004765</v>
      </c>
      <c r="E21" s="227">
        <f t="shared" si="18"/>
        <v>41227</v>
      </c>
      <c r="F21" s="98">
        <f t="shared" si="18"/>
        <v>18627.990000000002</v>
      </c>
      <c r="G21" s="21">
        <f t="shared" si="18"/>
        <v>24</v>
      </c>
      <c r="H21" s="85">
        <f t="shared" si="18"/>
        <v>18573.259999999998</v>
      </c>
      <c r="I21" s="24">
        <f t="shared" si="18"/>
        <v>54.730000000003201</v>
      </c>
      <c r="J21" s="11"/>
      <c r="K21" s="5"/>
      <c r="L21" s="26">
        <v>14</v>
      </c>
      <c r="M21" s="25">
        <v>915.65</v>
      </c>
      <c r="N21" s="23">
        <v>41215</v>
      </c>
      <c r="O21" s="25">
        <v>915.65</v>
      </c>
      <c r="P21" s="93" t="s">
        <v>340</v>
      </c>
      <c r="Q21" s="31">
        <v>28.3</v>
      </c>
      <c r="R21" s="22"/>
      <c r="S21" s="11"/>
      <c r="T21" s="5"/>
      <c r="U21" s="26">
        <v>14</v>
      </c>
      <c r="V21" s="25">
        <v>926.3</v>
      </c>
      <c r="W21" s="23">
        <v>41214</v>
      </c>
      <c r="X21" s="25">
        <v>926.3</v>
      </c>
      <c r="Y21" s="93" t="s">
        <v>332</v>
      </c>
      <c r="Z21" s="31">
        <v>28.3</v>
      </c>
      <c r="AA21" s="22"/>
      <c r="AB21" s="11"/>
      <c r="AC21" s="5"/>
      <c r="AD21" s="26">
        <v>14</v>
      </c>
      <c r="AE21" s="25">
        <v>729.71</v>
      </c>
      <c r="AF21" s="23">
        <v>41214</v>
      </c>
      <c r="AG21" s="25">
        <v>729.71</v>
      </c>
      <c r="AH21" s="93" t="s">
        <v>335</v>
      </c>
      <c r="AI21" s="31">
        <v>28.3</v>
      </c>
      <c r="AJ21" s="22"/>
      <c r="AK21" s="11"/>
      <c r="AL21" s="5"/>
      <c r="AM21" s="26">
        <v>14</v>
      </c>
      <c r="AN21" s="25">
        <v>950.11</v>
      </c>
      <c r="AO21" s="23">
        <v>41215</v>
      </c>
      <c r="AP21" s="25">
        <v>950.11</v>
      </c>
      <c r="AQ21" s="93" t="s">
        <v>341</v>
      </c>
      <c r="AR21" s="31">
        <v>28.3</v>
      </c>
      <c r="AS21" s="22"/>
      <c r="AT21" s="77"/>
      <c r="AU21" s="185"/>
      <c r="AV21" s="26">
        <v>14</v>
      </c>
      <c r="AW21" s="25">
        <v>797.73</v>
      </c>
      <c r="AX21" s="23">
        <v>41218</v>
      </c>
      <c r="AY21" s="25">
        <v>797.73</v>
      </c>
      <c r="AZ21" s="93" t="s">
        <v>347</v>
      </c>
      <c r="BA21" s="31">
        <v>28.3</v>
      </c>
      <c r="BB21" s="22"/>
      <c r="BC21" s="77"/>
      <c r="BD21" s="260"/>
      <c r="BE21" s="26">
        <v>14</v>
      </c>
      <c r="BF21" s="25">
        <v>1037.8</v>
      </c>
      <c r="BG21" s="146">
        <v>41216</v>
      </c>
      <c r="BH21" s="193">
        <v>1037.8</v>
      </c>
      <c r="BI21" s="188" t="s">
        <v>343</v>
      </c>
      <c r="BJ21" s="142">
        <v>28.3</v>
      </c>
      <c r="BK21" s="22"/>
      <c r="BL21" s="77"/>
      <c r="BM21" s="185"/>
      <c r="BN21" s="26">
        <v>14</v>
      </c>
      <c r="BO21" s="25">
        <v>909.3</v>
      </c>
      <c r="BP21" s="23">
        <v>41219</v>
      </c>
      <c r="BQ21" s="25">
        <v>909.3</v>
      </c>
      <c r="BR21" s="93" t="s">
        <v>354</v>
      </c>
      <c r="BS21" s="224">
        <v>27.8</v>
      </c>
      <c r="BT21" s="22"/>
      <c r="BU21" s="77"/>
      <c r="BV21" s="273"/>
      <c r="BW21" s="26">
        <v>14</v>
      </c>
      <c r="BX21" s="25">
        <v>932.6</v>
      </c>
      <c r="BY21" s="23">
        <v>41220</v>
      </c>
      <c r="BZ21" s="25">
        <v>932.6</v>
      </c>
      <c r="CA21" s="93" t="s">
        <v>357</v>
      </c>
      <c r="CB21" s="31">
        <v>27.8</v>
      </c>
      <c r="CC21" s="22"/>
      <c r="CD21" s="77"/>
      <c r="CE21" s="273"/>
      <c r="CF21" s="26">
        <v>14</v>
      </c>
      <c r="CG21" s="25">
        <v>819.5</v>
      </c>
      <c r="CH21" s="23">
        <v>41222</v>
      </c>
      <c r="CI21" s="25">
        <v>819.5</v>
      </c>
      <c r="CJ21" s="93" t="s">
        <v>366</v>
      </c>
      <c r="CK21" s="31">
        <v>27.8</v>
      </c>
      <c r="CL21" s="22"/>
      <c r="CM21" s="77"/>
      <c r="CN21" s="273"/>
      <c r="CO21" s="26">
        <v>14</v>
      </c>
      <c r="CP21" s="25">
        <v>755.1</v>
      </c>
      <c r="CQ21" s="23">
        <v>41221</v>
      </c>
      <c r="CR21" s="24">
        <v>755.1</v>
      </c>
      <c r="CS21" s="56" t="s">
        <v>364</v>
      </c>
      <c r="CT21" s="31">
        <v>27.8</v>
      </c>
      <c r="CU21" s="22"/>
      <c r="CV21" s="77"/>
      <c r="CW21" s="185"/>
      <c r="CX21" s="26">
        <v>14</v>
      </c>
      <c r="CY21" s="25">
        <v>921.7</v>
      </c>
      <c r="CZ21" s="23">
        <v>41226</v>
      </c>
      <c r="DA21" s="24">
        <v>921.7</v>
      </c>
      <c r="DB21" s="56" t="s">
        <v>381</v>
      </c>
      <c r="DC21" s="31">
        <v>27.8</v>
      </c>
      <c r="DD21" s="22"/>
      <c r="DE21" s="77"/>
      <c r="DF21" s="185"/>
      <c r="DG21" s="26">
        <v>14</v>
      </c>
      <c r="DH21" s="337">
        <v>707.48</v>
      </c>
      <c r="DI21" s="23">
        <v>41226</v>
      </c>
      <c r="DJ21" s="25">
        <v>707.48</v>
      </c>
      <c r="DK21" s="56" t="s">
        <v>380</v>
      </c>
      <c r="DL21" s="31">
        <v>27.5</v>
      </c>
      <c r="DM21" s="22"/>
      <c r="DN21" s="77"/>
      <c r="DO21" s="185"/>
      <c r="DP21" s="26">
        <v>14</v>
      </c>
      <c r="DQ21" s="25">
        <v>981.1</v>
      </c>
      <c r="DR21" s="23">
        <v>41222</v>
      </c>
      <c r="DS21" s="25">
        <v>981.1</v>
      </c>
      <c r="DT21" s="93" t="s">
        <v>369</v>
      </c>
      <c r="DU21" s="31">
        <v>27.5</v>
      </c>
      <c r="DV21" s="22"/>
      <c r="DW21" s="77"/>
      <c r="DX21" s="185"/>
      <c r="DY21" s="26">
        <v>14</v>
      </c>
      <c r="DZ21" s="39">
        <v>925.8</v>
      </c>
      <c r="EA21" s="76">
        <v>41228</v>
      </c>
      <c r="EB21" s="413">
        <v>925.8</v>
      </c>
      <c r="EC21" s="100" t="s">
        <v>392</v>
      </c>
      <c r="ED21" s="31">
        <v>27.1</v>
      </c>
      <c r="EE21" s="22"/>
      <c r="EF21" s="77"/>
      <c r="EG21" s="185"/>
      <c r="EH21" s="26">
        <v>14</v>
      </c>
      <c r="EI21" s="25">
        <v>909.3</v>
      </c>
      <c r="EJ21" s="23">
        <v>41226</v>
      </c>
      <c r="EK21" s="24">
        <v>909.3</v>
      </c>
      <c r="EL21" s="56" t="s">
        <v>385</v>
      </c>
      <c r="EM21" s="31">
        <v>27.3</v>
      </c>
      <c r="EN21" s="22"/>
      <c r="EO21" s="77"/>
      <c r="EP21" s="185"/>
      <c r="EQ21" s="26">
        <v>14</v>
      </c>
      <c r="ER21" s="25">
        <v>933.5</v>
      </c>
      <c r="ES21" s="23">
        <v>41227</v>
      </c>
      <c r="ET21" s="25">
        <v>933.5</v>
      </c>
      <c r="EU21" s="56" t="s">
        <v>387</v>
      </c>
      <c r="EV21" s="31">
        <v>27.1</v>
      </c>
      <c r="EW21" s="22"/>
      <c r="EX21" s="77"/>
      <c r="EY21" s="185"/>
      <c r="EZ21" s="26">
        <v>14</v>
      </c>
      <c r="FA21" s="25">
        <v>762.81</v>
      </c>
      <c r="FB21" s="159">
        <v>41230</v>
      </c>
      <c r="FC21" s="158">
        <v>762.81</v>
      </c>
      <c r="FD21" s="56" t="s">
        <v>411</v>
      </c>
      <c r="FE21" s="138">
        <v>26.8</v>
      </c>
      <c r="FF21" s="22"/>
      <c r="FG21" s="77"/>
      <c r="FH21" s="185"/>
      <c r="FI21" s="26">
        <v>14</v>
      </c>
      <c r="FJ21" s="25">
        <v>961</v>
      </c>
      <c r="FK21" s="23">
        <v>41230</v>
      </c>
      <c r="FL21" s="25">
        <v>961</v>
      </c>
      <c r="FM21" s="93" t="s">
        <v>413</v>
      </c>
      <c r="FN21" s="31">
        <v>26.5</v>
      </c>
      <c r="FO21" s="22"/>
      <c r="FP21" s="77"/>
      <c r="FQ21" s="185"/>
      <c r="FR21" s="26">
        <v>14</v>
      </c>
      <c r="FS21" s="25">
        <v>748.3</v>
      </c>
      <c r="FT21" s="23">
        <v>41227</v>
      </c>
      <c r="FU21" s="25">
        <v>748.3</v>
      </c>
      <c r="FV21" s="93" t="s">
        <v>393</v>
      </c>
      <c r="FW21" s="31">
        <v>26.5</v>
      </c>
      <c r="FX21" s="22"/>
      <c r="FY21" s="22"/>
      <c r="FZ21" s="185"/>
      <c r="GA21" s="26">
        <v>14</v>
      </c>
      <c r="GB21" s="25">
        <v>780.05</v>
      </c>
      <c r="GC21" s="23">
        <v>41232</v>
      </c>
      <c r="GD21" s="25">
        <v>780.05</v>
      </c>
      <c r="GE21" s="93" t="s">
        <v>416</v>
      </c>
      <c r="GF21" s="31">
        <v>26.5</v>
      </c>
      <c r="GG21" s="22"/>
      <c r="GH21" s="194"/>
      <c r="GI21" s="185"/>
      <c r="GJ21" s="26">
        <v>14</v>
      </c>
      <c r="GK21" s="25">
        <v>924.9</v>
      </c>
      <c r="GL21" s="23">
        <v>41232</v>
      </c>
      <c r="GM21" s="25">
        <v>924.9</v>
      </c>
      <c r="GN21" s="93" t="s">
        <v>415</v>
      </c>
      <c r="GO21" s="31">
        <v>26.8</v>
      </c>
      <c r="GP21" s="22"/>
      <c r="GQ21" s="77"/>
      <c r="GR21" s="185"/>
      <c r="GS21" s="26">
        <v>14</v>
      </c>
      <c r="GT21" s="25">
        <v>911.3</v>
      </c>
      <c r="GU21" s="23">
        <v>41232</v>
      </c>
      <c r="GV21" s="25">
        <v>911.3</v>
      </c>
      <c r="GW21" s="93" t="s">
        <v>421</v>
      </c>
      <c r="GX21" s="31">
        <v>26.5</v>
      </c>
      <c r="GY21" s="22"/>
      <c r="GZ21" s="77"/>
      <c r="HA21" s="185"/>
      <c r="HB21" s="26">
        <v>14</v>
      </c>
      <c r="HC21" s="25">
        <v>918.37</v>
      </c>
      <c r="HD21" s="23">
        <v>41233</v>
      </c>
      <c r="HE21" s="25">
        <v>918.37</v>
      </c>
      <c r="HF21" s="93" t="s">
        <v>427</v>
      </c>
      <c r="HG21" s="31">
        <v>26.5</v>
      </c>
      <c r="HH21" s="22"/>
      <c r="HI21" s="77"/>
      <c r="HJ21" s="185"/>
      <c r="HK21" s="26">
        <v>14</v>
      </c>
      <c r="HL21" s="25">
        <v>966.2</v>
      </c>
      <c r="HM21" s="23">
        <v>41232</v>
      </c>
      <c r="HN21" s="25">
        <v>966.2</v>
      </c>
      <c r="HO21" s="93" t="s">
        <v>432</v>
      </c>
      <c r="HP21" s="31">
        <v>26.5</v>
      </c>
      <c r="HQ21" s="22"/>
      <c r="HR21" s="77"/>
      <c r="HS21" s="185"/>
      <c r="HT21" s="26">
        <v>14</v>
      </c>
      <c r="HU21" s="25">
        <v>760.09</v>
      </c>
      <c r="HV21" s="23">
        <v>41234</v>
      </c>
      <c r="HW21" s="25">
        <v>760.09</v>
      </c>
      <c r="HX21" s="93" t="s">
        <v>439</v>
      </c>
      <c r="HY21" s="31">
        <v>26.5</v>
      </c>
      <c r="HZ21" s="22"/>
      <c r="IA21" s="77"/>
      <c r="IB21" s="185"/>
      <c r="IC21" s="26">
        <v>14</v>
      </c>
      <c r="ID21" s="25">
        <v>804.08</v>
      </c>
      <c r="IE21" s="23">
        <v>41235</v>
      </c>
      <c r="IF21" s="39">
        <v>804.08</v>
      </c>
      <c r="IG21" s="93" t="s">
        <v>441</v>
      </c>
      <c r="IH21" s="31">
        <v>26.8</v>
      </c>
      <c r="II21" s="22"/>
      <c r="IJ21" s="77"/>
      <c r="IK21" s="185"/>
      <c r="IL21" s="26">
        <v>14</v>
      </c>
      <c r="IM21" s="25">
        <v>974.8</v>
      </c>
      <c r="IN21" s="23">
        <v>41235</v>
      </c>
      <c r="IO21" s="39">
        <v>974.8</v>
      </c>
      <c r="IP21" s="93" t="s">
        <v>453</v>
      </c>
      <c r="IQ21" s="31">
        <v>26.5</v>
      </c>
      <c r="IR21" s="22"/>
      <c r="IS21" s="77"/>
      <c r="IT21" s="185"/>
      <c r="IU21" s="26">
        <v>14</v>
      </c>
      <c r="IV21" s="25">
        <v>772.79</v>
      </c>
      <c r="IW21" s="23">
        <v>41236</v>
      </c>
      <c r="IX21" s="25">
        <v>772.79</v>
      </c>
      <c r="IY21" s="93" t="s">
        <v>450</v>
      </c>
      <c r="IZ21" s="31">
        <v>26.8</v>
      </c>
      <c r="JB21" s="11"/>
      <c r="JC21" s="5"/>
      <c r="JD21" s="26">
        <v>14</v>
      </c>
      <c r="JE21" s="25">
        <v>764.63</v>
      </c>
      <c r="JF21" s="23">
        <v>41237</v>
      </c>
      <c r="JG21" s="25">
        <v>764.63</v>
      </c>
      <c r="JH21" s="93" t="s">
        <v>457</v>
      </c>
      <c r="JI21" s="31">
        <v>26.8</v>
      </c>
      <c r="JK21" s="11"/>
      <c r="JL21" s="5"/>
      <c r="JM21" s="26">
        <v>14</v>
      </c>
      <c r="JN21" s="25">
        <v>956.6</v>
      </c>
      <c r="JO21" s="1">
        <v>41239</v>
      </c>
      <c r="JP21" s="10">
        <v>956.6</v>
      </c>
      <c r="JQ21" s="104" t="s">
        <v>465</v>
      </c>
      <c r="JR21" s="30">
        <v>27.3</v>
      </c>
      <c r="JT21" s="11"/>
      <c r="JU21" s="5"/>
      <c r="JV21" s="26">
        <v>14</v>
      </c>
      <c r="JW21" s="25">
        <v>802.27</v>
      </c>
      <c r="JX21" s="23">
        <v>41240</v>
      </c>
      <c r="JY21" s="25">
        <v>802.27</v>
      </c>
      <c r="JZ21" s="93" t="s">
        <v>467</v>
      </c>
      <c r="KA21" s="31">
        <v>27.5</v>
      </c>
      <c r="KC21" s="11"/>
      <c r="KD21" s="5"/>
      <c r="KE21" s="26">
        <v>14</v>
      </c>
      <c r="KF21" s="25">
        <v>803.17</v>
      </c>
      <c r="KG21" s="23">
        <v>41241</v>
      </c>
      <c r="KH21" s="24">
        <v>803.17</v>
      </c>
      <c r="KI21" s="93" t="s">
        <v>476</v>
      </c>
      <c r="KJ21" s="31">
        <v>27.5</v>
      </c>
      <c r="KL21" s="11"/>
      <c r="KM21" s="5"/>
      <c r="KN21" s="26">
        <v>14</v>
      </c>
      <c r="KO21" s="25">
        <v>919.27</v>
      </c>
      <c r="KP21" s="23">
        <v>41241</v>
      </c>
      <c r="KQ21" s="25">
        <v>919.27</v>
      </c>
      <c r="KR21" s="93" t="s">
        <v>480</v>
      </c>
      <c r="KS21" s="31">
        <v>27.8</v>
      </c>
      <c r="KU21" s="11"/>
      <c r="KV21" s="5"/>
      <c r="KW21" s="26">
        <v>14</v>
      </c>
      <c r="KX21" s="25">
        <v>971.6</v>
      </c>
      <c r="KY21" s="92">
        <v>41242</v>
      </c>
      <c r="KZ21" s="39">
        <v>971.6</v>
      </c>
      <c r="LA21" s="56" t="s">
        <v>492</v>
      </c>
      <c r="LB21" s="31">
        <v>27.8</v>
      </c>
      <c r="LD21" s="11"/>
      <c r="LE21" s="5"/>
      <c r="LF21" s="26">
        <v>14</v>
      </c>
      <c r="LG21" s="25">
        <v>834.47</v>
      </c>
      <c r="LH21" s="23">
        <v>41243</v>
      </c>
      <c r="LI21" s="24">
        <v>834.47</v>
      </c>
      <c r="LJ21" s="93" t="s">
        <v>495</v>
      </c>
      <c r="LK21" s="31">
        <v>28.5</v>
      </c>
      <c r="LM21" s="11"/>
      <c r="LN21" s="5"/>
      <c r="LO21" s="26">
        <v>14</v>
      </c>
      <c r="LP21" s="25"/>
      <c r="LQ21" s="23"/>
      <c r="LR21" s="25"/>
      <c r="LS21" s="93"/>
      <c r="LT21" s="31"/>
      <c r="LV21" s="11"/>
      <c r="LW21" s="5"/>
      <c r="LX21" s="26">
        <v>14</v>
      </c>
      <c r="LY21" s="25"/>
      <c r="LZ21" s="23"/>
      <c r="MA21" s="25"/>
      <c r="MB21" s="93"/>
      <c r="MC21" s="31"/>
      <c r="ME21" s="11"/>
      <c r="MF21" s="5"/>
      <c r="MG21" s="26">
        <v>14</v>
      </c>
      <c r="MH21" s="25"/>
      <c r="MI21" s="23"/>
      <c r="MJ21" s="25"/>
      <c r="MK21" s="93"/>
      <c r="ML21" s="31"/>
      <c r="MN21" s="11"/>
      <c r="MO21" s="5"/>
      <c r="MP21" s="26">
        <v>14</v>
      </c>
      <c r="MQ21" s="25"/>
      <c r="MR21" s="23"/>
      <c r="MS21" s="25"/>
      <c r="MT21" s="93"/>
      <c r="MU21" s="31"/>
      <c r="MW21" s="11"/>
      <c r="MX21" s="5"/>
      <c r="MY21" s="26">
        <v>14</v>
      </c>
      <c r="MZ21" s="25"/>
      <c r="NA21" s="23"/>
      <c r="NB21" s="25"/>
      <c r="NC21" s="93"/>
      <c r="ND21" s="31"/>
      <c r="NF21" s="11"/>
      <c r="NG21" s="5"/>
      <c r="NH21" s="26">
        <v>14</v>
      </c>
      <c r="NI21" s="25"/>
      <c r="NJ21" s="23"/>
      <c r="NK21" s="25"/>
      <c r="NL21" s="93"/>
      <c r="NM21" s="31"/>
    </row>
    <row r="22" spans="1:378">
      <c r="A22" s="33">
        <v>20</v>
      </c>
      <c r="B22" s="22" t="str">
        <f t="shared" ref="B22:I22" si="19">FY5</f>
        <v>FARMLAND FOODS</v>
      </c>
      <c r="C22" s="22" t="str">
        <f t="shared" si="19"/>
        <v>PREMIUM</v>
      </c>
      <c r="D22" s="95" t="str">
        <f t="shared" si="19"/>
        <v>PED. 2004919</v>
      </c>
      <c r="E22" s="227">
        <f t="shared" si="19"/>
        <v>41228</v>
      </c>
      <c r="F22" s="98">
        <f t="shared" si="19"/>
        <v>18153.080000000002</v>
      </c>
      <c r="G22" s="21">
        <f t="shared" si="19"/>
        <v>24</v>
      </c>
      <c r="H22" s="85">
        <f t="shared" si="19"/>
        <v>18226.75</v>
      </c>
      <c r="I22" s="24">
        <f t="shared" si="19"/>
        <v>73.669999999998254</v>
      </c>
      <c r="J22" s="11"/>
      <c r="K22" s="5"/>
      <c r="L22" s="26">
        <v>15</v>
      </c>
      <c r="M22" s="25">
        <v>918.37</v>
      </c>
      <c r="N22" s="23">
        <v>41216</v>
      </c>
      <c r="O22" s="25">
        <v>918.37</v>
      </c>
      <c r="P22" s="93" t="s">
        <v>342</v>
      </c>
      <c r="Q22" s="31">
        <v>28.3</v>
      </c>
      <c r="R22" s="22"/>
      <c r="S22" s="11"/>
      <c r="T22" s="5"/>
      <c r="U22" s="26">
        <v>15</v>
      </c>
      <c r="V22" s="25">
        <v>925.3</v>
      </c>
      <c r="W22" s="23">
        <v>41214</v>
      </c>
      <c r="X22" s="25">
        <v>925.3</v>
      </c>
      <c r="Y22" s="93" t="s">
        <v>332</v>
      </c>
      <c r="Z22" s="31">
        <v>28.3</v>
      </c>
      <c r="AA22" s="22"/>
      <c r="AB22" s="11"/>
      <c r="AC22" s="5"/>
      <c r="AD22" s="26">
        <v>15</v>
      </c>
      <c r="AE22" s="25">
        <v>811.79</v>
      </c>
      <c r="AF22" s="23">
        <v>41215</v>
      </c>
      <c r="AG22" s="25">
        <v>811.79</v>
      </c>
      <c r="AH22" s="93" t="s">
        <v>338</v>
      </c>
      <c r="AI22" s="31">
        <v>28.3</v>
      </c>
      <c r="AJ22" s="22"/>
      <c r="AK22" s="11"/>
      <c r="AL22" s="5"/>
      <c r="AM22" s="26">
        <v>15</v>
      </c>
      <c r="AN22" s="25">
        <v>881.63</v>
      </c>
      <c r="AO22" s="23">
        <v>41218</v>
      </c>
      <c r="AP22" s="25">
        <v>881.63</v>
      </c>
      <c r="AQ22" s="93" t="s">
        <v>348</v>
      </c>
      <c r="AR22" s="31">
        <v>28.3</v>
      </c>
      <c r="AS22" s="22"/>
      <c r="AT22" s="77"/>
      <c r="AU22" s="185"/>
      <c r="AV22" s="26">
        <v>15</v>
      </c>
      <c r="AW22" s="25">
        <v>831.29</v>
      </c>
      <c r="AX22" s="23">
        <v>41218</v>
      </c>
      <c r="AY22" s="25">
        <v>831.29</v>
      </c>
      <c r="AZ22" s="93" t="s">
        <v>347</v>
      </c>
      <c r="BA22" s="31">
        <v>28.3</v>
      </c>
      <c r="BB22" s="22"/>
      <c r="BC22" s="77"/>
      <c r="BD22" s="260"/>
      <c r="BE22" s="26">
        <v>15</v>
      </c>
      <c r="BF22" s="25">
        <v>986.6</v>
      </c>
      <c r="BG22" s="146">
        <v>41218</v>
      </c>
      <c r="BH22" s="193">
        <v>986.6</v>
      </c>
      <c r="BI22" s="188" t="s">
        <v>346</v>
      </c>
      <c r="BJ22" s="142">
        <v>28.3</v>
      </c>
      <c r="BK22" s="22"/>
      <c r="BL22" s="77"/>
      <c r="BM22" s="185"/>
      <c r="BN22" s="26">
        <v>15</v>
      </c>
      <c r="BO22" s="25">
        <v>915.65</v>
      </c>
      <c r="BP22" s="23">
        <v>41219</v>
      </c>
      <c r="BQ22" s="25">
        <v>916.55</v>
      </c>
      <c r="BR22" s="93" t="s">
        <v>356</v>
      </c>
      <c r="BS22" s="224">
        <v>27.8</v>
      </c>
      <c r="BT22" s="22"/>
      <c r="BU22" s="77"/>
      <c r="BV22" s="273"/>
      <c r="BW22" s="26">
        <v>15</v>
      </c>
      <c r="BX22" s="25">
        <v>921.7</v>
      </c>
      <c r="BY22" s="23">
        <v>41220</v>
      </c>
      <c r="BZ22" s="25">
        <v>921.7</v>
      </c>
      <c r="CA22" s="93" t="s">
        <v>357</v>
      </c>
      <c r="CB22" s="31">
        <v>27.8</v>
      </c>
      <c r="CC22" s="22"/>
      <c r="CD22" s="77"/>
      <c r="CE22" s="273"/>
      <c r="CF22" s="26">
        <v>15</v>
      </c>
      <c r="CG22" s="25">
        <v>748.75</v>
      </c>
      <c r="CH22" s="23">
        <v>41222</v>
      </c>
      <c r="CI22" s="25">
        <v>748.75</v>
      </c>
      <c r="CJ22" s="93" t="s">
        <v>366</v>
      </c>
      <c r="CK22" s="31">
        <v>27.8</v>
      </c>
      <c r="CL22" s="22"/>
      <c r="CM22" s="77"/>
      <c r="CN22" s="273"/>
      <c r="CO22" s="26">
        <v>15</v>
      </c>
      <c r="CP22" s="25">
        <v>844.44</v>
      </c>
      <c r="CQ22" s="23">
        <v>41220</v>
      </c>
      <c r="CR22" s="24">
        <v>844.44</v>
      </c>
      <c r="CS22" s="56" t="s">
        <v>358</v>
      </c>
      <c r="CT22" s="31">
        <v>27.8</v>
      </c>
      <c r="CU22" s="22"/>
      <c r="CV22" s="77"/>
      <c r="CW22" s="185"/>
      <c r="CX22" s="26">
        <v>15</v>
      </c>
      <c r="CY22" s="25">
        <v>918.1</v>
      </c>
      <c r="CZ22" s="23">
        <v>41225</v>
      </c>
      <c r="DA22" s="24">
        <v>918.1</v>
      </c>
      <c r="DB22" s="56" t="s">
        <v>376</v>
      </c>
      <c r="DC22" s="31">
        <v>27.8</v>
      </c>
      <c r="DD22" s="22"/>
      <c r="DE22" s="77"/>
      <c r="DF22" s="185"/>
      <c r="DG22" s="26">
        <v>15</v>
      </c>
      <c r="DH22" s="337">
        <v>741.5</v>
      </c>
      <c r="DI22" s="23">
        <v>41223</v>
      </c>
      <c r="DJ22" s="25">
        <v>741.5</v>
      </c>
      <c r="DK22" s="56" t="s">
        <v>373</v>
      </c>
      <c r="DL22" s="31">
        <v>27.8</v>
      </c>
      <c r="DM22" s="22"/>
      <c r="DN22" s="77"/>
      <c r="DO22" s="185"/>
      <c r="DP22" s="26">
        <v>15</v>
      </c>
      <c r="DQ22" s="25">
        <v>994.7</v>
      </c>
      <c r="DR22" s="23">
        <v>41222</v>
      </c>
      <c r="DS22" s="25">
        <v>994.7</v>
      </c>
      <c r="DT22" s="93" t="s">
        <v>369</v>
      </c>
      <c r="DU22" s="31">
        <v>27.5</v>
      </c>
      <c r="DV22" s="22"/>
      <c r="DW22" s="77"/>
      <c r="DX22" s="185"/>
      <c r="DY22" s="26">
        <v>15</v>
      </c>
      <c r="DZ22" s="39">
        <v>920.8</v>
      </c>
      <c r="EA22" s="76">
        <v>41228</v>
      </c>
      <c r="EB22" s="413">
        <v>920.8</v>
      </c>
      <c r="EC22" s="100" t="s">
        <v>392</v>
      </c>
      <c r="ED22" s="31">
        <v>27.1</v>
      </c>
      <c r="EE22" s="22"/>
      <c r="EF22" s="77"/>
      <c r="EG22" s="185"/>
      <c r="EH22" s="26">
        <v>15</v>
      </c>
      <c r="EI22" s="25">
        <v>929.25</v>
      </c>
      <c r="EJ22" s="23">
        <v>41226</v>
      </c>
      <c r="EK22" s="24">
        <v>929.25</v>
      </c>
      <c r="EL22" s="56" t="s">
        <v>385</v>
      </c>
      <c r="EM22" s="31">
        <v>27.3</v>
      </c>
      <c r="EN22" s="22"/>
      <c r="EO22" s="77"/>
      <c r="EP22" s="185"/>
      <c r="EQ22" s="26">
        <v>15</v>
      </c>
      <c r="ER22" s="25">
        <v>973.9</v>
      </c>
      <c r="ES22" s="23">
        <v>41227</v>
      </c>
      <c r="ET22" s="25">
        <v>973.9</v>
      </c>
      <c r="EU22" s="56" t="s">
        <v>387</v>
      </c>
      <c r="EV22" s="31">
        <v>27.1</v>
      </c>
      <c r="EW22" s="22"/>
      <c r="EX22" s="77"/>
      <c r="EY22" s="185"/>
      <c r="EZ22" s="26">
        <v>15</v>
      </c>
      <c r="FA22" s="25">
        <v>787.3</v>
      </c>
      <c r="FB22" s="159">
        <v>41230</v>
      </c>
      <c r="FC22" s="158">
        <v>787.3</v>
      </c>
      <c r="FD22" s="56" t="s">
        <v>411</v>
      </c>
      <c r="FE22" s="138">
        <v>26.8</v>
      </c>
      <c r="FF22" s="22"/>
      <c r="FG22" s="77"/>
      <c r="FH22" s="185"/>
      <c r="FI22" s="26">
        <v>15</v>
      </c>
      <c r="FJ22" s="25">
        <v>928</v>
      </c>
      <c r="FK22" s="23">
        <v>41230</v>
      </c>
      <c r="FL22" s="25">
        <v>928</v>
      </c>
      <c r="FM22" s="93" t="s">
        <v>413</v>
      </c>
      <c r="FN22" s="31">
        <v>26.5</v>
      </c>
      <c r="FO22" s="22"/>
      <c r="FP22" s="77"/>
      <c r="FQ22" s="185"/>
      <c r="FR22" s="26">
        <v>15</v>
      </c>
      <c r="FS22" s="25">
        <v>759.64</v>
      </c>
      <c r="FT22" s="23">
        <v>41227</v>
      </c>
      <c r="FU22" s="25">
        <v>759.64</v>
      </c>
      <c r="FV22" s="93" t="s">
        <v>393</v>
      </c>
      <c r="FW22" s="31">
        <v>26.5</v>
      </c>
      <c r="FX22" s="22"/>
      <c r="FY22" s="22"/>
      <c r="FZ22" s="185"/>
      <c r="GA22" s="26">
        <v>15</v>
      </c>
      <c r="GB22" s="25">
        <v>785.94</v>
      </c>
      <c r="GC22" s="23">
        <v>41230</v>
      </c>
      <c r="GD22" s="25">
        <v>785.94</v>
      </c>
      <c r="GE22" s="93" t="s">
        <v>402</v>
      </c>
      <c r="GF22" s="31">
        <v>26.5</v>
      </c>
      <c r="GG22" s="22"/>
      <c r="GH22" s="194"/>
      <c r="GI22" s="185"/>
      <c r="GJ22" s="26">
        <v>15</v>
      </c>
      <c r="GK22" s="25">
        <v>912.2</v>
      </c>
      <c r="GL22" s="23">
        <v>41232</v>
      </c>
      <c r="GM22" s="25">
        <v>912.2</v>
      </c>
      <c r="GN22" s="93" t="s">
        <v>415</v>
      </c>
      <c r="GO22" s="31">
        <v>26.8</v>
      </c>
      <c r="GP22" s="22"/>
      <c r="GQ22" s="77"/>
      <c r="GR22" s="185"/>
      <c r="GS22" s="26">
        <v>15</v>
      </c>
      <c r="GT22" s="25">
        <v>936.2</v>
      </c>
      <c r="GU22" s="23">
        <v>41232</v>
      </c>
      <c r="GV22" s="25">
        <v>936.2</v>
      </c>
      <c r="GW22" s="93" t="s">
        <v>421</v>
      </c>
      <c r="GX22" s="31">
        <v>26.5</v>
      </c>
      <c r="GY22" s="22"/>
      <c r="GZ22" s="77"/>
      <c r="HA22" s="185"/>
      <c r="HB22" s="26">
        <v>15</v>
      </c>
      <c r="HC22" s="25">
        <v>924.72</v>
      </c>
      <c r="HD22" s="23">
        <v>41235</v>
      </c>
      <c r="HE22" s="25">
        <v>924.72</v>
      </c>
      <c r="HF22" s="93" t="s">
        <v>442</v>
      </c>
      <c r="HG22" s="31">
        <v>26.8</v>
      </c>
      <c r="HH22" s="22"/>
      <c r="HI22" s="77"/>
      <c r="HJ22" s="185"/>
      <c r="HK22" s="26">
        <v>15</v>
      </c>
      <c r="HL22" s="25">
        <v>924.4</v>
      </c>
      <c r="HM22" s="23">
        <v>41232</v>
      </c>
      <c r="HN22" s="25">
        <v>924.4</v>
      </c>
      <c r="HO22" s="93" t="s">
        <v>432</v>
      </c>
      <c r="HP22" s="31">
        <v>26.5</v>
      </c>
      <c r="HQ22" s="22"/>
      <c r="HR22" s="77"/>
      <c r="HS22" s="185"/>
      <c r="HT22" s="26">
        <v>15</v>
      </c>
      <c r="HU22" s="25">
        <v>810.43</v>
      </c>
      <c r="HV22" s="23">
        <v>41234</v>
      </c>
      <c r="HW22" s="25">
        <v>810.43</v>
      </c>
      <c r="HX22" s="93" t="s">
        <v>440</v>
      </c>
      <c r="HY22" s="31">
        <v>26.5</v>
      </c>
      <c r="HZ22" s="22"/>
      <c r="IA22" s="77"/>
      <c r="IB22" s="185"/>
      <c r="IC22" s="26">
        <v>15</v>
      </c>
      <c r="ID22" s="25">
        <v>859.41</v>
      </c>
      <c r="IE22" s="23">
        <v>41235</v>
      </c>
      <c r="IF22" s="39">
        <v>859.41</v>
      </c>
      <c r="IG22" s="93" t="s">
        <v>444</v>
      </c>
      <c r="IH22" s="31">
        <v>26.8</v>
      </c>
      <c r="II22" s="22"/>
      <c r="IJ22" s="77"/>
      <c r="IK22" s="185"/>
      <c r="IL22" s="26">
        <v>15</v>
      </c>
      <c r="IM22" s="25">
        <v>1007.4</v>
      </c>
      <c r="IN22" s="23">
        <v>41235</v>
      </c>
      <c r="IO22" s="39">
        <v>1007.4</v>
      </c>
      <c r="IP22" s="93" t="s">
        <v>453</v>
      </c>
      <c r="IQ22" s="31">
        <v>26.5</v>
      </c>
      <c r="IR22" s="22"/>
      <c r="IS22" s="77"/>
      <c r="IT22" s="185"/>
      <c r="IU22" s="26">
        <v>15</v>
      </c>
      <c r="IV22" s="25">
        <v>750.11</v>
      </c>
      <c r="IW22" s="23">
        <v>41236</v>
      </c>
      <c r="IX22" s="25">
        <v>750.11</v>
      </c>
      <c r="IY22" s="93" t="s">
        <v>451</v>
      </c>
      <c r="IZ22" s="31">
        <v>26.8</v>
      </c>
      <c r="JB22" s="11"/>
      <c r="JC22" s="5"/>
      <c r="JD22" s="26">
        <v>15</v>
      </c>
      <c r="JE22" s="25">
        <v>758.28</v>
      </c>
      <c r="JF22" s="23">
        <v>41237</v>
      </c>
      <c r="JG22" s="25">
        <v>758.28</v>
      </c>
      <c r="JH22" s="93" t="s">
        <v>454</v>
      </c>
      <c r="JI22" s="31">
        <v>26.8</v>
      </c>
      <c r="JK22" s="11"/>
      <c r="JL22" s="5"/>
      <c r="JM22" s="26">
        <v>15</v>
      </c>
      <c r="JN22" s="25">
        <v>960.7</v>
      </c>
      <c r="JO22" s="1">
        <v>41239</v>
      </c>
      <c r="JP22" s="10">
        <v>960.7</v>
      </c>
      <c r="JQ22" s="104" t="s">
        <v>465</v>
      </c>
      <c r="JR22" s="30">
        <v>27.3</v>
      </c>
      <c r="JT22" s="11"/>
      <c r="JU22" s="5"/>
      <c r="JV22" s="26">
        <v>15</v>
      </c>
      <c r="JW22" s="25">
        <v>840.82</v>
      </c>
      <c r="JX22" s="23">
        <v>41240</v>
      </c>
      <c r="JY22" s="25">
        <v>840.82</v>
      </c>
      <c r="JZ22" s="93" t="s">
        <v>467</v>
      </c>
      <c r="KA22" s="31">
        <v>27.5</v>
      </c>
      <c r="KC22" s="11"/>
      <c r="KD22" s="5"/>
      <c r="KE22" s="26">
        <v>15</v>
      </c>
      <c r="KF22" s="25">
        <v>825.4</v>
      </c>
      <c r="KG22" s="23">
        <v>41241</v>
      </c>
      <c r="KH22" s="24">
        <v>825.4</v>
      </c>
      <c r="KI22" s="93" t="s">
        <v>476</v>
      </c>
      <c r="KJ22" s="31">
        <v>27.5</v>
      </c>
      <c r="KL22" s="11"/>
      <c r="KM22" s="5"/>
      <c r="KN22" s="26">
        <v>15</v>
      </c>
      <c r="KO22" s="25">
        <v>908.39</v>
      </c>
      <c r="KP22" s="23">
        <v>41241</v>
      </c>
      <c r="KQ22" s="25">
        <v>908.39</v>
      </c>
      <c r="KR22" s="93" t="s">
        <v>477</v>
      </c>
      <c r="KS22" s="31">
        <v>27.8</v>
      </c>
      <c r="KU22" s="11"/>
      <c r="KV22" s="5"/>
      <c r="KW22" s="26">
        <v>15</v>
      </c>
      <c r="KX22" s="25">
        <v>958.9</v>
      </c>
      <c r="KY22" s="23">
        <v>41242</v>
      </c>
      <c r="KZ22" s="24">
        <v>958.9</v>
      </c>
      <c r="LA22" s="93" t="s">
        <v>492</v>
      </c>
      <c r="LB22" s="31">
        <v>27.8</v>
      </c>
      <c r="LD22" s="11"/>
      <c r="LE22" s="5"/>
      <c r="LF22" s="26">
        <v>15</v>
      </c>
      <c r="LG22" s="25">
        <v>817.23</v>
      </c>
      <c r="LH22" s="23">
        <v>41243</v>
      </c>
      <c r="LI22" s="24">
        <v>817.23</v>
      </c>
      <c r="LJ22" s="93" t="s">
        <v>495</v>
      </c>
      <c r="LK22" s="31">
        <v>28.5</v>
      </c>
      <c r="LM22" s="11"/>
      <c r="LN22" s="5"/>
      <c r="LO22" s="26">
        <v>15</v>
      </c>
      <c r="LP22" s="25"/>
      <c r="LQ22" s="23"/>
      <c r="LR22" s="25"/>
      <c r="LS22" s="93"/>
      <c r="LT22" s="31"/>
      <c r="LV22" s="11"/>
      <c r="LW22" s="5"/>
      <c r="LX22" s="26">
        <v>15</v>
      </c>
      <c r="LY22" s="25"/>
      <c r="LZ22" s="23"/>
      <c r="MA22" s="25"/>
      <c r="MB22" s="93"/>
      <c r="MC22" s="31"/>
      <c r="ME22" s="11"/>
      <c r="MF22" s="5"/>
      <c r="MG22" s="26">
        <v>15</v>
      </c>
      <c r="MH22" s="25"/>
      <c r="MI22" s="23"/>
      <c r="MJ22" s="25"/>
      <c r="MK22" s="93"/>
      <c r="ML22" s="31"/>
      <c r="MN22" s="11"/>
      <c r="MO22" s="5"/>
      <c r="MP22" s="26">
        <v>15</v>
      </c>
      <c r="MQ22" s="25"/>
      <c r="MR22" s="23"/>
      <c r="MS22" s="25"/>
      <c r="MT22" s="93"/>
      <c r="MU22" s="31"/>
      <c r="MW22" s="11"/>
      <c r="MX22" s="5"/>
      <c r="MY22" s="26">
        <v>15</v>
      </c>
      <c r="MZ22" s="25"/>
      <c r="NA22" s="23"/>
      <c r="NB22" s="25"/>
      <c r="NC22" s="93"/>
      <c r="ND22" s="31"/>
      <c r="NF22" s="11"/>
      <c r="NG22" s="5"/>
      <c r="NH22" s="26">
        <v>15</v>
      </c>
      <c r="NI22" s="25"/>
      <c r="NJ22" s="23"/>
      <c r="NK22" s="25"/>
      <c r="NL22" s="93"/>
      <c r="NM22" s="31"/>
    </row>
    <row r="23" spans="1:378">
      <c r="A23" s="33">
        <v>21</v>
      </c>
      <c r="B23" s="22" t="str">
        <f t="shared" ref="B23:I23" si="20">GH5</f>
        <v>CARNES SELECTAS ALI</v>
      </c>
      <c r="C23" s="22" t="str">
        <f t="shared" si="20"/>
        <v>EXCELL</v>
      </c>
      <c r="D23" s="95" t="str">
        <f t="shared" si="20"/>
        <v>PED. 2057712</v>
      </c>
      <c r="E23" s="227">
        <f t="shared" si="20"/>
        <v>41228</v>
      </c>
      <c r="F23" s="98">
        <f t="shared" si="20"/>
        <v>18712.259999999998</v>
      </c>
      <c r="G23" s="21">
        <f t="shared" si="20"/>
        <v>20</v>
      </c>
      <c r="H23" s="85">
        <f t="shared" si="20"/>
        <v>18700.5</v>
      </c>
      <c r="I23" s="24">
        <f t="shared" si="20"/>
        <v>11.759999999998399</v>
      </c>
      <c r="J23" s="11"/>
      <c r="K23" s="5"/>
      <c r="L23" s="26">
        <v>16</v>
      </c>
      <c r="M23" s="25">
        <v>911.11</v>
      </c>
      <c r="N23" s="23">
        <v>41215</v>
      </c>
      <c r="O23" s="25">
        <v>911.11</v>
      </c>
      <c r="P23" s="93" t="s">
        <v>337</v>
      </c>
      <c r="Q23" s="31">
        <v>28.3</v>
      </c>
      <c r="R23" s="22"/>
      <c r="S23" s="11"/>
      <c r="T23" s="5"/>
      <c r="U23" s="26">
        <v>16</v>
      </c>
      <c r="V23" s="25">
        <v>933.1</v>
      </c>
      <c r="W23" s="23">
        <v>41214</v>
      </c>
      <c r="X23" s="25">
        <v>933.1</v>
      </c>
      <c r="Y23" s="93" t="s">
        <v>332</v>
      </c>
      <c r="Z23" s="31">
        <v>28.3</v>
      </c>
      <c r="AA23" s="22"/>
      <c r="AB23" s="11"/>
      <c r="AC23" s="5"/>
      <c r="AD23" s="26">
        <v>16</v>
      </c>
      <c r="AE23" s="25">
        <v>738.32</v>
      </c>
      <c r="AF23" s="23">
        <v>41214</v>
      </c>
      <c r="AG23" s="25">
        <v>738.32</v>
      </c>
      <c r="AH23" s="93" t="s">
        <v>335</v>
      </c>
      <c r="AI23" s="31">
        <v>28.3</v>
      </c>
      <c r="AJ23" s="22"/>
      <c r="AK23" s="11"/>
      <c r="AL23" s="5"/>
      <c r="AM23" s="26">
        <v>16</v>
      </c>
      <c r="AN23" s="25">
        <v>900.68</v>
      </c>
      <c r="AO23" s="23">
        <v>41216</v>
      </c>
      <c r="AP23" s="25">
        <v>900.68</v>
      </c>
      <c r="AQ23" s="93" t="s">
        <v>490</v>
      </c>
      <c r="AR23" s="31">
        <v>28.3</v>
      </c>
      <c r="AS23" s="22"/>
      <c r="AT23" s="77"/>
      <c r="AU23" s="185"/>
      <c r="AV23" s="26">
        <v>16</v>
      </c>
      <c r="AW23" s="25">
        <v>794.1</v>
      </c>
      <c r="AX23" s="23">
        <v>41218</v>
      </c>
      <c r="AY23" s="25">
        <v>794.1</v>
      </c>
      <c r="AZ23" s="93" t="s">
        <v>347</v>
      </c>
      <c r="BA23" s="31">
        <v>28.3</v>
      </c>
      <c r="BB23" s="22"/>
      <c r="BC23" s="77"/>
      <c r="BD23" s="260"/>
      <c r="BE23" s="26">
        <v>16</v>
      </c>
      <c r="BF23" s="25">
        <v>1024.7</v>
      </c>
      <c r="BG23" s="146">
        <v>41216</v>
      </c>
      <c r="BH23" s="193">
        <v>1024.7</v>
      </c>
      <c r="BI23" s="188" t="s">
        <v>343</v>
      </c>
      <c r="BJ23" s="142">
        <v>28.3</v>
      </c>
      <c r="BK23" s="22"/>
      <c r="BL23" s="77"/>
      <c r="BM23" s="185"/>
      <c r="BN23" s="26">
        <v>16</v>
      </c>
      <c r="BO23" s="25">
        <v>911.11</v>
      </c>
      <c r="BP23" s="23">
        <v>41220</v>
      </c>
      <c r="BQ23" s="415">
        <v>911.11</v>
      </c>
      <c r="BR23" s="93" t="s">
        <v>359</v>
      </c>
      <c r="BS23" s="224">
        <v>27.8</v>
      </c>
      <c r="BT23" s="22"/>
      <c r="BU23" s="77"/>
      <c r="BV23" s="273"/>
      <c r="BW23" s="26">
        <v>16</v>
      </c>
      <c r="BX23" s="25">
        <v>909.9</v>
      </c>
      <c r="BY23" s="23">
        <v>41220</v>
      </c>
      <c r="BZ23" s="25">
        <v>909.9</v>
      </c>
      <c r="CA23" s="93" t="s">
        <v>357</v>
      </c>
      <c r="CB23" s="31">
        <v>27.8</v>
      </c>
      <c r="CC23" s="22"/>
      <c r="CD23" s="77"/>
      <c r="CE23" s="273"/>
      <c r="CF23" s="26">
        <v>16</v>
      </c>
      <c r="CG23" s="25">
        <v>772.34</v>
      </c>
      <c r="CH23" s="23">
        <v>41222</v>
      </c>
      <c r="CI23" s="25">
        <v>772.34</v>
      </c>
      <c r="CJ23" s="93" t="s">
        <v>368</v>
      </c>
      <c r="CK23" s="31">
        <v>27.8</v>
      </c>
      <c r="CL23" s="22"/>
      <c r="CM23" s="77"/>
      <c r="CN23" s="273"/>
      <c r="CO23" s="26">
        <v>16</v>
      </c>
      <c r="CP23" s="25">
        <v>767.8</v>
      </c>
      <c r="CQ23" s="23">
        <v>41220</v>
      </c>
      <c r="CR23" s="24">
        <v>767.8</v>
      </c>
      <c r="CS23" s="56" t="s">
        <v>358</v>
      </c>
      <c r="CT23" s="31">
        <v>27.8</v>
      </c>
      <c r="CU23" s="22"/>
      <c r="CV23" s="77"/>
      <c r="CW23" s="185"/>
      <c r="CX23" s="26">
        <v>16</v>
      </c>
      <c r="CY23" s="25">
        <v>911.7</v>
      </c>
      <c r="CZ23" s="23">
        <v>41225</v>
      </c>
      <c r="DA23" s="24">
        <v>911.7</v>
      </c>
      <c r="DB23" s="56" t="s">
        <v>377</v>
      </c>
      <c r="DC23" s="31">
        <v>27.8</v>
      </c>
      <c r="DD23" s="22"/>
      <c r="DE23" s="77"/>
      <c r="DF23" s="185"/>
      <c r="DG23" s="26">
        <v>16</v>
      </c>
      <c r="DH23" s="337">
        <v>764.63</v>
      </c>
      <c r="DI23" s="23">
        <v>41226</v>
      </c>
      <c r="DJ23" s="25">
        <v>764.63</v>
      </c>
      <c r="DK23" s="56" t="s">
        <v>380</v>
      </c>
      <c r="DL23" s="31">
        <v>27.5</v>
      </c>
      <c r="DM23" s="22"/>
      <c r="DN23" s="77"/>
      <c r="DO23" s="185"/>
      <c r="DP23" s="26">
        <v>16</v>
      </c>
      <c r="DQ23" s="25">
        <v>996.1</v>
      </c>
      <c r="DR23" s="23">
        <v>41222</v>
      </c>
      <c r="DS23" s="25">
        <v>996.1</v>
      </c>
      <c r="DT23" s="93" t="s">
        <v>369</v>
      </c>
      <c r="DU23" s="31">
        <v>27.5</v>
      </c>
      <c r="DV23" s="22"/>
      <c r="DW23" s="77"/>
      <c r="DX23" s="185"/>
      <c r="DY23" s="26">
        <v>16</v>
      </c>
      <c r="DZ23" s="39">
        <v>932.1</v>
      </c>
      <c r="EA23" s="76">
        <v>41229</v>
      </c>
      <c r="EB23" s="413">
        <v>932.1</v>
      </c>
      <c r="EC23" s="100" t="s">
        <v>399</v>
      </c>
      <c r="ED23" s="31">
        <v>27.3</v>
      </c>
      <c r="EE23" s="22"/>
      <c r="EF23" s="77"/>
      <c r="EG23" s="185"/>
      <c r="EH23" s="26">
        <v>16</v>
      </c>
      <c r="EI23" s="25">
        <v>918.37</v>
      </c>
      <c r="EJ23" s="23">
        <v>41226</v>
      </c>
      <c r="EK23" s="24">
        <v>918.37</v>
      </c>
      <c r="EL23" s="56" t="s">
        <v>385</v>
      </c>
      <c r="EM23" s="31">
        <v>27.3</v>
      </c>
      <c r="EN23" s="22"/>
      <c r="EO23" s="77"/>
      <c r="EP23" s="185"/>
      <c r="EQ23" s="26">
        <v>16</v>
      </c>
      <c r="ER23" s="25">
        <v>963.4</v>
      </c>
      <c r="ES23" s="23">
        <v>41227</v>
      </c>
      <c r="ET23" s="25">
        <v>963.4</v>
      </c>
      <c r="EU23" s="56" t="s">
        <v>387</v>
      </c>
      <c r="EV23" s="31">
        <v>27.1</v>
      </c>
      <c r="EW23" s="22"/>
      <c r="EX23" s="77"/>
      <c r="EY23" s="185"/>
      <c r="EZ23" s="26">
        <v>16</v>
      </c>
      <c r="FA23" s="25">
        <v>785.94</v>
      </c>
      <c r="FB23" s="159">
        <v>41232</v>
      </c>
      <c r="FC23" s="158">
        <v>785.94</v>
      </c>
      <c r="FD23" s="56" t="s">
        <v>417</v>
      </c>
      <c r="FE23" s="138">
        <v>26.8</v>
      </c>
      <c r="FF23" s="22"/>
      <c r="FG23" s="77"/>
      <c r="FH23" s="185"/>
      <c r="FI23" s="26">
        <v>16</v>
      </c>
      <c r="FJ23" s="25">
        <v>973</v>
      </c>
      <c r="FK23" s="23">
        <v>41230</v>
      </c>
      <c r="FL23" s="25">
        <v>973</v>
      </c>
      <c r="FM23" s="93" t="s">
        <v>413</v>
      </c>
      <c r="FN23" s="31">
        <v>26.5</v>
      </c>
      <c r="FO23" s="22"/>
      <c r="FP23" s="77"/>
      <c r="FQ23" s="185"/>
      <c r="FR23" s="26">
        <v>16</v>
      </c>
      <c r="FS23" s="25">
        <v>697.51</v>
      </c>
      <c r="FT23" s="23">
        <v>41227</v>
      </c>
      <c r="FU23" s="25">
        <v>697.51</v>
      </c>
      <c r="FV23" s="93" t="s">
        <v>393</v>
      </c>
      <c r="FW23" s="31">
        <v>26.5</v>
      </c>
      <c r="FX23" s="22"/>
      <c r="FY23" s="22"/>
      <c r="FZ23" s="185"/>
      <c r="GA23" s="26">
        <v>16</v>
      </c>
      <c r="GB23" s="25">
        <v>742.86</v>
      </c>
      <c r="GC23" s="23">
        <v>41230</v>
      </c>
      <c r="GD23" s="25">
        <v>742.86</v>
      </c>
      <c r="GE23" s="93" t="s">
        <v>402</v>
      </c>
      <c r="GF23" s="31">
        <v>26.5</v>
      </c>
      <c r="GG23" s="22"/>
      <c r="GH23" s="194"/>
      <c r="GI23" s="185"/>
      <c r="GJ23" s="26">
        <v>16</v>
      </c>
      <c r="GK23" s="25">
        <v>909</v>
      </c>
      <c r="GL23" s="23">
        <v>41229</v>
      </c>
      <c r="GM23" s="25">
        <v>909</v>
      </c>
      <c r="GN23" s="93" t="s">
        <v>400</v>
      </c>
      <c r="GO23" s="31">
        <v>26.5</v>
      </c>
      <c r="GP23" s="22"/>
      <c r="GQ23" s="77"/>
      <c r="GR23" s="185"/>
      <c r="GS23" s="26">
        <v>16</v>
      </c>
      <c r="GT23" s="25">
        <v>923.5</v>
      </c>
      <c r="GU23" s="23">
        <v>41232</v>
      </c>
      <c r="GV23" s="25">
        <v>923.5</v>
      </c>
      <c r="GW23" s="93" t="s">
        <v>421</v>
      </c>
      <c r="GX23" s="31">
        <v>26.5</v>
      </c>
      <c r="GY23" s="22"/>
      <c r="GZ23" s="77"/>
      <c r="HA23" s="185"/>
      <c r="HB23" s="26">
        <v>16</v>
      </c>
      <c r="HC23" s="25">
        <v>913.83</v>
      </c>
      <c r="HD23" s="23">
        <v>41234</v>
      </c>
      <c r="HE23" s="25">
        <v>913.83</v>
      </c>
      <c r="HF23" s="93" t="s">
        <v>438</v>
      </c>
      <c r="HG23" s="31">
        <v>26.5</v>
      </c>
      <c r="HH23" s="22"/>
      <c r="HI23" s="77"/>
      <c r="HJ23" s="185"/>
      <c r="HK23" s="26">
        <v>16</v>
      </c>
      <c r="HL23" s="25">
        <v>924.4</v>
      </c>
      <c r="HM23" s="23">
        <v>41232</v>
      </c>
      <c r="HN23" s="25">
        <v>924.4</v>
      </c>
      <c r="HO23" s="93" t="s">
        <v>432</v>
      </c>
      <c r="HP23" s="31">
        <v>26.5</v>
      </c>
      <c r="HQ23" s="22"/>
      <c r="HR23" s="77"/>
      <c r="HS23" s="185"/>
      <c r="HT23" s="26">
        <v>16</v>
      </c>
      <c r="HU23" s="25">
        <v>758.73</v>
      </c>
      <c r="HV23" s="23">
        <v>41234</v>
      </c>
      <c r="HW23" s="25">
        <v>758.73</v>
      </c>
      <c r="HX23" s="93" t="s">
        <v>440</v>
      </c>
      <c r="HY23" s="31">
        <v>26.5</v>
      </c>
      <c r="HZ23" s="22"/>
      <c r="IA23" s="77"/>
      <c r="IB23" s="185"/>
      <c r="IC23" s="26">
        <v>16</v>
      </c>
      <c r="ID23" s="25">
        <v>806.8</v>
      </c>
      <c r="IE23" s="23">
        <v>41235</v>
      </c>
      <c r="IF23" s="39">
        <v>806.8</v>
      </c>
      <c r="IG23" s="93" t="s">
        <v>444</v>
      </c>
      <c r="IH23" s="31">
        <v>26.8</v>
      </c>
      <c r="II23" s="22"/>
      <c r="IJ23" s="77"/>
      <c r="IK23" s="185"/>
      <c r="IL23" s="26">
        <v>16</v>
      </c>
      <c r="IM23" s="25">
        <v>971.2</v>
      </c>
      <c r="IN23" s="23">
        <v>41235</v>
      </c>
      <c r="IO23" s="39">
        <v>971.2</v>
      </c>
      <c r="IP23" s="93" t="s">
        <v>453</v>
      </c>
      <c r="IQ23" s="31">
        <v>26.5</v>
      </c>
      <c r="IR23" s="22"/>
      <c r="IS23" s="77"/>
      <c r="IT23" s="185"/>
      <c r="IU23" s="26">
        <v>16</v>
      </c>
      <c r="IV23" s="25">
        <v>796.83</v>
      </c>
      <c r="IW23" s="146">
        <v>41236</v>
      </c>
      <c r="IX23" s="193">
        <v>796.83</v>
      </c>
      <c r="IY23" s="188" t="s">
        <v>450</v>
      </c>
      <c r="IZ23" s="142">
        <v>26.8</v>
      </c>
      <c r="JB23" s="11"/>
      <c r="JC23" s="5"/>
      <c r="JD23" s="26">
        <v>16</v>
      </c>
      <c r="JE23" s="25">
        <v>751.93</v>
      </c>
      <c r="JF23" s="23">
        <v>41237</v>
      </c>
      <c r="JG23" s="25">
        <v>751.93</v>
      </c>
      <c r="JH23" s="93" t="s">
        <v>459</v>
      </c>
      <c r="JI23" s="31">
        <v>26.8</v>
      </c>
      <c r="JK23" s="11"/>
      <c r="JL23" s="5"/>
      <c r="JM23" s="26">
        <v>16</v>
      </c>
      <c r="JN23" s="25">
        <v>911.7</v>
      </c>
      <c r="JO23" s="1">
        <v>41239</v>
      </c>
      <c r="JP23" s="10">
        <v>911.7</v>
      </c>
      <c r="JQ23" s="104" t="s">
        <v>465</v>
      </c>
      <c r="JR23" s="30">
        <v>27.3</v>
      </c>
      <c r="JT23" s="11"/>
      <c r="JU23" s="5"/>
      <c r="JV23" s="26">
        <v>16</v>
      </c>
      <c r="JW23" s="25">
        <v>779.49</v>
      </c>
      <c r="JX23" s="23">
        <v>41240</v>
      </c>
      <c r="JY23" s="25">
        <v>779.49</v>
      </c>
      <c r="JZ23" s="93" t="s">
        <v>467</v>
      </c>
      <c r="KA23" s="31">
        <v>27.5</v>
      </c>
      <c r="KC23" s="11"/>
      <c r="KD23" s="5"/>
      <c r="KE23" s="26">
        <v>16</v>
      </c>
      <c r="KF23" s="25">
        <v>839.46</v>
      </c>
      <c r="KG23" s="23">
        <v>41241</v>
      </c>
      <c r="KH23" s="24">
        <v>839.46</v>
      </c>
      <c r="KI23" s="93" t="s">
        <v>477</v>
      </c>
      <c r="KJ23" s="31">
        <v>27.8</v>
      </c>
      <c r="KL23" s="11"/>
      <c r="KM23" s="5"/>
      <c r="KN23" s="26">
        <v>16</v>
      </c>
      <c r="KO23" s="25">
        <v>917.46</v>
      </c>
      <c r="KP23" s="23">
        <v>41241</v>
      </c>
      <c r="KQ23" s="25">
        <v>917.46</v>
      </c>
      <c r="KR23" s="93" t="s">
        <v>480</v>
      </c>
      <c r="KS23" s="31">
        <v>27.8</v>
      </c>
      <c r="KU23" s="11"/>
      <c r="KV23" s="5"/>
      <c r="KW23" s="26">
        <v>16</v>
      </c>
      <c r="KX23" s="25">
        <v>919.9</v>
      </c>
      <c r="KY23" s="76">
        <v>41242</v>
      </c>
      <c r="KZ23" s="39">
        <v>919.9</v>
      </c>
      <c r="LA23" s="56" t="s">
        <v>492</v>
      </c>
      <c r="LB23" s="31">
        <v>27.8</v>
      </c>
      <c r="LD23" s="11"/>
      <c r="LE23" s="5"/>
      <c r="LF23" s="26">
        <v>16</v>
      </c>
      <c r="LG23" s="25">
        <v>759.18</v>
      </c>
      <c r="LH23" s="23">
        <v>41243</v>
      </c>
      <c r="LI23" s="24">
        <v>759.18</v>
      </c>
      <c r="LJ23" s="93" t="s">
        <v>495</v>
      </c>
      <c r="LK23" s="31">
        <v>28.5</v>
      </c>
      <c r="LM23" s="11"/>
      <c r="LN23" s="5"/>
      <c r="LO23" s="26">
        <v>16</v>
      </c>
      <c r="LP23" s="25"/>
      <c r="LQ23" s="23"/>
      <c r="LR23" s="25"/>
      <c r="LS23" s="93"/>
      <c r="LT23" s="31"/>
      <c r="LV23" s="11"/>
      <c r="LW23" s="5"/>
      <c r="LX23" s="26">
        <v>16</v>
      </c>
      <c r="LY23" s="25"/>
      <c r="LZ23" s="23"/>
      <c r="MA23" s="25"/>
      <c r="MB23" s="93"/>
      <c r="MC23" s="31"/>
      <c r="ME23" s="11"/>
      <c r="MF23" s="5"/>
      <c r="MG23" s="26">
        <v>16</v>
      </c>
      <c r="MH23" s="25"/>
      <c r="MI23" s="23"/>
      <c r="MJ23" s="25"/>
      <c r="MK23" s="93"/>
      <c r="ML23" s="31"/>
      <c r="MN23" s="11"/>
      <c r="MO23" s="5"/>
      <c r="MP23" s="26">
        <v>16</v>
      </c>
      <c r="MQ23" s="25"/>
      <c r="MR23" s="23"/>
      <c r="MS23" s="25"/>
      <c r="MT23" s="93"/>
      <c r="MU23" s="31"/>
      <c r="MW23" s="11"/>
      <c r="MX23" s="5"/>
      <c r="MY23" s="26">
        <v>16</v>
      </c>
      <c r="MZ23" s="25"/>
      <c r="NA23" s="23"/>
      <c r="NB23" s="25"/>
      <c r="NC23" s="93"/>
      <c r="ND23" s="31"/>
      <c r="NF23" s="11"/>
      <c r="NG23" s="5"/>
      <c r="NH23" s="26">
        <v>16</v>
      </c>
      <c r="NI23" s="25"/>
      <c r="NJ23" s="23"/>
      <c r="NK23" s="25"/>
      <c r="NL23" s="93"/>
      <c r="NM23" s="31"/>
    </row>
    <row r="24" spans="1:378">
      <c r="A24" s="33">
        <v>22</v>
      </c>
      <c r="B24" s="22" t="str">
        <f t="shared" ref="B24:I24" si="21">GQ5</f>
        <v>FORTIS FOODS</v>
      </c>
      <c r="C24" s="22" t="str">
        <f t="shared" si="21"/>
        <v>Seaboard</v>
      </c>
      <c r="D24" s="95" t="str">
        <f t="shared" si="21"/>
        <v>PED. 2014173</v>
      </c>
      <c r="E24" s="227">
        <f t="shared" si="21"/>
        <v>41228</v>
      </c>
      <c r="F24" s="98">
        <f t="shared" si="21"/>
        <v>19415.23</v>
      </c>
      <c r="G24" s="21">
        <f t="shared" si="21"/>
        <v>21</v>
      </c>
      <c r="H24" s="85">
        <f t="shared" si="21"/>
        <v>19419</v>
      </c>
      <c r="I24" s="24">
        <f t="shared" si="21"/>
        <v>-3.7700000000004366</v>
      </c>
      <c r="J24" s="11"/>
      <c r="K24" s="5"/>
      <c r="L24" s="26">
        <v>17</v>
      </c>
      <c r="M24" s="25">
        <v>918.37</v>
      </c>
      <c r="N24" s="23">
        <v>41216</v>
      </c>
      <c r="O24" s="25">
        <v>918.37</v>
      </c>
      <c r="P24" s="93" t="s">
        <v>342</v>
      </c>
      <c r="Q24" s="31">
        <v>28.3</v>
      </c>
      <c r="R24" s="22"/>
      <c r="S24" s="11"/>
      <c r="T24" s="5"/>
      <c r="U24" s="26">
        <v>17</v>
      </c>
      <c r="V24" s="25">
        <v>951.7</v>
      </c>
      <c r="W24" s="23">
        <v>41214</v>
      </c>
      <c r="X24" s="25">
        <v>951.7</v>
      </c>
      <c r="Y24" s="93" t="s">
        <v>332</v>
      </c>
      <c r="Z24" s="31">
        <v>28.3</v>
      </c>
      <c r="AA24" s="22"/>
      <c r="AB24" s="11"/>
      <c r="AC24" s="5"/>
      <c r="AD24" s="26">
        <v>17</v>
      </c>
      <c r="AE24" s="25">
        <v>701.59</v>
      </c>
      <c r="AF24" s="23">
        <v>41214</v>
      </c>
      <c r="AG24" s="25">
        <v>701.59</v>
      </c>
      <c r="AH24" s="93" t="s">
        <v>335</v>
      </c>
      <c r="AI24" s="31">
        <v>28.3</v>
      </c>
      <c r="AJ24" s="22"/>
      <c r="AK24" s="11" t="s">
        <v>244</v>
      </c>
      <c r="AL24" s="5"/>
      <c r="AM24" s="26">
        <v>17</v>
      </c>
      <c r="AN24" s="25">
        <v>875.74</v>
      </c>
      <c r="AO24" s="23">
        <v>41218</v>
      </c>
      <c r="AP24" s="25">
        <v>875.74</v>
      </c>
      <c r="AQ24" s="93" t="s">
        <v>348</v>
      </c>
      <c r="AR24" s="31">
        <v>28.3</v>
      </c>
      <c r="AS24" s="22"/>
      <c r="AT24" s="77"/>
      <c r="AU24" s="185"/>
      <c r="AV24" s="26">
        <v>17</v>
      </c>
      <c r="AW24" s="25">
        <v>819.5</v>
      </c>
      <c r="AX24" s="23">
        <v>41219</v>
      </c>
      <c r="AY24" s="25">
        <v>819.5</v>
      </c>
      <c r="AZ24" s="93" t="s">
        <v>355</v>
      </c>
      <c r="BA24" s="31">
        <v>27.8</v>
      </c>
      <c r="BB24" s="22"/>
      <c r="BC24" s="77"/>
      <c r="BD24" s="260"/>
      <c r="BE24" s="26">
        <v>17</v>
      </c>
      <c r="BF24" s="25">
        <v>983.4</v>
      </c>
      <c r="BG24" s="146">
        <v>41216</v>
      </c>
      <c r="BH24" s="193">
        <v>983.4</v>
      </c>
      <c r="BI24" s="188" t="s">
        <v>344</v>
      </c>
      <c r="BJ24" s="142">
        <v>28.3</v>
      </c>
      <c r="BK24" s="22"/>
      <c r="BL24" s="77"/>
      <c r="BM24" s="185"/>
      <c r="BN24" s="26">
        <v>17</v>
      </c>
      <c r="BO24" s="25">
        <v>913.83</v>
      </c>
      <c r="BP24" s="23">
        <v>41218</v>
      </c>
      <c r="BQ24" s="25">
        <v>913.83</v>
      </c>
      <c r="BR24" s="93" t="s">
        <v>348</v>
      </c>
      <c r="BS24" s="224">
        <v>28.3</v>
      </c>
      <c r="BT24" s="22"/>
      <c r="BU24" s="77"/>
      <c r="BV24" s="273"/>
      <c r="BW24" s="26">
        <v>17</v>
      </c>
      <c r="BX24" s="25">
        <v>879.1</v>
      </c>
      <c r="BY24" s="23">
        <v>41220</v>
      </c>
      <c r="BZ24" s="25">
        <v>879.1</v>
      </c>
      <c r="CA24" s="93" t="s">
        <v>357</v>
      </c>
      <c r="CB24" s="31">
        <v>27.8</v>
      </c>
      <c r="CC24" s="22"/>
      <c r="CD24" s="77"/>
      <c r="CE24" s="273"/>
      <c r="CF24" s="26">
        <v>17</v>
      </c>
      <c r="CG24" s="25">
        <v>760.54</v>
      </c>
      <c r="CH24" s="23">
        <v>41222</v>
      </c>
      <c r="CI24" s="25">
        <v>760.54</v>
      </c>
      <c r="CJ24" s="93" t="s">
        <v>366</v>
      </c>
      <c r="CK24" s="31">
        <v>27.8</v>
      </c>
      <c r="CL24" s="22"/>
      <c r="CM24" s="77"/>
      <c r="CN24" s="273"/>
      <c r="CO24" s="26">
        <v>17</v>
      </c>
      <c r="CP24" s="25">
        <v>763.27</v>
      </c>
      <c r="CQ24" s="23">
        <v>41220</v>
      </c>
      <c r="CR24" s="24">
        <v>763.27</v>
      </c>
      <c r="CS24" s="56" t="s">
        <v>358</v>
      </c>
      <c r="CT24" s="31">
        <v>27.8</v>
      </c>
      <c r="CU24" s="22"/>
      <c r="CV24" s="77"/>
      <c r="CW24" s="185"/>
      <c r="CX24" s="26">
        <v>17</v>
      </c>
      <c r="CY24" s="25">
        <v>928</v>
      </c>
      <c r="CZ24" s="23">
        <v>41227</v>
      </c>
      <c r="DA24" s="24">
        <v>928</v>
      </c>
      <c r="DB24" s="56" t="s">
        <v>388</v>
      </c>
      <c r="DC24" s="31">
        <v>27.3</v>
      </c>
      <c r="DD24" s="22"/>
      <c r="DE24" s="77"/>
      <c r="DF24" s="185"/>
      <c r="DG24" s="26">
        <v>17</v>
      </c>
      <c r="DH24" s="337">
        <v>723.36</v>
      </c>
      <c r="DI24" s="23">
        <v>41225</v>
      </c>
      <c r="DJ24" s="25">
        <v>723.36</v>
      </c>
      <c r="DK24" s="56" t="s">
        <v>378</v>
      </c>
      <c r="DL24" s="31">
        <v>27.5</v>
      </c>
      <c r="DM24" s="22"/>
      <c r="DN24" s="77"/>
      <c r="DO24" s="185"/>
      <c r="DP24" s="26">
        <v>17</v>
      </c>
      <c r="DQ24" s="25">
        <v>973.9</v>
      </c>
      <c r="DR24" s="23">
        <v>41222</v>
      </c>
      <c r="DS24" s="25">
        <v>973.9</v>
      </c>
      <c r="DT24" s="93" t="s">
        <v>369</v>
      </c>
      <c r="DU24" s="31">
        <v>27.5</v>
      </c>
      <c r="DV24" s="22"/>
      <c r="DW24" s="77"/>
      <c r="DX24" s="185"/>
      <c r="DY24" s="26">
        <v>17</v>
      </c>
      <c r="DZ24" s="39">
        <v>943.9</v>
      </c>
      <c r="EA24" s="76">
        <v>41228</v>
      </c>
      <c r="EB24" s="413">
        <v>943.9</v>
      </c>
      <c r="EC24" s="100" t="s">
        <v>392</v>
      </c>
      <c r="ED24" s="31">
        <v>27.1</v>
      </c>
      <c r="EE24" s="22"/>
      <c r="EF24" s="77"/>
      <c r="EG24" s="185"/>
      <c r="EH24" s="26">
        <v>17</v>
      </c>
      <c r="EI24" s="25">
        <v>910.2</v>
      </c>
      <c r="EJ24" s="23">
        <v>41226</v>
      </c>
      <c r="EK24" s="24">
        <v>910.2</v>
      </c>
      <c r="EL24" s="56" t="s">
        <v>385</v>
      </c>
      <c r="EM24" s="31">
        <v>27.3</v>
      </c>
      <c r="EN24" s="22"/>
      <c r="EO24" s="77"/>
      <c r="EP24" s="185"/>
      <c r="EQ24" s="26">
        <v>17</v>
      </c>
      <c r="ER24" s="25">
        <v>927.2</v>
      </c>
      <c r="ES24" s="23">
        <v>41227</v>
      </c>
      <c r="ET24" s="25">
        <v>927.2</v>
      </c>
      <c r="EU24" s="56" t="s">
        <v>387</v>
      </c>
      <c r="EV24" s="31">
        <v>27.1</v>
      </c>
      <c r="EW24" s="22"/>
      <c r="EX24" s="77"/>
      <c r="EY24" s="185"/>
      <c r="EZ24" s="26">
        <v>17</v>
      </c>
      <c r="FA24" s="25">
        <v>785.03</v>
      </c>
      <c r="FB24" s="159">
        <v>41228</v>
      </c>
      <c r="FC24" s="158">
        <v>785.03</v>
      </c>
      <c r="FD24" s="56" t="s">
        <v>394</v>
      </c>
      <c r="FE24" s="138">
        <v>26.8</v>
      </c>
      <c r="FF24" s="22"/>
      <c r="FG24" s="77"/>
      <c r="FH24" s="185"/>
      <c r="FI24" s="26">
        <v>17</v>
      </c>
      <c r="FJ24" s="25">
        <v>975</v>
      </c>
      <c r="FK24" s="23">
        <v>41230</v>
      </c>
      <c r="FL24" s="25">
        <v>975</v>
      </c>
      <c r="FM24" s="93" t="s">
        <v>413</v>
      </c>
      <c r="FN24" s="31">
        <v>26.5</v>
      </c>
      <c r="FO24" s="22"/>
      <c r="FP24" s="77"/>
      <c r="FQ24" s="185"/>
      <c r="FR24" s="26">
        <v>17</v>
      </c>
      <c r="FS24" s="25">
        <v>841.72</v>
      </c>
      <c r="FT24" s="23">
        <v>41227</v>
      </c>
      <c r="FU24" s="25">
        <v>841.72</v>
      </c>
      <c r="FV24" s="93" t="s">
        <v>393</v>
      </c>
      <c r="FW24" s="31">
        <v>26.5</v>
      </c>
      <c r="FX24" s="22"/>
      <c r="FY24" s="22"/>
      <c r="FZ24" s="185"/>
      <c r="GA24" s="26">
        <v>17</v>
      </c>
      <c r="GB24" s="25">
        <v>801.81</v>
      </c>
      <c r="GC24" s="23">
        <v>41230</v>
      </c>
      <c r="GD24" s="25">
        <v>801.81</v>
      </c>
      <c r="GE24" s="93" t="s">
        <v>402</v>
      </c>
      <c r="GF24" s="31">
        <v>26.5</v>
      </c>
      <c r="GG24" s="22"/>
      <c r="GH24" s="194"/>
      <c r="GI24" s="185"/>
      <c r="GJ24" s="26">
        <v>17</v>
      </c>
      <c r="GK24" s="25">
        <v>941.78</v>
      </c>
      <c r="GL24" s="23">
        <v>41229</v>
      </c>
      <c r="GM24" s="25">
        <v>941.78</v>
      </c>
      <c r="GN24" s="93" t="s">
        <v>400</v>
      </c>
      <c r="GO24" s="31">
        <v>26.5</v>
      </c>
      <c r="GP24" s="22"/>
      <c r="GQ24" s="77"/>
      <c r="GR24" s="185"/>
      <c r="GS24" s="26">
        <v>17</v>
      </c>
      <c r="GT24" s="25">
        <v>940.7</v>
      </c>
      <c r="GU24" s="23">
        <v>41232</v>
      </c>
      <c r="GV24" s="25">
        <v>940.7</v>
      </c>
      <c r="GW24" s="93" t="s">
        <v>421</v>
      </c>
      <c r="GX24" s="31">
        <v>26.5</v>
      </c>
      <c r="GY24" s="22"/>
      <c r="GZ24" s="77"/>
      <c r="HA24" s="185"/>
      <c r="HB24" s="26">
        <v>17</v>
      </c>
      <c r="HC24" s="25">
        <v>912.93</v>
      </c>
      <c r="HD24" s="23">
        <v>41233</v>
      </c>
      <c r="HE24" s="25">
        <v>912.93</v>
      </c>
      <c r="HF24" s="93" t="s">
        <v>427</v>
      </c>
      <c r="HG24" s="31">
        <v>26.5</v>
      </c>
      <c r="HH24" s="22"/>
      <c r="HI24" s="77"/>
      <c r="HJ24" s="185"/>
      <c r="HK24" s="26">
        <v>17</v>
      </c>
      <c r="HL24" s="25">
        <v>919.9</v>
      </c>
      <c r="HM24" s="23">
        <v>41232</v>
      </c>
      <c r="HN24" s="25">
        <v>919.9</v>
      </c>
      <c r="HO24" s="93" t="s">
        <v>432</v>
      </c>
      <c r="HP24" s="31">
        <v>26.5</v>
      </c>
      <c r="HQ24" s="22"/>
      <c r="HR24" s="77"/>
      <c r="HS24" s="185"/>
      <c r="HT24" s="26">
        <v>17</v>
      </c>
      <c r="HU24" s="25">
        <v>785.94</v>
      </c>
      <c r="HV24" s="23">
        <v>41234</v>
      </c>
      <c r="HW24" s="25">
        <v>785.94</v>
      </c>
      <c r="HX24" s="93" t="s">
        <v>440</v>
      </c>
      <c r="HY24" s="31">
        <v>26.5</v>
      </c>
      <c r="HZ24" s="22"/>
      <c r="IA24" s="77"/>
      <c r="IB24" s="185"/>
      <c r="IC24" s="26">
        <v>17</v>
      </c>
      <c r="ID24" s="25">
        <v>725.17</v>
      </c>
      <c r="IE24" s="23">
        <v>41235</v>
      </c>
      <c r="IF24" s="39">
        <v>725.17</v>
      </c>
      <c r="IG24" s="93" t="s">
        <v>444</v>
      </c>
      <c r="IH24" s="31">
        <v>26.8</v>
      </c>
      <c r="II24" s="22"/>
      <c r="IJ24" s="77"/>
      <c r="IK24" s="185"/>
      <c r="IL24" s="26">
        <v>17</v>
      </c>
      <c r="IM24" s="25">
        <v>1000.6</v>
      </c>
      <c r="IN24" s="23">
        <v>41235</v>
      </c>
      <c r="IO24" s="39">
        <v>1000.6</v>
      </c>
      <c r="IP24" s="93" t="s">
        <v>453</v>
      </c>
      <c r="IQ24" s="31">
        <v>26.5</v>
      </c>
      <c r="IR24" s="22"/>
      <c r="IS24" s="77"/>
      <c r="IT24" s="185"/>
      <c r="IU24" s="26">
        <v>17</v>
      </c>
      <c r="IV24" s="25">
        <v>780.05</v>
      </c>
      <c r="IW24" s="23">
        <v>41236</v>
      </c>
      <c r="IX24" s="25">
        <v>780.05</v>
      </c>
      <c r="IY24" s="93" t="s">
        <v>452</v>
      </c>
      <c r="IZ24" s="31">
        <v>26.8</v>
      </c>
      <c r="JB24" s="11"/>
      <c r="JC24" s="5"/>
      <c r="JD24" s="26">
        <v>17</v>
      </c>
      <c r="JE24" s="25">
        <v>700.23</v>
      </c>
      <c r="JF24" s="23">
        <v>41237</v>
      </c>
      <c r="JG24" s="25">
        <v>700.23</v>
      </c>
      <c r="JH24" s="93" t="s">
        <v>455</v>
      </c>
      <c r="JI24" s="31">
        <v>26.8</v>
      </c>
      <c r="JK24" s="11"/>
      <c r="JL24" s="5"/>
      <c r="JM24" s="26">
        <v>17</v>
      </c>
      <c r="JN24" s="25">
        <v>949.4</v>
      </c>
      <c r="JO24" s="1">
        <v>41239</v>
      </c>
      <c r="JP24" s="10">
        <v>949.4</v>
      </c>
      <c r="JQ24" s="104" t="s">
        <v>465</v>
      </c>
      <c r="JR24" s="30">
        <v>27.3</v>
      </c>
      <c r="JT24" s="11"/>
      <c r="JU24" s="5"/>
      <c r="JV24" s="26">
        <v>17</v>
      </c>
      <c r="JW24" s="25">
        <v>768.25</v>
      </c>
      <c r="JX24" s="23">
        <v>41240</v>
      </c>
      <c r="JY24" s="25">
        <v>768.25</v>
      </c>
      <c r="JZ24" s="93" t="s">
        <v>468</v>
      </c>
      <c r="KA24" s="31">
        <v>27.5</v>
      </c>
      <c r="KC24" s="11"/>
      <c r="KD24" s="5"/>
      <c r="KE24" s="26">
        <v>17</v>
      </c>
      <c r="KF24" s="25">
        <v>735.6</v>
      </c>
      <c r="KG24" s="23">
        <v>41240</v>
      </c>
      <c r="KH24" s="24">
        <v>735.6</v>
      </c>
      <c r="KI24" s="93" t="s">
        <v>474</v>
      </c>
      <c r="KJ24" s="31">
        <v>27.5</v>
      </c>
      <c r="KL24" s="11"/>
      <c r="KM24" s="5"/>
      <c r="KN24" s="26">
        <v>17</v>
      </c>
      <c r="KO24" s="25">
        <v>912.02</v>
      </c>
      <c r="KP24" s="23">
        <v>41241</v>
      </c>
      <c r="KQ24" s="25">
        <v>912.02</v>
      </c>
      <c r="KR24" s="93" t="s">
        <v>478</v>
      </c>
      <c r="KS24" s="31">
        <v>27.8</v>
      </c>
      <c r="KU24" s="11"/>
      <c r="KV24" s="5"/>
      <c r="KW24" s="26">
        <v>17</v>
      </c>
      <c r="KX24" s="25">
        <v>950.7</v>
      </c>
      <c r="KY24" s="76">
        <v>41242</v>
      </c>
      <c r="KZ24" s="39">
        <v>950.7</v>
      </c>
      <c r="LA24" s="56" t="s">
        <v>492</v>
      </c>
      <c r="LB24" s="31">
        <v>27.8</v>
      </c>
      <c r="LD24" s="11"/>
      <c r="LE24" s="5"/>
      <c r="LF24" s="26">
        <v>17</v>
      </c>
      <c r="LG24" s="25">
        <v>780.95</v>
      </c>
      <c r="LH24" s="23">
        <v>41243</v>
      </c>
      <c r="LI24" s="24">
        <v>780.95</v>
      </c>
      <c r="LJ24" s="93" t="s">
        <v>495</v>
      </c>
      <c r="LK24" s="31">
        <v>28.5</v>
      </c>
      <c r="LM24" s="11"/>
      <c r="LN24" s="5"/>
      <c r="LO24" s="26">
        <v>17</v>
      </c>
      <c r="LP24" s="25"/>
      <c r="LQ24" s="23"/>
      <c r="LR24" s="25"/>
      <c r="LS24" s="93"/>
      <c r="LT24" s="31"/>
      <c r="LV24" s="11"/>
      <c r="LW24" s="5"/>
      <c r="LX24" s="26">
        <v>17</v>
      </c>
      <c r="LY24" s="25"/>
      <c r="LZ24" s="23"/>
      <c r="MA24" s="25"/>
      <c r="MB24" s="93"/>
      <c r="MC24" s="31"/>
      <c r="ME24" s="11"/>
      <c r="MF24" s="5"/>
      <c r="MG24" s="26">
        <v>17</v>
      </c>
      <c r="MH24" s="25"/>
      <c r="MI24" s="23"/>
      <c r="MJ24" s="25"/>
      <c r="MK24" s="93"/>
      <c r="ML24" s="31"/>
      <c r="MN24" s="11"/>
      <c r="MO24" s="5"/>
      <c r="MP24" s="26">
        <v>17</v>
      </c>
      <c r="MQ24" s="25"/>
      <c r="MR24" s="23"/>
      <c r="MS24" s="25"/>
      <c r="MT24" s="93"/>
      <c r="MU24" s="31"/>
      <c r="MW24" s="11"/>
      <c r="MX24" s="5"/>
      <c r="MY24" s="26">
        <v>17</v>
      </c>
      <c r="MZ24" s="25"/>
      <c r="NA24" s="23"/>
      <c r="NB24" s="25"/>
      <c r="NC24" s="93"/>
      <c r="ND24" s="31"/>
      <c r="NF24" s="11" t="s">
        <v>244</v>
      </c>
      <c r="NG24" s="5"/>
      <c r="NH24" s="26">
        <v>17</v>
      </c>
      <c r="NI24" s="25"/>
      <c r="NJ24" s="23"/>
      <c r="NK24" s="25"/>
      <c r="NL24" s="93"/>
      <c r="NM24" s="31"/>
    </row>
    <row r="25" spans="1:378">
      <c r="A25" s="33">
        <v>23</v>
      </c>
      <c r="B25" s="22" t="str">
        <f t="shared" ref="B25:I25" si="22">GZ5</f>
        <v>FORTIS FOODS</v>
      </c>
      <c r="C25" s="31" t="str">
        <f t="shared" si="22"/>
        <v>Smithfield</v>
      </c>
      <c r="D25" s="95" t="str">
        <f t="shared" si="22"/>
        <v>PED. 2014227</v>
      </c>
      <c r="E25" s="227">
        <f t="shared" si="22"/>
        <v>41232</v>
      </c>
      <c r="F25" s="98">
        <f t="shared" si="22"/>
        <v>18274.75</v>
      </c>
      <c r="G25" s="21">
        <f t="shared" si="22"/>
        <v>20</v>
      </c>
      <c r="H25" s="85">
        <f t="shared" si="22"/>
        <v>18294.79</v>
      </c>
      <c r="I25" s="24">
        <f t="shared" si="22"/>
        <v>-20.040000000000873</v>
      </c>
      <c r="J25" s="11"/>
      <c r="K25" s="5"/>
      <c r="L25" s="26">
        <v>18</v>
      </c>
      <c r="M25" s="25">
        <v>907.48</v>
      </c>
      <c r="N25" s="23">
        <v>41216</v>
      </c>
      <c r="O25" s="25">
        <v>907.48</v>
      </c>
      <c r="P25" s="93" t="s">
        <v>342</v>
      </c>
      <c r="Q25" s="31">
        <v>28.3</v>
      </c>
      <c r="R25" s="22"/>
      <c r="S25" s="11"/>
      <c r="T25" s="5"/>
      <c r="U25" s="26">
        <v>18</v>
      </c>
      <c r="V25" s="25">
        <v>911.7</v>
      </c>
      <c r="W25" s="23">
        <v>41214</v>
      </c>
      <c r="X25" s="25">
        <v>911.7</v>
      </c>
      <c r="Y25" s="93" t="s">
        <v>332</v>
      </c>
      <c r="Z25" s="31">
        <v>28.3</v>
      </c>
      <c r="AA25" s="22"/>
      <c r="AB25" s="11"/>
      <c r="AC25" s="5"/>
      <c r="AD25" s="26">
        <v>18</v>
      </c>
      <c r="AE25" s="25">
        <v>790.93</v>
      </c>
      <c r="AF25" s="23">
        <v>41214</v>
      </c>
      <c r="AG25" s="25">
        <v>790.93</v>
      </c>
      <c r="AH25" s="93" t="s">
        <v>335</v>
      </c>
      <c r="AI25" s="31">
        <v>28.3</v>
      </c>
      <c r="AJ25" s="22"/>
      <c r="AK25" s="11"/>
      <c r="AL25" s="5"/>
      <c r="AM25" s="26">
        <v>18</v>
      </c>
      <c r="AN25" s="25">
        <v>908.84</v>
      </c>
      <c r="AO25" s="23">
        <v>41219</v>
      </c>
      <c r="AP25" s="25">
        <v>908.84</v>
      </c>
      <c r="AQ25" s="93" t="s">
        <v>353</v>
      </c>
      <c r="AR25" s="31">
        <v>27.8</v>
      </c>
      <c r="AS25" s="22"/>
      <c r="AT25" s="77"/>
      <c r="AU25" s="185"/>
      <c r="AV25" s="26">
        <v>18</v>
      </c>
      <c r="AW25" s="25">
        <v>829.93</v>
      </c>
      <c r="AX25" s="23">
        <v>41218</v>
      </c>
      <c r="AY25" s="25">
        <v>829.93</v>
      </c>
      <c r="AZ25" s="93" t="s">
        <v>347</v>
      </c>
      <c r="BA25" s="31">
        <v>28.3</v>
      </c>
      <c r="BB25" s="22"/>
      <c r="BC25" s="77"/>
      <c r="BD25" s="260"/>
      <c r="BE25" s="26">
        <v>18</v>
      </c>
      <c r="BF25" s="25">
        <v>960.7</v>
      </c>
      <c r="BG25" s="146">
        <v>41216</v>
      </c>
      <c r="BH25" s="193">
        <v>960.7</v>
      </c>
      <c r="BI25" s="188" t="s">
        <v>345</v>
      </c>
      <c r="BJ25" s="142">
        <v>28.3</v>
      </c>
      <c r="BK25" s="22"/>
      <c r="BL25" s="77"/>
      <c r="BM25" s="185"/>
      <c r="BN25" s="26">
        <v>18</v>
      </c>
      <c r="BO25" s="25">
        <v>918.37</v>
      </c>
      <c r="BP25" s="23">
        <v>41218</v>
      </c>
      <c r="BQ25" s="25">
        <v>918.37</v>
      </c>
      <c r="BR25" s="93" t="s">
        <v>350</v>
      </c>
      <c r="BS25" s="224">
        <v>28.3</v>
      </c>
      <c r="BT25" s="22"/>
      <c r="BU25" s="77"/>
      <c r="BV25" s="273"/>
      <c r="BW25" s="26">
        <v>18</v>
      </c>
      <c r="BX25" s="25">
        <v>889.9</v>
      </c>
      <c r="BY25" s="23">
        <v>41221</v>
      </c>
      <c r="BZ25" s="25">
        <v>889.9</v>
      </c>
      <c r="CA25" s="93" t="s">
        <v>363</v>
      </c>
      <c r="CB25" s="31">
        <v>27.8</v>
      </c>
      <c r="CC25" s="22"/>
      <c r="CD25" s="77"/>
      <c r="CE25" s="273"/>
      <c r="CF25" s="26">
        <v>18</v>
      </c>
      <c r="CG25" s="25">
        <v>789.12</v>
      </c>
      <c r="CH25" s="23">
        <v>41222</v>
      </c>
      <c r="CI25" s="25">
        <v>789.12</v>
      </c>
      <c r="CJ25" s="93" t="s">
        <v>365</v>
      </c>
      <c r="CK25" s="31">
        <v>27.8</v>
      </c>
      <c r="CL25" s="22"/>
      <c r="CM25" s="77"/>
      <c r="CN25" s="273"/>
      <c r="CO25" s="26">
        <v>18</v>
      </c>
      <c r="CP25" s="25">
        <v>836.28</v>
      </c>
      <c r="CQ25" s="23">
        <v>41220</v>
      </c>
      <c r="CR25" s="24">
        <v>836.28</v>
      </c>
      <c r="CS25" s="56" t="s">
        <v>358</v>
      </c>
      <c r="CT25" s="31">
        <v>27.8</v>
      </c>
      <c r="CU25" s="22"/>
      <c r="CV25" s="77"/>
      <c r="CW25" s="185"/>
      <c r="CX25" s="26">
        <v>18</v>
      </c>
      <c r="CY25" s="25">
        <v>927.1</v>
      </c>
      <c r="CZ25" s="23">
        <v>41226</v>
      </c>
      <c r="DA25" s="24">
        <v>927.1</v>
      </c>
      <c r="DB25" s="56" t="s">
        <v>381</v>
      </c>
      <c r="DC25" s="31">
        <v>27.8</v>
      </c>
      <c r="DD25" s="22"/>
      <c r="DE25" s="77"/>
      <c r="DF25" s="185"/>
      <c r="DG25" s="26">
        <v>18</v>
      </c>
      <c r="DH25" s="337">
        <v>740.59</v>
      </c>
      <c r="DI25" s="23">
        <v>41226</v>
      </c>
      <c r="DJ25" s="25">
        <v>740.59</v>
      </c>
      <c r="DK25" s="56" t="s">
        <v>383</v>
      </c>
      <c r="DL25" s="31">
        <v>27.5</v>
      </c>
      <c r="DM25" s="22"/>
      <c r="DN25" s="77"/>
      <c r="DO25" s="185"/>
      <c r="DP25" s="26">
        <v>18</v>
      </c>
      <c r="DQ25" s="25">
        <v>982.9</v>
      </c>
      <c r="DR25" s="23">
        <v>41222</v>
      </c>
      <c r="DS25" s="25">
        <v>982.9</v>
      </c>
      <c r="DT25" s="93" t="s">
        <v>370</v>
      </c>
      <c r="DU25" s="31">
        <v>27.5</v>
      </c>
      <c r="DV25" s="22"/>
      <c r="DW25" s="77"/>
      <c r="DX25" s="185"/>
      <c r="DY25" s="26">
        <v>18</v>
      </c>
      <c r="DZ25" s="39">
        <v>927.6</v>
      </c>
      <c r="EA25" s="76">
        <v>41228</v>
      </c>
      <c r="EB25" s="413">
        <v>927.6</v>
      </c>
      <c r="EC25" s="100" t="s">
        <v>392</v>
      </c>
      <c r="ED25" s="31">
        <v>27.1</v>
      </c>
      <c r="EE25" s="22"/>
      <c r="EF25" s="77"/>
      <c r="EG25" s="185"/>
      <c r="EH25" s="26">
        <v>18</v>
      </c>
      <c r="EI25" s="25">
        <v>927.44</v>
      </c>
      <c r="EJ25" s="23">
        <v>41226</v>
      </c>
      <c r="EK25" s="24">
        <v>927.44</v>
      </c>
      <c r="EL25" s="56" t="s">
        <v>386</v>
      </c>
      <c r="EM25" s="31">
        <v>27.3</v>
      </c>
      <c r="EN25" s="22"/>
      <c r="EO25" s="77"/>
      <c r="EP25" s="185"/>
      <c r="EQ25" s="26">
        <v>18</v>
      </c>
      <c r="ER25" s="25">
        <v>932.1</v>
      </c>
      <c r="ES25" s="23">
        <v>41228</v>
      </c>
      <c r="ET25" s="25">
        <v>932.1</v>
      </c>
      <c r="EU25" s="56" t="s">
        <v>395</v>
      </c>
      <c r="EV25" s="31">
        <v>27.3</v>
      </c>
      <c r="EW25" s="22"/>
      <c r="EX25" s="77"/>
      <c r="EY25" s="185"/>
      <c r="EZ25" s="26">
        <v>18</v>
      </c>
      <c r="FA25" s="25">
        <v>762.36</v>
      </c>
      <c r="FB25" s="159">
        <v>41232</v>
      </c>
      <c r="FC25" s="158">
        <v>762.36</v>
      </c>
      <c r="FD25" s="56" t="s">
        <v>417</v>
      </c>
      <c r="FE25" s="138">
        <v>26.8</v>
      </c>
      <c r="FF25" s="22"/>
      <c r="FG25" s="77"/>
      <c r="FH25" s="185"/>
      <c r="FI25" s="26">
        <v>18</v>
      </c>
      <c r="FJ25" s="25">
        <v>949</v>
      </c>
      <c r="FK25" s="23">
        <v>41229</v>
      </c>
      <c r="FL25" s="25">
        <v>949</v>
      </c>
      <c r="FM25" s="93" t="s">
        <v>400</v>
      </c>
      <c r="FN25" s="31">
        <v>26.5</v>
      </c>
      <c r="FO25" s="22"/>
      <c r="FP25" s="77"/>
      <c r="FQ25" s="185"/>
      <c r="FR25" s="26">
        <v>18</v>
      </c>
      <c r="FS25" s="25">
        <v>741.5</v>
      </c>
      <c r="FT25" s="23">
        <v>41227</v>
      </c>
      <c r="FU25" s="25">
        <v>741.5</v>
      </c>
      <c r="FV25" s="93" t="s">
        <v>393</v>
      </c>
      <c r="FW25" s="31">
        <v>26.5</v>
      </c>
      <c r="FX25" s="22"/>
      <c r="FY25" s="22"/>
      <c r="FZ25" s="185"/>
      <c r="GA25" s="26">
        <v>18</v>
      </c>
      <c r="GB25" s="25">
        <v>776.87</v>
      </c>
      <c r="GC25" s="23">
        <v>41230</v>
      </c>
      <c r="GD25" s="25">
        <v>776.87</v>
      </c>
      <c r="GE25" s="93" t="s">
        <v>402</v>
      </c>
      <c r="GF25" s="31">
        <v>26.5</v>
      </c>
      <c r="GG25" s="22"/>
      <c r="GH25" s="194"/>
      <c r="GI25" s="185"/>
      <c r="GJ25" s="26">
        <v>18</v>
      </c>
      <c r="GK25" s="25">
        <v>965.7</v>
      </c>
      <c r="GL25" s="23">
        <v>41232</v>
      </c>
      <c r="GM25" s="25">
        <v>965.7</v>
      </c>
      <c r="GN25" s="93" t="s">
        <v>423</v>
      </c>
      <c r="GO25" s="31">
        <v>26.8</v>
      </c>
      <c r="GP25" s="22"/>
      <c r="GQ25" s="77"/>
      <c r="GR25" s="185"/>
      <c r="GS25" s="26">
        <v>18</v>
      </c>
      <c r="GT25" s="25">
        <v>938</v>
      </c>
      <c r="GU25" s="23">
        <v>41232</v>
      </c>
      <c r="GV25" s="25">
        <v>938</v>
      </c>
      <c r="GW25" s="93" t="s">
        <v>422</v>
      </c>
      <c r="GX25" s="31">
        <v>26.5</v>
      </c>
      <c r="GY25" s="22"/>
      <c r="GZ25" s="77"/>
      <c r="HA25" s="185"/>
      <c r="HB25" s="26">
        <v>18</v>
      </c>
      <c r="HC25" s="25">
        <v>909.3</v>
      </c>
      <c r="HD25" s="23">
        <v>41233</v>
      </c>
      <c r="HE25" s="25">
        <v>909.3</v>
      </c>
      <c r="HF25" s="93" t="s">
        <v>427</v>
      </c>
      <c r="HG25" s="31">
        <v>26.5</v>
      </c>
      <c r="HH25" s="22"/>
      <c r="HI25" s="77"/>
      <c r="HJ25" s="185"/>
      <c r="HK25" s="26">
        <v>18</v>
      </c>
      <c r="HL25" s="25">
        <v>918.5</v>
      </c>
      <c r="HM25" s="23">
        <v>41232</v>
      </c>
      <c r="HN25" s="25">
        <v>918.5</v>
      </c>
      <c r="HO25" s="93" t="s">
        <v>433</v>
      </c>
      <c r="HP25" s="31">
        <v>26.5</v>
      </c>
      <c r="HQ25" s="22"/>
      <c r="HR25" s="77"/>
      <c r="HS25" s="185"/>
      <c r="HT25" s="26">
        <v>18</v>
      </c>
      <c r="HU25" s="25">
        <v>775.96</v>
      </c>
      <c r="HV25" s="23">
        <v>41234</v>
      </c>
      <c r="HW25" s="25">
        <v>775.96</v>
      </c>
      <c r="HX25" s="93" t="s">
        <v>440</v>
      </c>
      <c r="HY25" s="31">
        <v>26.5</v>
      </c>
      <c r="HZ25" s="22"/>
      <c r="IA25" s="77"/>
      <c r="IB25" s="185"/>
      <c r="IC25" s="26">
        <v>18</v>
      </c>
      <c r="ID25" s="25">
        <v>701.59</v>
      </c>
      <c r="IE25" s="23">
        <v>41235</v>
      </c>
      <c r="IF25" s="39">
        <v>701.59</v>
      </c>
      <c r="IG25" s="93" t="s">
        <v>444</v>
      </c>
      <c r="IH25" s="31">
        <v>26.8</v>
      </c>
      <c r="II25" s="22"/>
      <c r="IJ25" s="77"/>
      <c r="IK25" s="185"/>
      <c r="IL25" s="26">
        <v>18</v>
      </c>
      <c r="IM25" s="25">
        <v>1017.9</v>
      </c>
      <c r="IN25" s="23">
        <v>41235</v>
      </c>
      <c r="IO25" s="39">
        <v>1017.9</v>
      </c>
      <c r="IP25" s="93" t="s">
        <v>453</v>
      </c>
      <c r="IQ25" s="31">
        <v>26.5</v>
      </c>
      <c r="IR25" s="22"/>
      <c r="IS25" s="77"/>
      <c r="IT25" s="185"/>
      <c r="IU25" s="26">
        <v>18</v>
      </c>
      <c r="IV25" s="25">
        <v>805.44</v>
      </c>
      <c r="IW25" s="23">
        <v>41236</v>
      </c>
      <c r="IX25" s="25">
        <v>805.44</v>
      </c>
      <c r="IY25" s="93" t="s">
        <v>448</v>
      </c>
      <c r="IZ25" s="31">
        <v>26.8</v>
      </c>
      <c r="JB25" s="11"/>
      <c r="JC25" s="5"/>
      <c r="JD25" s="26">
        <v>18</v>
      </c>
      <c r="JE25" s="25">
        <v>737.87</v>
      </c>
      <c r="JF25" s="23">
        <v>41237</v>
      </c>
      <c r="JG25" s="25">
        <v>737.87</v>
      </c>
      <c r="JH25" s="93" t="s">
        <v>456</v>
      </c>
      <c r="JI25" s="31">
        <v>26.8</v>
      </c>
      <c r="JK25" s="11"/>
      <c r="JL25" s="5"/>
      <c r="JM25" s="26">
        <v>18</v>
      </c>
      <c r="JN25" s="25">
        <v>929.9</v>
      </c>
      <c r="JO25" s="1">
        <v>41239</v>
      </c>
      <c r="JP25" s="24">
        <v>929.9</v>
      </c>
      <c r="JQ25" s="104" t="s">
        <v>465</v>
      </c>
      <c r="JR25" s="30">
        <v>27.3</v>
      </c>
      <c r="JT25" s="11"/>
      <c r="JU25" s="5"/>
      <c r="JV25" s="26">
        <v>18</v>
      </c>
      <c r="JW25" s="39">
        <v>814.97</v>
      </c>
      <c r="JX25" s="76">
        <v>41240</v>
      </c>
      <c r="JY25" s="25">
        <v>814.97</v>
      </c>
      <c r="JZ25" s="93" t="s">
        <v>475</v>
      </c>
      <c r="KA25" s="31">
        <v>27.5</v>
      </c>
      <c r="KC25" s="11"/>
      <c r="KD25" s="5"/>
      <c r="KE25" s="26">
        <v>18</v>
      </c>
      <c r="KF25" s="25">
        <v>802.72</v>
      </c>
      <c r="KG25" s="23">
        <v>41241</v>
      </c>
      <c r="KH25" s="24">
        <v>802.72</v>
      </c>
      <c r="KI25" s="93" t="s">
        <v>477</v>
      </c>
      <c r="KJ25" s="31">
        <v>27.8</v>
      </c>
      <c r="KL25" s="11"/>
      <c r="KM25" s="5"/>
      <c r="KN25" s="26">
        <v>18</v>
      </c>
      <c r="KO25" s="25">
        <v>918.37</v>
      </c>
      <c r="KP25" s="23">
        <v>41241</v>
      </c>
      <c r="KQ25" s="25">
        <v>918.37</v>
      </c>
      <c r="KR25" s="93" t="s">
        <v>480</v>
      </c>
      <c r="KS25" s="31">
        <v>27.8</v>
      </c>
      <c r="KU25" s="11"/>
      <c r="KV25" s="5"/>
      <c r="KW25" s="26">
        <v>18</v>
      </c>
      <c r="KX25" s="25">
        <v>967.1</v>
      </c>
      <c r="KY25" s="76">
        <v>41242</v>
      </c>
      <c r="KZ25" s="39">
        <v>967.1</v>
      </c>
      <c r="LA25" s="56" t="s">
        <v>491</v>
      </c>
      <c r="LB25" s="31">
        <v>27.8</v>
      </c>
      <c r="LD25" s="11"/>
      <c r="LE25" s="5"/>
      <c r="LF25" s="26">
        <v>18</v>
      </c>
      <c r="LG25" s="25">
        <v>769.16</v>
      </c>
      <c r="LH25" s="23">
        <v>41243</v>
      </c>
      <c r="LI25" s="24">
        <v>769.16</v>
      </c>
      <c r="LJ25" s="93" t="s">
        <v>494</v>
      </c>
      <c r="LK25" s="31">
        <v>28.5</v>
      </c>
      <c r="LM25" s="11"/>
      <c r="LN25" s="5"/>
      <c r="LO25" s="26">
        <v>18</v>
      </c>
      <c r="LP25" s="25"/>
      <c r="LQ25" s="23"/>
      <c r="LR25" s="25"/>
      <c r="LS25" s="93"/>
      <c r="LT25" s="31"/>
      <c r="LV25" s="11"/>
      <c r="LW25" s="5"/>
      <c r="LX25" s="26">
        <v>18</v>
      </c>
      <c r="LY25" s="25"/>
      <c r="LZ25" s="23"/>
      <c r="MA25" s="25"/>
      <c r="MB25" s="93"/>
      <c r="MC25" s="31"/>
      <c r="ME25" s="11"/>
      <c r="MF25" s="5"/>
      <c r="MG25" s="26">
        <v>18</v>
      </c>
      <c r="MH25" s="25"/>
      <c r="MI25" s="23"/>
      <c r="MJ25" s="25"/>
      <c r="MK25" s="93"/>
      <c r="ML25" s="31"/>
      <c r="MN25" s="11"/>
      <c r="MO25" s="5"/>
      <c r="MP25" s="26">
        <v>18</v>
      </c>
      <c r="MQ25" s="25"/>
      <c r="MR25" s="23"/>
      <c r="MS25" s="25"/>
      <c r="MT25" s="93"/>
      <c r="MU25" s="31"/>
      <c r="MW25" s="11"/>
      <c r="MX25" s="5"/>
      <c r="MY25" s="26">
        <v>18</v>
      </c>
      <c r="MZ25" s="25"/>
      <c r="NA25" s="23"/>
      <c r="NB25" s="25"/>
      <c r="NC25" s="93"/>
      <c r="ND25" s="31"/>
      <c r="NF25" s="11"/>
      <c r="NG25" s="5"/>
      <c r="NH25" s="26">
        <v>18</v>
      </c>
      <c r="NI25" s="25"/>
      <c r="NJ25" s="23"/>
      <c r="NK25" s="25"/>
      <c r="NL25" s="93"/>
      <c r="NM25" s="31"/>
    </row>
    <row r="26" spans="1:378">
      <c r="A26" s="33">
        <v>24</v>
      </c>
      <c r="B26" s="22" t="str">
        <f t="shared" ref="B26:I26" si="23">HI5</f>
        <v>CARNES SELECTAS ALI</v>
      </c>
      <c r="C26" s="22" t="str">
        <f t="shared" si="23"/>
        <v>EXCELL</v>
      </c>
      <c r="D26" s="95" t="str">
        <f t="shared" si="23"/>
        <v>PED. 2057729</v>
      </c>
      <c r="E26" s="227">
        <f t="shared" si="23"/>
        <v>41232</v>
      </c>
      <c r="F26" s="98">
        <f t="shared" si="23"/>
        <v>18577.68</v>
      </c>
      <c r="G26" s="21">
        <f t="shared" si="23"/>
        <v>20</v>
      </c>
      <c r="H26" s="85">
        <f t="shared" si="23"/>
        <v>18517.400000000001</v>
      </c>
      <c r="I26" s="24">
        <f t="shared" si="23"/>
        <v>60.279999999998836</v>
      </c>
      <c r="J26" s="11"/>
      <c r="K26" s="5"/>
      <c r="L26" s="26">
        <v>19</v>
      </c>
      <c r="M26" s="25">
        <v>912.93</v>
      </c>
      <c r="N26" s="23">
        <v>41216</v>
      </c>
      <c r="O26" s="25">
        <v>912.93</v>
      </c>
      <c r="P26" s="93" t="s">
        <v>342</v>
      </c>
      <c r="Q26" s="31">
        <v>28.3</v>
      </c>
      <c r="R26" s="22"/>
      <c r="S26" s="11"/>
      <c r="T26" s="5"/>
      <c r="U26" s="26">
        <v>19</v>
      </c>
      <c r="V26" s="25">
        <v>947.1</v>
      </c>
      <c r="W26" s="23">
        <v>41214</v>
      </c>
      <c r="X26" s="25">
        <v>947.1</v>
      </c>
      <c r="Y26" s="93" t="s">
        <v>332</v>
      </c>
      <c r="Z26" s="31">
        <v>28.3</v>
      </c>
      <c r="AA26" s="22"/>
      <c r="AB26" s="11"/>
      <c r="AC26" s="5"/>
      <c r="AD26" s="26">
        <v>19</v>
      </c>
      <c r="AE26" s="25">
        <v>711.56</v>
      </c>
      <c r="AF26" s="23">
        <v>41214</v>
      </c>
      <c r="AG26" s="25">
        <v>711.56</v>
      </c>
      <c r="AH26" s="93" t="s">
        <v>335</v>
      </c>
      <c r="AI26" s="31">
        <v>28.3</v>
      </c>
      <c r="AJ26" s="22"/>
      <c r="AK26" s="11"/>
      <c r="AL26" s="5"/>
      <c r="AM26" s="26">
        <v>19</v>
      </c>
      <c r="AN26" s="25">
        <v>926.08</v>
      </c>
      <c r="AO26" s="23">
        <v>41219</v>
      </c>
      <c r="AP26" s="25">
        <v>926.08</v>
      </c>
      <c r="AQ26" s="93" t="s">
        <v>353</v>
      </c>
      <c r="AR26" s="31">
        <v>27.8</v>
      </c>
      <c r="AS26" s="22"/>
      <c r="AT26" s="77"/>
      <c r="AU26" s="185"/>
      <c r="AV26" s="26">
        <v>19</v>
      </c>
      <c r="AW26" s="25">
        <v>868.03</v>
      </c>
      <c r="AX26" s="23">
        <v>41218</v>
      </c>
      <c r="AY26" s="25">
        <v>868.03</v>
      </c>
      <c r="AZ26" s="93" t="s">
        <v>347</v>
      </c>
      <c r="BA26" s="31">
        <v>28.3</v>
      </c>
      <c r="BB26" s="22"/>
      <c r="BC26" s="77"/>
      <c r="BD26" s="260"/>
      <c r="BE26" s="26">
        <v>19</v>
      </c>
      <c r="BF26" s="25">
        <v>930.3</v>
      </c>
      <c r="BG26" s="146">
        <v>41216</v>
      </c>
      <c r="BH26" s="193">
        <v>930.3</v>
      </c>
      <c r="BI26" s="188" t="s">
        <v>344</v>
      </c>
      <c r="BJ26" s="142">
        <v>28.3</v>
      </c>
      <c r="BK26" s="22"/>
      <c r="BL26" s="77"/>
      <c r="BM26" s="185"/>
      <c r="BN26" s="26">
        <v>19</v>
      </c>
      <c r="BO26" s="25">
        <v>913.83</v>
      </c>
      <c r="BP26" s="23">
        <v>41218</v>
      </c>
      <c r="BQ26" s="25">
        <v>913.83</v>
      </c>
      <c r="BR26" s="93" t="s">
        <v>349</v>
      </c>
      <c r="BS26" s="224">
        <v>28.3</v>
      </c>
      <c r="BT26" s="22"/>
      <c r="BU26" s="77"/>
      <c r="BV26" s="273"/>
      <c r="BW26" s="26">
        <v>19</v>
      </c>
      <c r="BX26" s="25">
        <v>923.5</v>
      </c>
      <c r="BY26" s="23">
        <v>41221</v>
      </c>
      <c r="BZ26" s="25">
        <v>923.5</v>
      </c>
      <c r="CA26" s="93" t="s">
        <v>363</v>
      </c>
      <c r="CB26" s="31">
        <v>27.8</v>
      </c>
      <c r="CC26" s="22"/>
      <c r="CD26" s="77"/>
      <c r="CE26" s="273"/>
      <c r="CF26" s="26">
        <v>19</v>
      </c>
      <c r="CG26" s="25">
        <v>746.03</v>
      </c>
      <c r="CH26" s="23">
        <v>41222</v>
      </c>
      <c r="CI26" s="25">
        <v>746.03</v>
      </c>
      <c r="CJ26" s="93" t="s">
        <v>366</v>
      </c>
      <c r="CK26" s="31">
        <v>27.8</v>
      </c>
      <c r="CL26" s="22"/>
      <c r="CM26" s="77"/>
      <c r="CN26" s="273"/>
      <c r="CO26" s="26">
        <v>19</v>
      </c>
      <c r="CP26" s="25">
        <v>726.98</v>
      </c>
      <c r="CQ26" s="23">
        <v>41220</v>
      </c>
      <c r="CR26" s="24">
        <v>726.98</v>
      </c>
      <c r="CS26" s="56" t="s">
        <v>358</v>
      </c>
      <c r="CT26" s="31">
        <v>27.8</v>
      </c>
      <c r="CU26" s="22"/>
      <c r="CV26" s="77"/>
      <c r="CW26" s="185"/>
      <c r="CX26" s="26">
        <v>19</v>
      </c>
      <c r="CY26" s="25">
        <v>930.8</v>
      </c>
      <c r="CZ26" s="23">
        <v>41223</v>
      </c>
      <c r="DA26" s="24">
        <v>930.8</v>
      </c>
      <c r="DB26" s="56" t="s">
        <v>375</v>
      </c>
      <c r="DC26" s="31">
        <v>27.8</v>
      </c>
      <c r="DD26" s="22"/>
      <c r="DE26" s="77"/>
      <c r="DF26" s="185"/>
      <c r="DG26" s="26">
        <v>19</v>
      </c>
      <c r="DH26" s="337">
        <v>755.56</v>
      </c>
      <c r="DI26" s="23">
        <v>41226</v>
      </c>
      <c r="DJ26" s="25">
        <v>755.56</v>
      </c>
      <c r="DK26" s="56" t="s">
        <v>380</v>
      </c>
      <c r="DL26" s="31">
        <v>27.5</v>
      </c>
      <c r="DM26" s="22"/>
      <c r="DN26" s="77"/>
      <c r="DO26" s="185"/>
      <c r="DP26" s="26">
        <v>19</v>
      </c>
      <c r="DQ26" s="25">
        <v>984.8</v>
      </c>
      <c r="DR26" s="23">
        <v>41222</v>
      </c>
      <c r="DS26" s="25">
        <v>984.8</v>
      </c>
      <c r="DT26" s="93" t="s">
        <v>370</v>
      </c>
      <c r="DU26" s="31">
        <v>27.5</v>
      </c>
      <c r="DV26" s="22"/>
      <c r="DW26" s="77"/>
      <c r="DX26" s="185"/>
      <c r="DY26" s="26">
        <v>19</v>
      </c>
      <c r="DZ26" s="39">
        <v>932.1</v>
      </c>
      <c r="EA26" s="76">
        <v>41228</v>
      </c>
      <c r="EB26" s="413">
        <v>932.1</v>
      </c>
      <c r="EC26" s="100" t="s">
        <v>392</v>
      </c>
      <c r="ED26" s="31">
        <v>27.1</v>
      </c>
      <c r="EE26" s="22"/>
      <c r="EF26" s="77"/>
      <c r="EG26" s="185"/>
      <c r="EH26" s="26">
        <v>19</v>
      </c>
      <c r="EI26" s="25">
        <v>917.46</v>
      </c>
      <c r="EJ26" s="23">
        <v>41226</v>
      </c>
      <c r="EK26" s="24">
        <v>917.46</v>
      </c>
      <c r="EL26" s="56" t="s">
        <v>386</v>
      </c>
      <c r="EM26" s="31">
        <v>27.3</v>
      </c>
      <c r="EN26" s="22"/>
      <c r="EO26" s="77"/>
      <c r="EP26" s="185"/>
      <c r="EQ26" s="26">
        <v>19</v>
      </c>
      <c r="ER26" s="25">
        <v>938</v>
      </c>
      <c r="ES26" s="23">
        <v>41227</v>
      </c>
      <c r="ET26" s="25">
        <v>938</v>
      </c>
      <c r="EU26" s="56" t="s">
        <v>387</v>
      </c>
      <c r="EV26" s="31">
        <v>27.1</v>
      </c>
      <c r="EW26" s="22"/>
      <c r="EX26" s="77"/>
      <c r="EY26" s="185"/>
      <c r="EZ26" s="26">
        <v>19</v>
      </c>
      <c r="FA26" s="25">
        <v>799.55</v>
      </c>
      <c r="FB26" s="23">
        <v>41228</v>
      </c>
      <c r="FC26" s="158">
        <v>799.55</v>
      </c>
      <c r="FD26" s="56" t="s">
        <v>394</v>
      </c>
      <c r="FE26" s="138">
        <v>26.8</v>
      </c>
      <c r="FF26" s="22"/>
      <c r="FG26" s="77"/>
      <c r="FH26" s="185"/>
      <c r="FI26" s="26">
        <v>19</v>
      </c>
      <c r="FJ26" s="25">
        <v>943</v>
      </c>
      <c r="FK26" s="23">
        <v>41230</v>
      </c>
      <c r="FL26" s="25">
        <v>943</v>
      </c>
      <c r="FM26" s="93" t="s">
        <v>413</v>
      </c>
      <c r="FN26" s="31">
        <v>26.5</v>
      </c>
      <c r="FO26" s="22"/>
      <c r="FP26" s="77"/>
      <c r="FQ26" s="185"/>
      <c r="FR26" s="26">
        <v>19</v>
      </c>
      <c r="FS26" s="25">
        <v>807.71</v>
      </c>
      <c r="FT26" s="23">
        <v>41227</v>
      </c>
      <c r="FU26" s="25">
        <v>807.71</v>
      </c>
      <c r="FV26" s="93" t="s">
        <v>393</v>
      </c>
      <c r="FW26" s="31">
        <v>26.5</v>
      </c>
      <c r="FX26" s="22"/>
      <c r="FY26" s="22"/>
      <c r="FZ26" s="185"/>
      <c r="GA26" s="26">
        <v>19</v>
      </c>
      <c r="GB26" s="25">
        <v>745.58</v>
      </c>
      <c r="GC26" s="23">
        <v>41230</v>
      </c>
      <c r="GD26" s="25">
        <v>745.58</v>
      </c>
      <c r="GE26" s="93" t="s">
        <v>402</v>
      </c>
      <c r="GF26" s="31">
        <v>26.5</v>
      </c>
      <c r="GG26" s="22"/>
      <c r="GH26" s="194"/>
      <c r="GI26" s="185"/>
      <c r="GJ26" s="26">
        <v>19</v>
      </c>
      <c r="GK26" s="25">
        <v>927.6</v>
      </c>
      <c r="GL26" s="23">
        <v>41229</v>
      </c>
      <c r="GM26" s="25">
        <v>927.6</v>
      </c>
      <c r="GN26" s="93" t="s">
        <v>400</v>
      </c>
      <c r="GO26" s="31">
        <v>26.5</v>
      </c>
      <c r="GP26" s="22"/>
      <c r="GQ26" s="77"/>
      <c r="GR26" s="185"/>
      <c r="GS26" s="26">
        <v>19</v>
      </c>
      <c r="GT26" s="25">
        <v>927.6</v>
      </c>
      <c r="GU26" s="23">
        <v>41232</v>
      </c>
      <c r="GV26" s="25">
        <v>927.6</v>
      </c>
      <c r="GW26" s="93" t="s">
        <v>422</v>
      </c>
      <c r="GX26" s="31">
        <v>26.5</v>
      </c>
      <c r="GY26" s="22"/>
      <c r="GZ26" s="77"/>
      <c r="HA26" s="185"/>
      <c r="HB26" s="26">
        <v>19</v>
      </c>
      <c r="HC26" s="25">
        <v>907.48</v>
      </c>
      <c r="HD26" s="23">
        <v>41233</v>
      </c>
      <c r="HE26" s="25">
        <v>907.48</v>
      </c>
      <c r="HF26" s="93" t="s">
        <v>427</v>
      </c>
      <c r="HG26" s="31">
        <v>26.5</v>
      </c>
      <c r="HH26" s="22"/>
      <c r="HI26" s="77"/>
      <c r="HJ26" s="185"/>
      <c r="HK26" s="26">
        <v>19</v>
      </c>
      <c r="HL26" s="25">
        <v>923.1</v>
      </c>
      <c r="HM26" s="23">
        <v>41232</v>
      </c>
      <c r="HN26" s="25">
        <v>923.1</v>
      </c>
      <c r="HO26" s="93" t="s">
        <v>433</v>
      </c>
      <c r="HP26" s="31">
        <v>26.5</v>
      </c>
      <c r="HQ26" s="22"/>
      <c r="HR26" s="77"/>
      <c r="HS26" s="185"/>
      <c r="HT26" s="26">
        <v>19</v>
      </c>
      <c r="HU26" s="25">
        <v>812.24</v>
      </c>
      <c r="HV26" s="23">
        <v>41234</v>
      </c>
      <c r="HW26" s="25">
        <v>812.24</v>
      </c>
      <c r="HX26" s="93" t="s">
        <v>440</v>
      </c>
      <c r="HY26" s="31">
        <v>26.5</v>
      </c>
      <c r="HZ26" s="22"/>
      <c r="IA26" s="77"/>
      <c r="IB26" s="185"/>
      <c r="IC26" s="26">
        <v>19</v>
      </c>
      <c r="ID26" s="25">
        <v>746.94</v>
      </c>
      <c r="IE26" s="23">
        <v>41236</v>
      </c>
      <c r="IF26" s="39">
        <v>746.94</v>
      </c>
      <c r="IG26" s="93" t="s">
        <v>447</v>
      </c>
      <c r="IH26" s="31">
        <v>26.8</v>
      </c>
      <c r="II26" s="22"/>
      <c r="IJ26" s="77"/>
      <c r="IK26" s="185"/>
      <c r="IL26" s="26">
        <v>19</v>
      </c>
      <c r="IM26" s="25">
        <v>1007</v>
      </c>
      <c r="IN26" s="23">
        <v>41235</v>
      </c>
      <c r="IO26" s="39">
        <v>1007</v>
      </c>
      <c r="IP26" s="93" t="s">
        <v>453</v>
      </c>
      <c r="IQ26" s="31">
        <v>26.5</v>
      </c>
      <c r="IR26" s="22"/>
      <c r="IS26" s="77"/>
      <c r="IT26" s="185"/>
      <c r="IU26" s="26">
        <v>19</v>
      </c>
      <c r="IV26" s="25">
        <v>822.22</v>
      </c>
      <c r="IW26" s="23">
        <v>41236</v>
      </c>
      <c r="IX26" s="25">
        <v>822.22</v>
      </c>
      <c r="IY26" s="93" t="s">
        <v>449</v>
      </c>
      <c r="IZ26" s="31">
        <v>26.8</v>
      </c>
      <c r="JB26" s="11"/>
      <c r="JC26" s="5"/>
      <c r="JD26" s="26">
        <v>19</v>
      </c>
      <c r="JE26" s="25">
        <v>712.47</v>
      </c>
      <c r="JF26" s="23">
        <v>41237</v>
      </c>
      <c r="JG26" s="25">
        <v>712.47</v>
      </c>
      <c r="JH26" s="93" t="s">
        <v>455</v>
      </c>
      <c r="JI26" s="31">
        <v>26.8</v>
      </c>
      <c r="JK26" s="11"/>
      <c r="JL26" s="5"/>
      <c r="JM26" s="26">
        <v>19</v>
      </c>
      <c r="JN26" s="25">
        <v>911.3</v>
      </c>
      <c r="JO26" s="1">
        <v>41239</v>
      </c>
      <c r="JP26" s="10">
        <v>911.3</v>
      </c>
      <c r="JQ26" s="104" t="s">
        <v>465</v>
      </c>
      <c r="JR26" s="30">
        <v>27.3</v>
      </c>
      <c r="JT26" s="11"/>
      <c r="JU26" s="5"/>
      <c r="JV26" s="26">
        <v>19</v>
      </c>
      <c r="JW26" s="39">
        <v>749.66</v>
      </c>
      <c r="JX26" s="76">
        <v>41240</v>
      </c>
      <c r="JY26" s="25">
        <v>749.66</v>
      </c>
      <c r="JZ26" s="93" t="s">
        <v>475</v>
      </c>
      <c r="KA26" s="31">
        <v>27.5</v>
      </c>
      <c r="KC26" s="11"/>
      <c r="KD26" s="5"/>
      <c r="KE26" s="26">
        <v>19</v>
      </c>
      <c r="KF26" s="25">
        <v>752.83</v>
      </c>
      <c r="KG26" s="23">
        <v>41240</v>
      </c>
      <c r="KH26" s="24">
        <v>752.83</v>
      </c>
      <c r="KI26" s="93" t="s">
        <v>474</v>
      </c>
      <c r="KJ26" s="31">
        <v>27.5</v>
      </c>
      <c r="KL26" s="11"/>
      <c r="KM26" s="5"/>
      <c r="KN26" s="26">
        <v>19</v>
      </c>
      <c r="KO26" s="25">
        <v>911.11</v>
      </c>
      <c r="KP26" s="23">
        <v>41241</v>
      </c>
      <c r="KQ26" s="25">
        <v>911.11</v>
      </c>
      <c r="KR26" s="93" t="s">
        <v>478</v>
      </c>
      <c r="KS26" s="31">
        <v>27.8</v>
      </c>
      <c r="KU26" s="11"/>
      <c r="KV26" s="5"/>
      <c r="KW26" s="26">
        <v>19</v>
      </c>
      <c r="KX26" s="25">
        <v>915.4</v>
      </c>
      <c r="KY26" s="76">
        <v>41242</v>
      </c>
      <c r="KZ26" s="39">
        <v>915.4</v>
      </c>
      <c r="LA26" s="56" t="s">
        <v>492</v>
      </c>
      <c r="LB26" s="31">
        <v>27.8</v>
      </c>
      <c r="LD26" s="11"/>
      <c r="LE26" s="5"/>
      <c r="LF26" s="26">
        <v>19</v>
      </c>
      <c r="LG26" s="25">
        <v>782.77</v>
      </c>
      <c r="LH26" s="23">
        <v>41243</v>
      </c>
      <c r="LI26" s="24">
        <v>782.77</v>
      </c>
      <c r="LJ26" s="93" t="s">
        <v>495</v>
      </c>
      <c r="LK26" s="31">
        <v>28.5</v>
      </c>
      <c r="LM26" s="11"/>
      <c r="LN26" s="5"/>
      <c r="LO26" s="26">
        <v>19</v>
      </c>
      <c r="LP26" s="25"/>
      <c r="LQ26" s="23"/>
      <c r="LR26" s="25"/>
      <c r="LS26" s="93"/>
      <c r="LT26" s="31"/>
      <c r="LV26" s="11"/>
      <c r="LW26" s="5"/>
      <c r="LX26" s="26">
        <v>19</v>
      </c>
      <c r="LY26" s="25"/>
      <c r="LZ26" s="23"/>
      <c r="MA26" s="25"/>
      <c r="MB26" s="93"/>
      <c r="MC26" s="31"/>
      <c r="ME26" s="11"/>
      <c r="MF26" s="5"/>
      <c r="MG26" s="26">
        <v>19</v>
      </c>
      <c r="MH26" s="25"/>
      <c r="MI26" s="23"/>
      <c r="MJ26" s="25"/>
      <c r="MK26" s="93"/>
      <c r="ML26" s="31"/>
      <c r="MN26" s="11"/>
      <c r="MO26" s="5"/>
      <c r="MP26" s="26">
        <v>19</v>
      </c>
      <c r="MQ26" s="25"/>
      <c r="MR26" s="23"/>
      <c r="MS26" s="25"/>
      <c r="MT26" s="93"/>
      <c r="MU26" s="31"/>
      <c r="MW26" s="11"/>
      <c r="MX26" s="5"/>
      <c r="MY26" s="26">
        <v>19</v>
      </c>
      <c r="MZ26" s="25"/>
      <c r="NA26" s="23"/>
      <c r="NB26" s="25"/>
      <c r="NC26" s="93"/>
      <c r="ND26" s="31"/>
      <c r="NF26" s="11"/>
      <c r="NG26" s="5"/>
      <c r="NH26" s="26">
        <v>19</v>
      </c>
      <c r="NI26" s="25"/>
      <c r="NJ26" s="23"/>
      <c r="NK26" s="25"/>
      <c r="NL26" s="93"/>
      <c r="NM26" s="31"/>
    </row>
    <row r="27" spans="1:378">
      <c r="A27" s="33">
        <v>25</v>
      </c>
      <c r="B27" s="22" t="str">
        <f t="shared" ref="B27:I27" si="24">HR5</f>
        <v>FARMLAND FOODS</v>
      </c>
      <c r="C27" s="22" t="str">
        <f t="shared" si="24"/>
        <v>PREMUM</v>
      </c>
      <c r="D27" s="95" t="str">
        <f t="shared" si="24"/>
        <v>PED. 2004950</v>
      </c>
      <c r="E27" s="227">
        <f t="shared" si="24"/>
        <v>41234</v>
      </c>
      <c r="F27" s="98">
        <f t="shared" si="24"/>
        <v>18949.91</v>
      </c>
      <c r="G27" s="21">
        <f t="shared" si="24"/>
        <v>24</v>
      </c>
      <c r="H27" s="85">
        <f t="shared" si="24"/>
        <v>18970.509999999998</v>
      </c>
      <c r="I27" s="24">
        <f t="shared" si="24"/>
        <v>-20.599999999998545</v>
      </c>
      <c r="J27" s="11"/>
      <c r="K27" s="5"/>
      <c r="L27" s="26">
        <v>20</v>
      </c>
      <c r="M27" s="25">
        <v>919.27</v>
      </c>
      <c r="N27" s="23">
        <v>41213</v>
      </c>
      <c r="O27" s="25">
        <v>919.27</v>
      </c>
      <c r="P27" s="93" t="s">
        <v>237</v>
      </c>
      <c r="Q27" s="31">
        <v>28.3</v>
      </c>
      <c r="R27" s="22"/>
      <c r="S27" s="11"/>
      <c r="T27" s="5"/>
      <c r="U27" s="26">
        <v>20</v>
      </c>
      <c r="V27" s="25">
        <v>966.6</v>
      </c>
      <c r="W27" s="23">
        <v>41214</v>
      </c>
      <c r="X27" s="25">
        <v>966.6</v>
      </c>
      <c r="Y27" s="93" t="s">
        <v>332</v>
      </c>
      <c r="Z27" s="31">
        <v>28.3</v>
      </c>
      <c r="AA27" s="22"/>
      <c r="AB27" s="11"/>
      <c r="AC27" s="5"/>
      <c r="AD27" s="26">
        <v>20</v>
      </c>
      <c r="AE27" s="25">
        <v>773.7</v>
      </c>
      <c r="AF27" s="23">
        <v>41215</v>
      </c>
      <c r="AG27" s="25">
        <v>773.7</v>
      </c>
      <c r="AH27" s="93" t="s">
        <v>338</v>
      </c>
      <c r="AI27" s="31">
        <v>28.3</v>
      </c>
      <c r="AJ27" s="22"/>
      <c r="AK27" s="11"/>
      <c r="AL27" s="5"/>
      <c r="AM27" s="26">
        <v>20</v>
      </c>
      <c r="AN27" s="25">
        <v>914.29</v>
      </c>
      <c r="AO27" s="23">
        <v>41218</v>
      </c>
      <c r="AP27" s="25">
        <v>914.29</v>
      </c>
      <c r="AQ27" s="93" t="s">
        <v>350</v>
      </c>
      <c r="AR27" s="31">
        <v>28.3</v>
      </c>
      <c r="AS27" s="22"/>
      <c r="AT27" s="77"/>
      <c r="AU27" s="185"/>
      <c r="AV27" s="26">
        <v>20</v>
      </c>
      <c r="AW27" s="25">
        <v>846.71</v>
      </c>
      <c r="AX27" s="23">
        <v>41218</v>
      </c>
      <c r="AY27" s="25">
        <v>846.71</v>
      </c>
      <c r="AZ27" s="93" t="s">
        <v>347</v>
      </c>
      <c r="BA27" s="31">
        <v>28.3</v>
      </c>
      <c r="BB27" s="22"/>
      <c r="BC27" s="77"/>
      <c r="BD27" s="260"/>
      <c r="BE27" s="26"/>
      <c r="BF27" s="25"/>
      <c r="BG27" s="146"/>
      <c r="BH27" s="193"/>
      <c r="BI27" s="188"/>
      <c r="BJ27" s="142"/>
      <c r="BK27" s="22"/>
      <c r="BL27" s="77"/>
      <c r="BM27" s="185"/>
      <c r="BN27" s="26">
        <v>20</v>
      </c>
      <c r="BO27" s="25">
        <v>910.2</v>
      </c>
      <c r="BP27" s="23">
        <v>41220</v>
      </c>
      <c r="BQ27" s="25">
        <v>910.2</v>
      </c>
      <c r="BR27" s="188" t="s">
        <v>361</v>
      </c>
      <c r="BS27" s="224">
        <v>27.8</v>
      </c>
      <c r="BT27" s="22"/>
      <c r="BU27" s="77"/>
      <c r="BV27" s="388"/>
      <c r="BW27" s="26">
        <v>20</v>
      </c>
      <c r="BX27" s="25">
        <v>929.9</v>
      </c>
      <c r="BY27" s="23">
        <v>41221</v>
      </c>
      <c r="BZ27" s="25">
        <v>929.9</v>
      </c>
      <c r="CA27" s="93" t="s">
        <v>364</v>
      </c>
      <c r="CB27" s="31">
        <v>27.8</v>
      </c>
      <c r="CC27" s="22"/>
      <c r="CD27" s="77"/>
      <c r="CE27" s="273"/>
      <c r="CF27" s="26">
        <v>20</v>
      </c>
      <c r="CG27" s="25">
        <v>756.01</v>
      </c>
      <c r="CH27" s="23">
        <v>41222</v>
      </c>
      <c r="CI27" s="25">
        <v>756.01</v>
      </c>
      <c r="CJ27" s="93" t="s">
        <v>366</v>
      </c>
      <c r="CK27" s="31">
        <v>27.8</v>
      </c>
      <c r="CL27" s="22"/>
      <c r="CM27" s="77"/>
      <c r="CN27" s="273"/>
      <c r="CO27" s="26">
        <v>20</v>
      </c>
      <c r="CP27" s="25">
        <v>805.9</v>
      </c>
      <c r="CQ27" s="23">
        <v>41220</v>
      </c>
      <c r="CR27" s="24">
        <v>805.9</v>
      </c>
      <c r="CS27" s="56" t="s">
        <v>358</v>
      </c>
      <c r="CT27" s="31">
        <v>27.8</v>
      </c>
      <c r="CU27" s="22"/>
      <c r="CV27" s="77"/>
      <c r="CW27" s="185"/>
      <c r="CX27" s="26">
        <v>20</v>
      </c>
      <c r="CY27" s="25">
        <v>933.5</v>
      </c>
      <c r="CZ27" s="23">
        <v>41226</v>
      </c>
      <c r="DA27" s="24">
        <v>933.5</v>
      </c>
      <c r="DB27" s="56" t="s">
        <v>382</v>
      </c>
      <c r="DC27" s="31">
        <v>27.5</v>
      </c>
      <c r="DD27" s="22"/>
      <c r="DE27" s="77"/>
      <c r="DF27" s="185"/>
      <c r="DG27" s="26">
        <v>20</v>
      </c>
      <c r="DH27" s="337">
        <v>755.1</v>
      </c>
      <c r="DI27" s="23">
        <v>41226</v>
      </c>
      <c r="DJ27" s="25">
        <v>755.1</v>
      </c>
      <c r="DK27" s="56" t="s">
        <v>380</v>
      </c>
      <c r="DL27" s="31">
        <v>27.5</v>
      </c>
      <c r="DM27" s="22"/>
      <c r="DN27" s="77"/>
      <c r="DO27" s="185"/>
      <c r="DP27" s="26">
        <v>20</v>
      </c>
      <c r="DQ27" s="25"/>
      <c r="DR27" s="23"/>
      <c r="DS27" s="25"/>
      <c r="DT27" s="93"/>
      <c r="DU27" s="31"/>
      <c r="DV27" s="22"/>
      <c r="DW27" s="77"/>
      <c r="DX27" s="185"/>
      <c r="DY27" s="26">
        <v>20</v>
      </c>
      <c r="DZ27" s="39">
        <v>940.7</v>
      </c>
      <c r="EA27" s="76">
        <v>41228</v>
      </c>
      <c r="EB27" s="413">
        <v>940.7</v>
      </c>
      <c r="EC27" s="100" t="s">
        <v>392</v>
      </c>
      <c r="ED27" s="31">
        <v>27.1</v>
      </c>
      <c r="EE27" s="22"/>
      <c r="EF27" s="77"/>
      <c r="EG27" s="185"/>
      <c r="EH27" s="26">
        <v>20</v>
      </c>
      <c r="EI27" s="25">
        <v>907.48</v>
      </c>
      <c r="EJ27" s="23">
        <v>41226</v>
      </c>
      <c r="EK27" s="24">
        <v>907.48</v>
      </c>
      <c r="EL27" s="56" t="s">
        <v>383</v>
      </c>
      <c r="EM27" s="31">
        <v>27.5</v>
      </c>
      <c r="EN27" s="22"/>
      <c r="EO27" s="77"/>
      <c r="EP27" s="185"/>
      <c r="EQ27" s="26">
        <v>20</v>
      </c>
      <c r="ER27" s="25">
        <v>917.25</v>
      </c>
      <c r="ES27" s="23">
        <v>41227</v>
      </c>
      <c r="ET27" s="25">
        <v>917.25</v>
      </c>
      <c r="EU27" s="56" t="s">
        <v>387</v>
      </c>
      <c r="EV27" s="31">
        <v>27.1</v>
      </c>
      <c r="EW27" s="22"/>
      <c r="EX27" s="77"/>
      <c r="EY27" s="185"/>
      <c r="EZ27" s="26">
        <v>20</v>
      </c>
      <c r="FA27" s="25">
        <v>799.55</v>
      </c>
      <c r="FB27" s="159">
        <v>41230</v>
      </c>
      <c r="FC27" s="158">
        <v>799.55</v>
      </c>
      <c r="FD27" s="56" t="s">
        <v>412</v>
      </c>
      <c r="FE27" s="138">
        <v>26.8</v>
      </c>
      <c r="FF27" s="22"/>
      <c r="FG27" s="77"/>
      <c r="FH27" s="185"/>
      <c r="FI27" s="26">
        <v>20</v>
      </c>
      <c r="FJ27" s="25">
        <v>1018</v>
      </c>
      <c r="FK27" s="23">
        <v>41229</v>
      </c>
      <c r="FL27" s="25">
        <v>1018</v>
      </c>
      <c r="FM27" s="93" t="s">
        <v>398</v>
      </c>
      <c r="FN27" s="31">
        <v>27.3</v>
      </c>
      <c r="FO27" s="22"/>
      <c r="FP27" s="77"/>
      <c r="FQ27" s="185"/>
      <c r="FR27" s="26">
        <v>20</v>
      </c>
      <c r="FS27" s="25">
        <v>772.34</v>
      </c>
      <c r="FT27" s="23">
        <v>41227</v>
      </c>
      <c r="FU27" s="25">
        <v>772.34</v>
      </c>
      <c r="FV27" s="93" t="s">
        <v>393</v>
      </c>
      <c r="FW27" s="31">
        <v>26.5</v>
      </c>
      <c r="FX27" s="22"/>
      <c r="FY27" s="22"/>
      <c r="FZ27" s="185"/>
      <c r="GA27" s="26">
        <v>20</v>
      </c>
      <c r="GB27" s="25">
        <v>760.09</v>
      </c>
      <c r="GC27" s="23">
        <v>41232</v>
      </c>
      <c r="GD27" s="25">
        <v>760.09</v>
      </c>
      <c r="GE27" s="93" t="s">
        <v>416</v>
      </c>
      <c r="GF27" s="31">
        <v>26.5</v>
      </c>
      <c r="GG27" s="22"/>
      <c r="GH27" s="194"/>
      <c r="GI27" s="185"/>
      <c r="GJ27" s="26">
        <v>20</v>
      </c>
      <c r="GK27" s="25">
        <v>912.6</v>
      </c>
      <c r="GL27" s="23">
        <v>41229</v>
      </c>
      <c r="GM27" s="25">
        <v>912.6</v>
      </c>
      <c r="GN27" s="93" t="s">
        <v>400</v>
      </c>
      <c r="GO27" s="31">
        <v>26.5</v>
      </c>
      <c r="GP27" s="22"/>
      <c r="GQ27" s="77"/>
      <c r="GR27" s="185"/>
      <c r="GS27" s="26">
        <v>20</v>
      </c>
      <c r="GT27" s="25">
        <v>911.7</v>
      </c>
      <c r="GU27" s="23">
        <v>41232</v>
      </c>
      <c r="GV27" s="25">
        <v>911.7</v>
      </c>
      <c r="GW27" s="93" t="s">
        <v>422</v>
      </c>
      <c r="GX27" s="31">
        <v>26.5</v>
      </c>
      <c r="GY27" s="22"/>
      <c r="GZ27" s="77"/>
      <c r="HA27" s="185"/>
      <c r="HB27" s="26">
        <v>20</v>
      </c>
      <c r="HC27" s="25">
        <v>909.3</v>
      </c>
      <c r="HD27" s="23">
        <v>41233</v>
      </c>
      <c r="HE27" s="25">
        <v>909.3</v>
      </c>
      <c r="HF27" s="93" t="s">
        <v>429</v>
      </c>
      <c r="HG27" s="31">
        <v>26.5</v>
      </c>
      <c r="HH27" s="22"/>
      <c r="HI27" s="77"/>
      <c r="HJ27" s="185"/>
      <c r="HK27" s="26">
        <v>20</v>
      </c>
      <c r="HL27" s="25">
        <v>926.7</v>
      </c>
      <c r="HM27" s="23">
        <v>41232</v>
      </c>
      <c r="HN27" s="25">
        <v>926.7</v>
      </c>
      <c r="HO27" s="93" t="s">
        <v>433</v>
      </c>
      <c r="HP27" s="31">
        <v>26.5</v>
      </c>
      <c r="HQ27" s="22"/>
      <c r="HR27" s="77"/>
      <c r="HS27" s="185"/>
      <c r="HT27" s="26">
        <v>20</v>
      </c>
      <c r="HU27" s="25">
        <v>762.81</v>
      </c>
      <c r="HV27" s="23">
        <v>41234</v>
      </c>
      <c r="HW27" s="25">
        <v>762.81</v>
      </c>
      <c r="HX27" s="93" t="s">
        <v>440</v>
      </c>
      <c r="HY27" s="31">
        <v>26.5</v>
      </c>
      <c r="HZ27" s="22"/>
      <c r="IA27" s="77"/>
      <c r="IB27" s="185"/>
      <c r="IC27" s="26">
        <v>20</v>
      </c>
      <c r="ID27" s="25">
        <v>724.26</v>
      </c>
      <c r="IE27" s="23">
        <v>41236</v>
      </c>
      <c r="IF27" s="39">
        <v>724.26</v>
      </c>
      <c r="IG27" s="93" t="s">
        <v>447</v>
      </c>
      <c r="IH27" s="31">
        <v>26.8</v>
      </c>
      <c r="II27" s="22"/>
      <c r="IJ27" s="77"/>
      <c r="IK27" s="185"/>
      <c r="IL27" s="26"/>
      <c r="IM27" s="25"/>
      <c r="IN27" s="23"/>
      <c r="IO27" s="39"/>
      <c r="IP27" s="93"/>
      <c r="IQ27" s="31"/>
      <c r="IR27" s="22"/>
      <c r="IS27" s="77"/>
      <c r="IT27" s="185"/>
      <c r="IU27" s="26">
        <v>20</v>
      </c>
      <c r="IV27" s="25">
        <v>774.15</v>
      </c>
      <c r="IW27" s="23">
        <v>41236</v>
      </c>
      <c r="IX27" s="25">
        <v>774.15</v>
      </c>
      <c r="IY27" s="93" t="s">
        <v>452</v>
      </c>
      <c r="IZ27" s="31">
        <v>26.8</v>
      </c>
      <c r="JB27" s="11"/>
      <c r="JC27" s="5"/>
      <c r="JD27" s="26">
        <v>20</v>
      </c>
      <c r="JE27" s="25">
        <v>757.82</v>
      </c>
      <c r="JF27" s="23">
        <v>41237</v>
      </c>
      <c r="JG27" s="25">
        <v>757.82</v>
      </c>
      <c r="JH27" s="93" t="s">
        <v>455</v>
      </c>
      <c r="JI27" s="31">
        <v>26.8</v>
      </c>
      <c r="JK27" s="11"/>
      <c r="JL27" s="5"/>
      <c r="JM27" s="26">
        <v>20</v>
      </c>
      <c r="JN27" s="25">
        <v>954.8</v>
      </c>
      <c r="JO27" s="1">
        <v>41239</v>
      </c>
      <c r="JP27" s="10">
        <v>954.8</v>
      </c>
      <c r="JQ27" s="104" t="s">
        <v>465</v>
      </c>
      <c r="JR27" s="30">
        <v>27.3</v>
      </c>
      <c r="JT27" s="11"/>
      <c r="JU27" s="5"/>
      <c r="JV27" s="26">
        <v>20</v>
      </c>
      <c r="JW27" s="39">
        <v>822.22</v>
      </c>
      <c r="JX27" s="76">
        <v>41240</v>
      </c>
      <c r="JY27" s="25">
        <v>822.22</v>
      </c>
      <c r="JZ27" s="93" t="s">
        <v>471</v>
      </c>
      <c r="KA27" s="31">
        <v>27.5</v>
      </c>
      <c r="KC27" s="11"/>
      <c r="KD27" s="5"/>
      <c r="KE27" s="26">
        <v>20</v>
      </c>
      <c r="KF27" s="25">
        <v>740.59</v>
      </c>
      <c r="KG27" s="23">
        <v>41240</v>
      </c>
      <c r="KH27" s="24">
        <v>740.59</v>
      </c>
      <c r="KI27" s="93" t="s">
        <v>474</v>
      </c>
      <c r="KJ27" s="31">
        <v>27.5</v>
      </c>
      <c r="KL27" s="11"/>
      <c r="KM27" s="5"/>
      <c r="KN27" s="26">
        <v>20</v>
      </c>
      <c r="KO27" s="25">
        <v>912.02</v>
      </c>
      <c r="KP27" s="23">
        <v>41241</v>
      </c>
      <c r="KQ27" s="25">
        <v>912.02</v>
      </c>
      <c r="KR27" s="93" t="s">
        <v>478</v>
      </c>
      <c r="KS27" s="31">
        <v>27.8</v>
      </c>
      <c r="KU27" s="11"/>
      <c r="KV27" s="5"/>
      <c r="KW27" s="26">
        <v>20</v>
      </c>
      <c r="KX27" s="25">
        <v>958.5</v>
      </c>
      <c r="KY27" s="76">
        <v>41242</v>
      </c>
      <c r="KZ27" s="39">
        <v>958.5</v>
      </c>
      <c r="LA27" s="56" t="s">
        <v>492</v>
      </c>
      <c r="LB27" s="31">
        <v>27.8</v>
      </c>
      <c r="LD27" s="11"/>
      <c r="LE27" s="5"/>
      <c r="LF27" s="26">
        <v>20</v>
      </c>
      <c r="LG27" s="25">
        <v>817.23</v>
      </c>
      <c r="LH27" s="23">
        <v>41243</v>
      </c>
      <c r="LI27" s="24">
        <v>817.23</v>
      </c>
      <c r="LJ27" s="93" t="s">
        <v>497</v>
      </c>
      <c r="LK27" s="31">
        <v>28.5</v>
      </c>
      <c r="LM27" s="11"/>
      <c r="LN27" s="5"/>
      <c r="LO27" s="26">
        <v>20</v>
      </c>
      <c r="LP27" s="25"/>
      <c r="LQ27" s="23"/>
      <c r="LR27" s="25"/>
      <c r="LS27" s="93"/>
      <c r="LT27" s="31"/>
      <c r="LV27" s="11"/>
      <c r="LW27" s="5"/>
      <c r="LX27" s="26">
        <v>20</v>
      </c>
      <c r="LY27" s="25"/>
      <c r="LZ27" s="23"/>
      <c r="MA27" s="25"/>
      <c r="MB27" s="93"/>
      <c r="MC27" s="31"/>
      <c r="ME27" s="11"/>
      <c r="MF27" s="5"/>
      <c r="MG27" s="26">
        <v>20</v>
      </c>
      <c r="MH27" s="25"/>
      <c r="MI27" s="23"/>
      <c r="MJ27" s="25"/>
      <c r="MK27" s="93"/>
      <c r="ML27" s="31"/>
      <c r="MN27" s="11"/>
      <c r="MO27" s="5"/>
      <c r="MP27" s="26">
        <v>20</v>
      </c>
      <c r="MQ27" s="25"/>
      <c r="MR27" s="23"/>
      <c r="MS27" s="25"/>
      <c r="MT27" s="93"/>
      <c r="MU27" s="31"/>
      <c r="MW27" s="11"/>
      <c r="MX27" s="5"/>
      <c r="MY27" s="26">
        <v>20</v>
      </c>
      <c r="MZ27" s="25"/>
      <c r="NA27" s="23"/>
      <c r="NB27" s="25"/>
      <c r="NC27" s="93"/>
      <c r="ND27" s="31"/>
      <c r="NF27" s="11"/>
      <c r="NG27" s="5"/>
      <c r="NH27" s="26">
        <v>20</v>
      </c>
      <c r="NI27" s="25"/>
      <c r="NJ27" s="23"/>
      <c r="NK27" s="25"/>
      <c r="NL27" s="93"/>
      <c r="NM27" s="31"/>
    </row>
    <row r="28" spans="1:378">
      <c r="A28" s="33">
        <v>26</v>
      </c>
      <c r="B28" s="22" t="str">
        <f t="shared" ref="B28:I28" si="25">IA5</f>
        <v>FARMLAND FOODS</v>
      </c>
      <c r="C28" s="22" t="str">
        <f t="shared" si="25"/>
        <v>PREMIUM</v>
      </c>
      <c r="D28" s="95" t="str">
        <f t="shared" si="25"/>
        <v>PED. 2004939</v>
      </c>
      <c r="E28" s="227">
        <f t="shared" si="25"/>
        <v>41234</v>
      </c>
      <c r="F28" s="98">
        <f t="shared" si="25"/>
        <v>18303.91</v>
      </c>
      <c r="G28" s="21">
        <f t="shared" si="25"/>
        <v>23</v>
      </c>
      <c r="H28" s="85">
        <f t="shared" si="25"/>
        <v>18307.939999999999</v>
      </c>
      <c r="I28" s="24">
        <f t="shared" si="25"/>
        <v>-4.0299999999988358</v>
      </c>
      <c r="J28" s="11"/>
      <c r="K28" s="5"/>
      <c r="L28" s="26">
        <v>21</v>
      </c>
      <c r="M28" s="25">
        <v>913.83</v>
      </c>
      <c r="N28" s="23">
        <v>41215</v>
      </c>
      <c r="O28" s="25">
        <v>913.83</v>
      </c>
      <c r="P28" s="93" t="s">
        <v>337</v>
      </c>
      <c r="Q28" s="31">
        <v>28.3</v>
      </c>
      <c r="R28" s="22"/>
      <c r="S28" s="11"/>
      <c r="T28" s="5"/>
      <c r="U28" s="26">
        <v>21</v>
      </c>
      <c r="V28" s="25">
        <v>0</v>
      </c>
      <c r="W28" s="23"/>
      <c r="X28" s="25"/>
      <c r="Y28" s="93"/>
      <c r="Z28" s="31"/>
      <c r="AA28" s="22"/>
      <c r="AB28" s="11"/>
      <c r="AC28" s="5"/>
      <c r="AD28" s="26">
        <v>21</v>
      </c>
      <c r="AE28" s="25">
        <v>733.79</v>
      </c>
      <c r="AF28" s="23">
        <v>41214</v>
      </c>
      <c r="AG28" s="25">
        <v>733.79</v>
      </c>
      <c r="AH28" s="93" t="s">
        <v>335</v>
      </c>
      <c r="AI28" s="31">
        <v>28.3</v>
      </c>
      <c r="AJ28" s="22"/>
      <c r="AK28" s="11"/>
      <c r="AL28" s="5"/>
      <c r="AM28" s="26">
        <v>21</v>
      </c>
      <c r="AN28" s="25">
        <v>921.54</v>
      </c>
      <c r="AO28" s="23">
        <v>41218</v>
      </c>
      <c r="AP28" s="25">
        <v>921.54</v>
      </c>
      <c r="AQ28" s="93" t="s">
        <v>348</v>
      </c>
      <c r="AR28" s="31">
        <v>28.3</v>
      </c>
      <c r="AS28" s="22"/>
      <c r="AT28" s="77"/>
      <c r="AU28" s="185"/>
      <c r="AV28" s="26">
        <v>21</v>
      </c>
      <c r="AW28" s="25">
        <v>741.5</v>
      </c>
      <c r="AX28" s="23">
        <v>41218</v>
      </c>
      <c r="AY28" s="25">
        <v>741.5</v>
      </c>
      <c r="AZ28" s="93" t="s">
        <v>347</v>
      </c>
      <c r="BA28" s="31">
        <v>28.3</v>
      </c>
      <c r="BB28" s="22"/>
      <c r="BC28" s="77"/>
      <c r="BD28" s="260"/>
      <c r="BE28" s="26"/>
      <c r="BF28" s="25"/>
      <c r="BG28" s="146"/>
      <c r="BH28" s="193"/>
      <c r="BI28" s="188"/>
      <c r="BJ28" s="142"/>
      <c r="BK28" s="22"/>
      <c r="BL28" s="77"/>
      <c r="BM28" s="185"/>
      <c r="BN28" s="26">
        <v>21</v>
      </c>
      <c r="BO28" s="25"/>
      <c r="BP28" s="23"/>
      <c r="BQ28" s="25"/>
      <c r="BR28" s="93"/>
      <c r="BS28" s="224"/>
      <c r="BT28" s="22"/>
      <c r="BU28" s="77"/>
      <c r="BV28" s="273"/>
      <c r="BW28" s="26">
        <v>21</v>
      </c>
      <c r="BX28" s="25">
        <v>924.4</v>
      </c>
      <c r="BY28" s="23">
        <v>41221</v>
      </c>
      <c r="BZ28" s="25">
        <v>924.4</v>
      </c>
      <c r="CA28" s="93" t="s">
        <v>363</v>
      </c>
      <c r="CB28" s="31">
        <v>27.8</v>
      </c>
      <c r="CC28" s="22"/>
      <c r="CD28" s="77"/>
      <c r="CE28" s="273"/>
      <c r="CF28" s="26">
        <v>21</v>
      </c>
      <c r="CG28" s="25">
        <v>761.45</v>
      </c>
      <c r="CH28" s="23">
        <v>41222</v>
      </c>
      <c r="CI28" s="25">
        <v>761.45</v>
      </c>
      <c r="CJ28" s="93" t="s">
        <v>366</v>
      </c>
      <c r="CK28" s="31">
        <v>27.8</v>
      </c>
      <c r="CL28" s="22"/>
      <c r="CM28" s="77"/>
      <c r="CN28" s="273"/>
      <c r="CO28" s="26">
        <v>21</v>
      </c>
      <c r="CP28" s="25">
        <v>780.95</v>
      </c>
      <c r="CQ28" s="23">
        <v>41220</v>
      </c>
      <c r="CR28" s="24">
        <v>780.95</v>
      </c>
      <c r="CS28" s="56" t="s">
        <v>358</v>
      </c>
      <c r="CT28" s="31">
        <v>27.8</v>
      </c>
      <c r="CU28" s="22"/>
      <c r="CV28" s="77"/>
      <c r="CW28" s="185"/>
      <c r="CX28" s="26">
        <v>21</v>
      </c>
      <c r="CY28" s="25">
        <v>917.2</v>
      </c>
      <c r="CZ28" s="23">
        <v>41227</v>
      </c>
      <c r="DA28" s="24">
        <v>917.2</v>
      </c>
      <c r="DB28" s="56" t="s">
        <v>388</v>
      </c>
      <c r="DC28" s="31">
        <v>27.3</v>
      </c>
      <c r="DD28" s="22"/>
      <c r="DE28" s="77"/>
      <c r="DF28" s="185"/>
      <c r="DG28" s="26">
        <v>21</v>
      </c>
      <c r="DH28" s="337">
        <v>790.93</v>
      </c>
      <c r="DI28" s="23">
        <v>41225</v>
      </c>
      <c r="DJ28" s="25">
        <v>790.93</v>
      </c>
      <c r="DK28" s="56" t="s">
        <v>378</v>
      </c>
      <c r="DL28" s="31">
        <v>27.5</v>
      </c>
      <c r="DM28" s="22"/>
      <c r="DN28" s="77"/>
      <c r="DO28" s="185"/>
      <c r="DP28" s="26">
        <v>21</v>
      </c>
      <c r="DQ28" s="25"/>
      <c r="DR28" s="23"/>
      <c r="DS28" s="25"/>
      <c r="DT28" s="93"/>
      <c r="DU28" s="31"/>
      <c r="DV28" s="22"/>
      <c r="DW28" s="77"/>
      <c r="DX28" s="185"/>
      <c r="DY28" s="26">
        <v>21</v>
      </c>
      <c r="DZ28" s="39">
        <v>927.6</v>
      </c>
      <c r="EA28" s="76">
        <v>41228</v>
      </c>
      <c r="EB28" s="413">
        <v>927.6</v>
      </c>
      <c r="EC28" s="100" t="s">
        <v>392</v>
      </c>
      <c r="ED28" s="31">
        <v>27.1</v>
      </c>
      <c r="EE28" s="22"/>
      <c r="EF28" s="77"/>
      <c r="EG28" s="185"/>
      <c r="EH28" s="26">
        <v>21</v>
      </c>
      <c r="EI28" s="25">
        <v>912.93</v>
      </c>
      <c r="EJ28" s="23">
        <v>41226</v>
      </c>
      <c r="EK28" s="24">
        <v>912.93</v>
      </c>
      <c r="EL28" s="56" t="s">
        <v>386</v>
      </c>
      <c r="EM28" s="31">
        <v>27.3</v>
      </c>
      <c r="EN28" s="22"/>
      <c r="EO28" s="77"/>
      <c r="EP28" s="185"/>
      <c r="EQ28" s="26"/>
      <c r="ER28" s="25"/>
      <c r="ES28" s="23"/>
      <c r="ET28" s="25"/>
      <c r="EU28" s="56"/>
      <c r="EV28" s="31"/>
      <c r="EW28" s="22"/>
      <c r="EX28" s="77"/>
      <c r="EY28" s="185"/>
      <c r="EZ28" s="26">
        <v>21</v>
      </c>
      <c r="FA28" s="25">
        <v>819.5</v>
      </c>
      <c r="FB28" s="159">
        <v>41228</v>
      </c>
      <c r="FC28" s="158">
        <v>819.5</v>
      </c>
      <c r="FD28" s="56" t="s">
        <v>394</v>
      </c>
      <c r="FE28" s="31">
        <v>26.8</v>
      </c>
      <c r="FF28" s="22"/>
      <c r="FG28" s="77"/>
      <c r="FH28" s="185"/>
      <c r="FI28" s="26"/>
      <c r="FJ28" s="25"/>
      <c r="FK28" s="23"/>
      <c r="FL28" s="25"/>
      <c r="FM28" s="93"/>
      <c r="FN28" s="31"/>
      <c r="FO28" s="22"/>
      <c r="FP28" s="77"/>
      <c r="FQ28" s="185"/>
      <c r="FR28" s="26">
        <v>21</v>
      </c>
      <c r="FS28" s="25">
        <v>799.55</v>
      </c>
      <c r="FT28" s="23">
        <v>41227</v>
      </c>
      <c r="FU28" s="25">
        <v>799.55</v>
      </c>
      <c r="FV28" s="93" t="s">
        <v>393</v>
      </c>
      <c r="FW28" s="31">
        <v>26.5</v>
      </c>
      <c r="FX28" s="22"/>
      <c r="FY28" s="22"/>
      <c r="FZ28" s="185"/>
      <c r="GA28" s="26">
        <v>21</v>
      </c>
      <c r="GB28" s="25">
        <v>698.87</v>
      </c>
      <c r="GC28" s="23">
        <v>41233</v>
      </c>
      <c r="GD28" s="25">
        <v>698.87</v>
      </c>
      <c r="GE28" s="93" t="s">
        <v>425</v>
      </c>
      <c r="GF28" s="31">
        <v>26.5</v>
      </c>
      <c r="GG28" s="22"/>
      <c r="GH28" s="194"/>
      <c r="GI28" s="185"/>
      <c r="GJ28" s="26">
        <v>21</v>
      </c>
      <c r="GK28" s="25"/>
      <c r="GL28" s="23"/>
      <c r="GM28" s="25"/>
      <c r="GN28" s="93"/>
      <c r="GO28" s="31"/>
      <c r="GP28" s="22"/>
      <c r="GQ28" s="77"/>
      <c r="GR28" s="185"/>
      <c r="GS28" s="26">
        <v>21</v>
      </c>
      <c r="GT28" s="25">
        <v>927.1</v>
      </c>
      <c r="GU28" s="76">
        <v>41232</v>
      </c>
      <c r="GV28" s="39">
        <v>927.1</v>
      </c>
      <c r="GW28" s="56" t="s">
        <v>422</v>
      </c>
      <c r="GX28" s="31">
        <v>26.5</v>
      </c>
      <c r="GY28" s="22"/>
      <c r="GZ28" s="77"/>
      <c r="HA28" s="185"/>
      <c r="HB28" s="26"/>
      <c r="HC28" s="25"/>
      <c r="HD28" s="23"/>
      <c r="HE28" s="25"/>
      <c r="HF28" s="93"/>
      <c r="HG28" s="31"/>
      <c r="HH28" s="22"/>
      <c r="HI28" s="77"/>
      <c r="HJ28" s="185"/>
      <c r="HK28" s="26"/>
      <c r="HL28" s="25"/>
      <c r="HM28" s="23"/>
      <c r="HN28" s="25"/>
      <c r="HO28" s="93"/>
      <c r="HP28" s="31"/>
      <c r="HQ28" s="22"/>
      <c r="HR28" s="77"/>
      <c r="HS28" s="185"/>
      <c r="HT28" s="26">
        <v>21</v>
      </c>
      <c r="HU28" s="25">
        <v>794.56</v>
      </c>
      <c r="HV28" s="23">
        <v>41234</v>
      </c>
      <c r="HW28" s="25">
        <v>794.56</v>
      </c>
      <c r="HX28" s="93" t="s">
        <v>440</v>
      </c>
      <c r="HY28" s="31">
        <v>26.5</v>
      </c>
      <c r="HZ28" s="22"/>
      <c r="IA28" s="77"/>
      <c r="IB28" s="185"/>
      <c r="IC28" s="26">
        <v>21</v>
      </c>
      <c r="ID28" s="25">
        <v>761.45</v>
      </c>
      <c r="IE28" s="23">
        <v>41235</v>
      </c>
      <c r="IF28" s="25">
        <v>761.45</v>
      </c>
      <c r="IG28" s="93" t="s">
        <v>444</v>
      </c>
      <c r="IH28" s="31">
        <v>26.8</v>
      </c>
      <c r="II28" s="22"/>
      <c r="IJ28" s="77"/>
      <c r="IK28" s="185"/>
      <c r="IL28" s="26"/>
      <c r="IM28" s="25"/>
      <c r="IN28" s="23"/>
      <c r="IO28" s="25"/>
      <c r="IP28" s="93"/>
      <c r="IQ28" s="31"/>
      <c r="IR28" s="22"/>
      <c r="IS28" s="77"/>
      <c r="IT28" s="185"/>
      <c r="IU28" s="26">
        <v>21</v>
      </c>
      <c r="IV28" s="25">
        <v>784.13</v>
      </c>
      <c r="IW28" s="23">
        <v>41236</v>
      </c>
      <c r="IX28" s="25">
        <v>784.13</v>
      </c>
      <c r="IY28" s="93" t="s">
        <v>451</v>
      </c>
      <c r="IZ28" s="31">
        <v>26.8</v>
      </c>
      <c r="JB28" s="11"/>
      <c r="JC28" s="5"/>
      <c r="JD28" s="26">
        <v>21</v>
      </c>
      <c r="JE28" s="25">
        <v>759.18</v>
      </c>
      <c r="JF28" s="23">
        <v>41237</v>
      </c>
      <c r="JG28" s="25">
        <v>759.18</v>
      </c>
      <c r="JH28" s="93" t="s">
        <v>455</v>
      </c>
      <c r="JI28" s="31">
        <v>26.8</v>
      </c>
      <c r="JK28" s="11"/>
      <c r="JL28" s="5"/>
      <c r="JM28" s="26"/>
      <c r="JN28" s="25"/>
      <c r="JO28" s="1"/>
      <c r="JP28" s="10"/>
      <c r="JQ28" s="104"/>
      <c r="JR28" s="30"/>
      <c r="JT28" s="11"/>
      <c r="JU28" s="5"/>
      <c r="JV28" s="26">
        <v>21</v>
      </c>
      <c r="JW28" s="39">
        <v>902.49</v>
      </c>
      <c r="JX28" s="76">
        <v>41240</v>
      </c>
      <c r="JY28" s="25">
        <v>902.49</v>
      </c>
      <c r="JZ28" s="93" t="s">
        <v>471</v>
      </c>
      <c r="KA28" s="31">
        <v>27.5</v>
      </c>
      <c r="KC28" s="11"/>
      <c r="KD28" s="5"/>
      <c r="KE28" s="26">
        <v>21</v>
      </c>
      <c r="KF28" s="25">
        <v>776.42</v>
      </c>
      <c r="KG28" s="23">
        <v>41240</v>
      </c>
      <c r="KH28" s="24">
        <v>776.42</v>
      </c>
      <c r="KI28" s="93" t="s">
        <v>474</v>
      </c>
      <c r="KJ28" s="31">
        <v>27.5</v>
      </c>
      <c r="KL28" s="11"/>
      <c r="KM28" s="5"/>
      <c r="KN28" s="26">
        <v>21</v>
      </c>
      <c r="KO28" s="25">
        <v>922.9</v>
      </c>
      <c r="KP28" s="23">
        <v>41241</v>
      </c>
      <c r="KQ28" s="25">
        <v>922.9</v>
      </c>
      <c r="KR28" s="93" t="s">
        <v>480</v>
      </c>
      <c r="KS28" s="31">
        <v>27.8</v>
      </c>
      <c r="KU28" s="11"/>
      <c r="KV28" s="5"/>
      <c r="KW28" s="26"/>
      <c r="KX28" s="25">
        <v>0</v>
      </c>
      <c r="KY28" s="76"/>
      <c r="KZ28" s="39"/>
      <c r="LA28" s="56"/>
      <c r="LB28" s="31"/>
      <c r="LD28" s="11"/>
      <c r="LE28" s="5"/>
      <c r="LF28" s="26">
        <v>21</v>
      </c>
      <c r="LG28" s="25">
        <v>844.9</v>
      </c>
      <c r="LH28" s="23">
        <v>41243</v>
      </c>
      <c r="LI28" s="25">
        <v>844.9</v>
      </c>
      <c r="LJ28" s="93" t="s">
        <v>494</v>
      </c>
      <c r="LK28" s="31">
        <v>28.5</v>
      </c>
      <c r="LM28" s="11"/>
      <c r="LN28" s="5"/>
      <c r="LO28" s="26">
        <v>21</v>
      </c>
      <c r="LP28" s="25"/>
      <c r="LQ28" s="23"/>
      <c r="LR28" s="25"/>
      <c r="LS28" s="93"/>
      <c r="LT28" s="31"/>
      <c r="LV28" s="11"/>
      <c r="LW28" s="5"/>
      <c r="LX28" s="26">
        <v>21</v>
      </c>
      <c r="LY28" s="25">
        <v>0</v>
      </c>
      <c r="LZ28" s="23"/>
      <c r="MA28" s="25"/>
      <c r="MB28" s="93"/>
      <c r="MC28" s="31"/>
      <c r="ME28" s="11"/>
      <c r="MF28" s="5"/>
      <c r="MG28" s="26">
        <v>21</v>
      </c>
      <c r="MH28" s="25"/>
      <c r="MI28" s="23"/>
      <c r="MJ28" s="25"/>
      <c r="MK28" s="93"/>
      <c r="ML28" s="31"/>
      <c r="MN28" s="11"/>
      <c r="MO28" s="5"/>
      <c r="MP28" s="26">
        <v>21</v>
      </c>
      <c r="MQ28" s="25"/>
      <c r="MR28" s="23"/>
      <c r="MS28" s="25"/>
      <c r="MT28" s="93"/>
      <c r="MU28" s="31"/>
      <c r="MW28" s="11"/>
      <c r="MX28" s="5"/>
      <c r="MY28" s="26">
        <v>21</v>
      </c>
      <c r="MZ28" s="25"/>
      <c r="NA28" s="23"/>
      <c r="NB28" s="25"/>
      <c r="NC28" s="93"/>
      <c r="ND28" s="31"/>
      <c r="NF28" s="11"/>
      <c r="NG28" s="5"/>
      <c r="NH28" s="26">
        <v>21</v>
      </c>
      <c r="NI28" s="25"/>
      <c r="NJ28" s="23"/>
      <c r="NK28" s="25"/>
      <c r="NL28" s="93"/>
      <c r="NM28" s="31"/>
    </row>
    <row r="29" spans="1:378">
      <c r="A29" s="33">
        <v>27</v>
      </c>
      <c r="B29" s="22" t="str">
        <f t="shared" ref="B29:I29" si="26">IJ5</f>
        <v>CARNES SELECTAS ALI</v>
      </c>
      <c r="C29" s="22" t="str">
        <f t="shared" si="26"/>
        <v>EXCELL</v>
      </c>
      <c r="D29" s="95" t="str">
        <f t="shared" si="26"/>
        <v>PED. 2057810</v>
      </c>
      <c r="E29" s="227">
        <f t="shared" si="26"/>
        <v>41235</v>
      </c>
      <c r="F29" s="98">
        <f t="shared" si="26"/>
        <v>18751.490000000002</v>
      </c>
      <c r="G29" s="21">
        <f t="shared" si="26"/>
        <v>19</v>
      </c>
      <c r="H29" s="85">
        <f t="shared" si="26"/>
        <v>18815.900000000001</v>
      </c>
      <c r="I29" s="24">
        <f t="shared" si="26"/>
        <v>-64.409999999999854</v>
      </c>
      <c r="J29" s="11"/>
      <c r="K29" s="5"/>
      <c r="L29" s="26">
        <v>22</v>
      </c>
      <c r="M29" s="25">
        <v>0</v>
      </c>
      <c r="N29" s="23"/>
      <c r="O29" s="25"/>
      <c r="P29" s="93"/>
      <c r="Q29" s="31"/>
      <c r="R29" s="22"/>
      <c r="S29" s="11"/>
      <c r="T29" s="5"/>
      <c r="U29" s="26">
        <v>22</v>
      </c>
      <c r="V29" s="25">
        <v>0</v>
      </c>
      <c r="W29" s="23"/>
      <c r="X29" s="25"/>
      <c r="Y29" s="93"/>
      <c r="Z29" s="31"/>
      <c r="AA29" s="22"/>
      <c r="AB29" s="11"/>
      <c r="AC29" s="5"/>
      <c r="AD29" s="26">
        <v>22</v>
      </c>
      <c r="AE29" s="25">
        <v>676.19</v>
      </c>
      <c r="AF29" s="23">
        <v>41214</v>
      </c>
      <c r="AG29" s="25">
        <v>676.19</v>
      </c>
      <c r="AH29" s="93" t="s">
        <v>335</v>
      </c>
      <c r="AI29" s="31">
        <v>28.3</v>
      </c>
      <c r="AJ29" s="22"/>
      <c r="AK29" s="11"/>
      <c r="AL29" s="5"/>
      <c r="AM29" s="26">
        <v>22</v>
      </c>
      <c r="AN29" s="25"/>
      <c r="AO29" s="23"/>
      <c r="AP29" s="25"/>
      <c r="AQ29" s="93"/>
      <c r="AR29" s="31"/>
      <c r="AS29" s="22"/>
      <c r="AT29" s="77"/>
      <c r="AU29" s="185"/>
      <c r="AV29" s="26">
        <v>22</v>
      </c>
      <c r="AW29" s="25">
        <v>756.92</v>
      </c>
      <c r="AX29" s="23">
        <v>41218</v>
      </c>
      <c r="AY29" s="25">
        <v>756.92</v>
      </c>
      <c r="AZ29" s="93" t="s">
        <v>347</v>
      </c>
      <c r="BA29" s="31">
        <v>28.3</v>
      </c>
      <c r="BB29" s="22"/>
      <c r="BC29" s="77"/>
      <c r="BD29" s="260"/>
      <c r="BE29" s="26"/>
      <c r="BF29" s="25"/>
      <c r="BG29" s="146"/>
      <c r="BH29" s="193"/>
      <c r="BI29" s="188"/>
      <c r="BJ29" s="142"/>
      <c r="BK29" s="22"/>
      <c r="BL29" s="77"/>
      <c r="BM29" s="185"/>
      <c r="BN29" s="26">
        <v>22</v>
      </c>
      <c r="BO29" s="39"/>
      <c r="BP29" s="23"/>
      <c r="BQ29" s="25"/>
      <c r="BR29" s="93"/>
      <c r="BS29" s="224"/>
      <c r="BT29" s="22"/>
      <c r="BU29" s="77"/>
      <c r="BV29" s="273"/>
      <c r="BW29" s="26"/>
      <c r="BX29" s="25"/>
      <c r="BY29" s="23"/>
      <c r="BZ29" s="25"/>
      <c r="CA29" s="93"/>
      <c r="CB29" s="31"/>
      <c r="CC29" s="22"/>
      <c r="CD29" s="77"/>
      <c r="CE29" s="273"/>
      <c r="CF29" s="26">
        <v>22</v>
      </c>
      <c r="CG29" s="25">
        <v>793.65</v>
      </c>
      <c r="CH29" s="23">
        <v>41222</v>
      </c>
      <c r="CI29" s="25">
        <v>793.65</v>
      </c>
      <c r="CJ29" s="93" t="s">
        <v>366</v>
      </c>
      <c r="CK29" s="31">
        <v>27.8</v>
      </c>
      <c r="CL29" s="22"/>
      <c r="CM29" s="77"/>
      <c r="CN29" s="185"/>
      <c r="CO29" s="26">
        <v>22</v>
      </c>
      <c r="CP29" s="25">
        <v>834.92</v>
      </c>
      <c r="CQ29" s="23">
        <v>41220</v>
      </c>
      <c r="CR29" s="24">
        <v>834.92</v>
      </c>
      <c r="CS29" s="56" t="s">
        <v>358</v>
      </c>
      <c r="CT29" s="31">
        <v>27.8</v>
      </c>
      <c r="CU29" s="22"/>
      <c r="CV29" s="77"/>
      <c r="CW29" s="185"/>
      <c r="CX29" s="26"/>
      <c r="CY29" s="25"/>
      <c r="CZ29" s="23"/>
      <c r="DA29" s="24"/>
      <c r="DB29" s="56"/>
      <c r="DC29" s="31"/>
      <c r="DD29" s="22"/>
      <c r="DE29" s="77"/>
      <c r="DF29" s="185"/>
      <c r="DG29" s="26">
        <v>22</v>
      </c>
      <c r="DH29" s="337">
        <v>789.57</v>
      </c>
      <c r="DI29" s="23">
        <v>41226</v>
      </c>
      <c r="DJ29" s="25">
        <v>789.57</v>
      </c>
      <c r="DK29" s="56" t="s">
        <v>383</v>
      </c>
      <c r="DL29" s="31">
        <v>27.5</v>
      </c>
      <c r="DM29" s="22"/>
      <c r="DN29" s="77"/>
      <c r="DO29" s="185"/>
      <c r="DP29" s="26"/>
      <c r="DQ29" s="25"/>
      <c r="DR29" s="23"/>
      <c r="DS29" s="25"/>
      <c r="DT29" s="93"/>
      <c r="DU29" s="31"/>
      <c r="DV29" s="22"/>
      <c r="DW29" s="77"/>
      <c r="DX29" s="185"/>
      <c r="DY29" s="26">
        <v>22</v>
      </c>
      <c r="DZ29" s="39"/>
      <c r="EA29" s="76"/>
      <c r="EB29" s="413"/>
      <c r="EC29" s="100"/>
      <c r="ED29" s="31"/>
      <c r="EE29" s="22"/>
      <c r="EF29" s="77"/>
      <c r="EG29" s="185"/>
      <c r="EH29" s="26"/>
      <c r="EI29" s="25"/>
      <c r="EJ29" s="23"/>
      <c r="EK29" s="24"/>
      <c r="EL29" s="56"/>
      <c r="EM29" s="31"/>
      <c r="EN29" s="22"/>
      <c r="EO29" s="77"/>
      <c r="EP29" s="185"/>
      <c r="EQ29" s="26"/>
      <c r="ER29" s="25"/>
      <c r="ES29" s="23"/>
      <c r="ET29" s="25"/>
      <c r="EU29" s="56"/>
      <c r="EV29" s="31"/>
      <c r="EW29" s="22"/>
      <c r="EX29" s="77"/>
      <c r="EY29" s="185"/>
      <c r="EZ29" s="26">
        <v>22</v>
      </c>
      <c r="FA29" s="25">
        <v>805.44</v>
      </c>
      <c r="FB29" s="159">
        <v>41230</v>
      </c>
      <c r="FC29" s="158">
        <v>805.44</v>
      </c>
      <c r="FD29" s="56" t="s">
        <v>411</v>
      </c>
      <c r="FE29" s="138">
        <v>26.8</v>
      </c>
      <c r="FF29" s="22"/>
      <c r="FG29" s="77"/>
      <c r="FH29" s="185"/>
      <c r="FI29" s="26"/>
      <c r="FJ29" s="25"/>
      <c r="FK29" s="23"/>
      <c r="FL29" s="25"/>
      <c r="FM29" s="93"/>
      <c r="FN29" s="31"/>
      <c r="FO29" s="22"/>
      <c r="FP29" s="77"/>
      <c r="FQ29" s="185"/>
      <c r="FR29" s="26">
        <v>22</v>
      </c>
      <c r="FS29" s="25">
        <v>718.37</v>
      </c>
      <c r="FT29" s="23">
        <v>41227</v>
      </c>
      <c r="FU29" s="25">
        <v>718.37</v>
      </c>
      <c r="FV29" s="93" t="s">
        <v>393</v>
      </c>
      <c r="FW29" s="31">
        <v>26.5</v>
      </c>
      <c r="FX29" s="22"/>
      <c r="FY29" s="22"/>
      <c r="FZ29" s="185"/>
      <c r="GA29" s="26">
        <v>22</v>
      </c>
      <c r="GB29" s="25">
        <v>791.84</v>
      </c>
      <c r="GC29" s="23">
        <v>41230</v>
      </c>
      <c r="GD29" s="25">
        <v>791.84</v>
      </c>
      <c r="GE29" s="93" t="s">
        <v>402</v>
      </c>
      <c r="GF29" s="31">
        <v>26.5</v>
      </c>
      <c r="GG29" s="22"/>
      <c r="GH29" s="194"/>
      <c r="GI29" s="185"/>
      <c r="GJ29" s="26"/>
      <c r="GK29" s="25"/>
      <c r="GL29" s="23"/>
      <c r="GM29" s="25"/>
      <c r="GN29" s="93"/>
      <c r="GO29" s="31"/>
      <c r="GP29" s="22"/>
      <c r="GQ29" s="77"/>
      <c r="GR29" s="185"/>
      <c r="GS29" s="26"/>
      <c r="GT29" s="25"/>
      <c r="GU29" s="76"/>
      <c r="GV29" s="39"/>
      <c r="GW29" s="56"/>
      <c r="GX29" s="224"/>
      <c r="GY29" s="22"/>
      <c r="GZ29" s="77"/>
      <c r="HA29" s="185"/>
      <c r="HB29" s="26"/>
      <c r="HC29" s="39"/>
      <c r="HD29" s="23"/>
      <c r="HE29" s="25"/>
      <c r="HF29" s="93"/>
      <c r="HG29" s="31"/>
      <c r="HH29" s="22"/>
      <c r="HI29" s="77"/>
      <c r="HJ29" s="185"/>
      <c r="HK29" s="26"/>
      <c r="HL29" s="25"/>
      <c r="HM29" s="23"/>
      <c r="HN29" s="25"/>
      <c r="HO29" s="93"/>
      <c r="HP29" s="31"/>
      <c r="HQ29" s="22"/>
      <c r="HR29" s="77"/>
      <c r="HS29" s="185"/>
      <c r="HT29" s="26">
        <v>22</v>
      </c>
      <c r="HU29" s="25">
        <v>793.65</v>
      </c>
      <c r="HV29" s="23">
        <v>41234</v>
      </c>
      <c r="HW29" s="25">
        <v>793.65</v>
      </c>
      <c r="HX29" s="93" t="s">
        <v>440</v>
      </c>
      <c r="HY29" s="31">
        <v>26.5</v>
      </c>
      <c r="HZ29" s="22"/>
      <c r="IA29" s="77"/>
      <c r="IB29" s="185"/>
      <c r="IC29" s="26">
        <v>22</v>
      </c>
      <c r="ID29" s="25">
        <v>795.92</v>
      </c>
      <c r="IE29" s="23">
        <v>41235</v>
      </c>
      <c r="IF29" s="25">
        <v>795.92</v>
      </c>
      <c r="IG29" s="93" t="s">
        <v>444</v>
      </c>
      <c r="IH29" s="31">
        <v>26.8</v>
      </c>
      <c r="II29" s="22"/>
      <c r="IJ29" s="77"/>
      <c r="IK29" s="185"/>
      <c r="IL29" s="26"/>
      <c r="IM29" s="25"/>
      <c r="IN29" s="23"/>
      <c r="IO29" s="25"/>
      <c r="IP29" s="93"/>
      <c r="IQ29" s="31"/>
      <c r="IR29" s="22"/>
      <c r="IS29" s="77"/>
      <c r="IT29" s="185"/>
      <c r="IU29" s="26">
        <v>22</v>
      </c>
      <c r="IV29" s="25">
        <v>751.47</v>
      </c>
      <c r="IW29" s="23">
        <v>41236</v>
      </c>
      <c r="IX29" s="25">
        <v>751.47</v>
      </c>
      <c r="IY29" s="93" t="s">
        <v>449</v>
      </c>
      <c r="IZ29" s="31">
        <v>26.8</v>
      </c>
      <c r="JB29" s="11"/>
      <c r="JC29" s="5"/>
      <c r="JD29" s="26">
        <v>22</v>
      </c>
      <c r="JE29" s="25">
        <v>727.89</v>
      </c>
      <c r="JF29" s="23">
        <v>41237</v>
      </c>
      <c r="JG29" s="25">
        <v>727.89</v>
      </c>
      <c r="JH29" s="93" t="s">
        <v>455</v>
      </c>
      <c r="JI29" s="31">
        <v>26.8</v>
      </c>
      <c r="JK29" s="11"/>
      <c r="JL29" s="5"/>
      <c r="JM29" s="26"/>
      <c r="JN29" s="25"/>
      <c r="JO29" s="76"/>
      <c r="JP29" s="39"/>
      <c r="JQ29" s="56"/>
      <c r="JR29" s="31"/>
      <c r="JT29" s="11"/>
      <c r="JU29" s="5"/>
      <c r="JV29" s="26">
        <v>22</v>
      </c>
      <c r="JW29" s="39">
        <v>761</v>
      </c>
      <c r="JX29" s="76">
        <v>41240</v>
      </c>
      <c r="JY29" s="39">
        <v>761</v>
      </c>
      <c r="JZ29" s="56" t="s">
        <v>471</v>
      </c>
      <c r="KA29" s="31">
        <v>27.5</v>
      </c>
      <c r="KC29" s="11"/>
      <c r="KD29" s="5"/>
      <c r="KE29" s="26">
        <v>22</v>
      </c>
      <c r="KF29" s="25">
        <v>746.94</v>
      </c>
      <c r="KG29" s="23">
        <v>41240</v>
      </c>
      <c r="KH29" s="24">
        <v>746.94</v>
      </c>
      <c r="KI29" s="93" t="s">
        <v>474</v>
      </c>
      <c r="KJ29" s="31">
        <v>27.5</v>
      </c>
      <c r="KL29" s="11"/>
      <c r="KM29" s="5"/>
      <c r="KN29" s="26"/>
      <c r="KO29" s="25">
        <v>0</v>
      </c>
      <c r="KP29" s="23"/>
      <c r="KQ29" s="25"/>
      <c r="KR29" s="93"/>
      <c r="KS29" s="31"/>
      <c r="KU29" s="11"/>
      <c r="KV29" s="5"/>
      <c r="KW29" s="26"/>
      <c r="KX29" s="25">
        <v>0</v>
      </c>
      <c r="KY29" s="76"/>
      <c r="KZ29" s="39"/>
      <c r="LA29" s="56"/>
      <c r="LB29" s="31"/>
      <c r="LD29" s="11"/>
      <c r="LE29" s="5"/>
      <c r="LF29" s="26">
        <v>22</v>
      </c>
      <c r="LG29" s="25">
        <v>809.98</v>
      </c>
      <c r="LH29" s="23">
        <v>41243</v>
      </c>
      <c r="LI29" s="25">
        <v>809.98</v>
      </c>
      <c r="LJ29" s="93" t="s">
        <v>494</v>
      </c>
      <c r="LK29" s="31">
        <v>28.5</v>
      </c>
      <c r="LM29" s="11"/>
      <c r="LN29" s="5"/>
      <c r="LO29" s="26">
        <v>22</v>
      </c>
      <c r="LP29" s="25">
        <v>0</v>
      </c>
      <c r="LQ29" s="23"/>
      <c r="LR29" s="25"/>
      <c r="LS29" s="93"/>
      <c r="LT29" s="31"/>
      <c r="LV29" s="11"/>
      <c r="LW29" s="5"/>
      <c r="LX29" s="26">
        <v>22</v>
      </c>
      <c r="LY29" s="25">
        <v>0</v>
      </c>
      <c r="LZ29" s="23"/>
      <c r="MA29" s="25"/>
      <c r="MB29" s="93"/>
      <c r="MC29" s="31"/>
      <c r="ME29" s="11"/>
      <c r="MF29" s="5"/>
      <c r="MG29" s="26">
        <v>22</v>
      </c>
      <c r="MH29" s="25">
        <v>0</v>
      </c>
      <c r="MI29" s="23"/>
      <c r="MJ29" s="25"/>
      <c r="MK29" s="93"/>
      <c r="ML29" s="31"/>
      <c r="MN29" s="11"/>
      <c r="MO29" s="5"/>
      <c r="MP29" s="26">
        <v>22</v>
      </c>
      <c r="MQ29" s="25"/>
      <c r="MR29" s="23"/>
      <c r="MS29" s="25"/>
      <c r="MT29" s="93"/>
      <c r="MU29" s="31"/>
      <c r="MW29" s="11"/>
      <c r="MX29" s="5"/>
      <c r="MY29" s="26">
        <v>22</v>
      </c>
      <c r="MZ29" s="25"/>
      <c r="NA29" s="23"/>
      <c r="NB29" s="25"/>
      <c r="NC29" s="93"/>
      <c r="ND29" s="31"/>
      <c r="NF29" s="11"/>
      <c r="NG29" s="5"/>
      <c r="NH29" s="26">
        <v>22</v>
      </c>
      <c r="NI29" s="25"/>
      <c r="NJ29" s="23"/>
      <c r="NK29" s="25"/>
      <c r="NL29" s="93"/>
      <c r="NM29" s="31"/>
    </row>
    <row r="30" spans="1:378" ht="16.5" thickBot="1">
      <c r="A30" s="33">
        <v>28</v>
      </c>
      <c r="B30" s="22" t="str">
        <f t="shared" ref="B30:H30" si="27">IS5</f>
        <v>FARMLAND FOODS</v>
      </c>
      <c r="C30" s="22" t="str">
        <f t="shared" si="27"/>
        <v>PREMIUM</v>
      </c>
      <c r="D30" s="95" t="str">
        <f t="shared" si="27"/>
        <v>PED. 2004953</v>
      </c>
      <c r="E30" s="227">
        <f t="shared" si="27"/>
        <v>41236</v>
      </c>
      <c r="F30" s="98">
        <f t="shared" si="27"/>
        <v>19159</v>
      </c>
      <c r="G30" s="21">
        <f t="shared" si="27"/>
        <v>24</v>
      </c>
      <c r="H30" s="85">
        <f t="shared" si="27"/>
        <v>19185.490000000002</v>
      </c>
      <c r="I30" s="24">
        <f>F30-H30</f>
        <v>-26.490000000001601</v>
      </c>
      <c r="J30" s="11"/>
      <c r="K30" s="6"/>
      <c r="L30" s="7"/>
      <c r="M30" s="15">
        <v>0</v>
      </c>
      <c r="N30" s="8"/>
      <c r="O30" s="160"/>
      <c r="P30" s="43"/>
      <c r="R30" s="22"/>
      <c r="S30" s="11"/>
      <c r="T30" s="6"/>
      <c r="U30" s="7"/>
      <c r="V30" s="15">
        <v>0</v>
      </c>
      <c r="W30" s="8"/>
      <c r="X30" s="160"/>
      <c r="Y30" s="43"/>
      <c r="AA30" s="22"/>
      <c r="AB30" s="11"/>
      <c r="AC30" s="5"/>
      <c r="AD30" s="26">
        <v>23</v>
      </c>
      <c r="AE30" s="12">
        <v>757.82</v>
      </c>
      <c r="AF30" s="53">
        <v>41213</v>
      </c>
      <c r="AG30" s="507">
        <v>757.82</v>
      </c>
      <c r="AH30" s="52" t="s">
        <v>238</v>
      </c>
      <c r="AI30" s="30">
        <v>28.3</v>
      </c>
      <c r="AJ30" s="22"/>
      <c r="AK30" s="11"/>
      <c r="AL30" s="5"/>
      <c r="AM30" s="26">
        <v>23</v>
      </c>
      <c r="AN30" s="12"/>
      <c r="AO30" s="11"/>
      <c r="AP30" s="507"/>
      <c r="AQ30" s="11"/>
      <c r="AS30" s="22"/>
      <c r="AT30" s="77"/>
      <c r="AU30" s="185"/>
      <c r="AV30" s="26">
        <v>23</v>
      </c>
      <c r="AW30" s="39">
        <v>911.11</v>
      </c>
      <c r="AX30" s="23">
        <v>41218</v>
      </c>
      <c r="AY30" s="25">
        <v>911.11</v>
      </c>
      <c r="AZ30" s="93" t="s">
        <v>347</v>
      </c>
      <c r="BA30" s="31">
        <v>28.3</v>
      </c>
      <c r="BB30" s="22"/>
      <c r="BC30" s="77"/>
      <c r="BD30" s="260"/>
      <c r="BE30" s="26"/>
      <c r="BF30" s="25"/>
      <c r="BG30" s="146"/>
      <c r="BH30" s="193"/>
      <c r="BI30" s="188"/>
      <c r="BJ30" s="142"/>
      <c r="BK30" s="22"/>
      <c r="BL30" s="77"/>
      <c r="BM30" s="185"/>
      <c r="BN30" s="26">
        <v>23</v>
      </c>
      <c r="BO30" s="39"/>
      <c r="BP30" s="23"/>
      <c r="BQ30" s="25"/>
      <c r="BR30" s="93"/>
      <c r="BS30" s="224"/>
      <c r="BT30" s="22"/>
      <c r="BU30" s="77"/>
      <c r="BV30" s="185"/>
      <c r="BW30" s="26"/>
      <c r="BX30" s="39"/>
      <c r="BY30" s="23"/>
      <c r="BZ30" s="25"/>
      <c r="CA30" s="93"/>
      <c r="CB30" s="31"/>
      <c r="CC30" s="22"/>
      <c r="CD30" s="77"/>
      <c r="CE30" s="185"/>
      <c r="CF30" s="26">
        <v>23</v>
      </c>
      <c r="CG30" s="39">
        <v>632.65</v>
      </c>
      <c r="CH30" s="23">
        <v>41222</v>
      </c>
      <c r="CI30" s="25">
        <v>632.65</v>
      </c>
      <c r="CJ30" s="93" t="s">
        <v>366</v>
      </c>
      <c r="CK30" s="31">
        <v>27.8</v>
      </c>
      <c r="CL30" s="22"/>
      <c r="CM30" s="77"/>
      <c r="CN30" s="185"/>
      <c r="CO30" s="26">
        <v>23</v>
      </c>
      <c r="CP30" s="39">
        <v>744.67</v>
      </c>
      <c r="CQ30" s="23">
        <v>41220</v>
      </c>
      <c r="CR30" s="24">
        <v>744.67</v>
      </c>
      <c r="CS30" s="56" t="s">
        <v>358</v>
      </c>
      <c r="CT30" s="31">
        <v>27.8</v>
      </c>
      <c r="CU30" s="22"/>
      <c r="CV30" s="77"/>
      <c r="CW30" s="185"/>
      <c r="CX30" s="26"/>
      <c r="CY30" s="39"/>
      <c r="CZ30" s="23"/>
      <c r="DA30" s="24"/>
      <c r="DB30" s="56"/>
      <c r="DC30" s="31"/>
      <c r="DD30" s="22"/>
      <c r="DE30" s="77"/>
      <c r="DF30" s="185"/>
      <c r="DG30" s="26">
        <v>23</v>
      </c>
      <c r="DH30" s="337">
        <v>816.78</v>
      </c>
      <c r="DI30" s="23">
        <v>41226</v>
      </c>
      <c r="DJ30" s="25">
        <v>816.78</v>
      </c>
      <c r="DK30" s="56" t="s">
        <v>383</v>
      </c>
      <c r="DL30" s="31">
        <v>27.5</v>
      </c>
      <c r="DM30" s="22"/>
      <c r="DN30" s="77"/>
      <c r="DO30" s="185"/>
      <c r="DP30" s="26"/>
      <c r="DQ30" s="25"/>
      <c r="DR30" s="23"/>
      <c r="DS30" s="25"/>
      <c r="DT30" s="93"/>
      <c r="DU30" s="31"/>
      <c r="DV30" s="22"/>
      <c r="DW30" s="77"/>
      <c r="DX30" s="185"/>
      <c r="DY30" s="26"/>
      <c r="DZ30" s="39"/>
      <c r="EA30" s="76"/>
      <c r="EB30" s="413"/>
      <c r="EC30" s="100"/>
      <c r="ED30" s="31"/>
      <c r="EE30" s="22"/>
      <c r="EF30" s="77"/>
      <c r="EG30" s="185"/>
      <c r="EH30" s="26"/>
      <c r="EI30" s="25"/>
      <c r="EJ30" s="23"/>
      <c r="EK30" s="24"/>
      <c r="EL30" s="56"/>
      <c r="EM30" s="31"/>
      <c r="EN30" s="22"/>
      <c r="EO30" s="77"/>
      <c r="EP30" s="195"/>
      <c r="EQ30" s="26"/>
      <c r="ER30" s="39"/>
      <c r="ES30" s="23"/>
      <c r="ET30" s="39"/>
      <c r="EU30" s="56"/>
      <c r="EV30" s="31"/>
      <c r="EW30" s="22"/>
      <c r="EX30" s="77"/>
      <c r="EY30" s="185"/>
      <c r="EZ30" s="26">
        <v>23</v>
      </c>
      <c r="FA30" s="25">
        <v>813.61</v>
      </c>
      <c r="FB30" s="159">
        <v>41232</v>
      </c>
      <c r="FC30" s="158">
        <v>813.61</v>
      </c>
      <c r="FD30" s="56" t="s">
        <v>418</v>
      </c>
      <c r="FE30" s="138">
        <v>26.8</v>
      </c>
      <c r="FF30" s="22"/>
      <c r="FG30" s="77"/>
      <c r="FH30" s="185"/>
      <c r="FI30" s="26"/>
      <c r="FJ30" s="39"/>
      <c r="FK30" s="23"/>
      <c r="FL30" s="25"/>
      <c r="FM30" s="93"/>
      <c r="FN30" s="31"/>
      <c r="FO30" s="22"/>
      <c r="FP30" s="77"/>
      <c r="FQ30" s="185"/>
      <c r="FR30" s="26">
        <v>23</v>
      </c>
      <c r="FS30" s="39">
        <v>761</v>
      </c>
      <c r="FT30" s="23">
        <v>41227</v>
      </c>
      <c r="FU30" s="25">
        <v>761</v>
      </c>
      <c r="FV30" s="93" t="s">
        <v>393</v>
      </c>
      <c r="FW30" s="31">
        <v>26.5</v>
      </c>
      <c r="FX30" s="22"/>
      <c r="FY30" s="77"/>
      <c r="FZ30" s="198"/>
      <c r="GA30" s="26">
        <v>23</v>
      </c>
      <c r="GB30" s="39">
        <v>702.95</v>
      </c>
      <c r="GC30" s="23">
        <v>41232</v>
      </c>
      <c r="GD30" s="25">
        <v>702.95</v>
      </c>
      <c r="GE30" s="93" t="s">
        <v>416</v>
      </c>
      <c r="GF30" s="31">
        <v>26.5</v>
      </c>
      <c r="GG30" s="22"/>
      <c r="GH30" s="194"/>
      <c r="GI30" s="185"/>
      <c r="GJ30" s="26"/>
      <c r="GK30" s="39"/>
      <c r="GL30" s="23"/>
      <c r="GM30" s="25"/>
      <c r="GN30" s="93"/>
      <c r="GO30" s="31"/>
      <c r="GP30" s="22"/>
      <c r="GQ30" s="77"/>
      <c r="GR30" s="255"/>
      <c r="GS30" s="26"/>
      <c r="GT30" s="39"/>
      <c r="GU30" s="76"/>
      <c r="GV30" s="39"/>
      <c r="GW30" s="102"/>
      <c r="GX30" s="224"/>
      <c r="GY30" s="22"/>
      <c r="GZ30" s="77"/>
      <c r="HA30" s="185"/>
      <c r="HB30" s="26"/>
      <c r="HC30" s="39"/>
      <c r="HD30" s="23"/>
      <c r="HE30" s="25"/>
      <c r="HF30" s="93"/>
      <c r="HG30" s="31"/>
      <c r="HH30" s="22"/>
      <c r="HI30" s="77"/>
      <c r="HJ30" s="185"/>
      <c r="HK30" s="26"/>
      <c r="HL30" s="39"/>
      <c r="HM30" s="23"/>
      <c r="HN30" s="25"/>
      <c r="HO30" s="93"/>
      <c r="HP30" s="31"/>
      <c r="HQ30" s="22"/>
      <c r="HR30" s="77"/>
      <c r="HS30" s="185"/>
      <c r="HT30" s="26">
        <v>23</v>
      </c>
      <c r="HU30" s="25">
        <v>749.21</v>
      </c>
      <c r="HV30" s="23">
        <v>41234</v>
      </c>
      <c r="HW30" s="25">
        <v>749.21</v>
      </c>
      <c r="HX30" s="93" t="s">
        <v>440</v>
      </c>
      <c r="HY30" s="31">
        <v>26.5</v>
      </c>
      <c r="HZ30" s="22"/>
      <c r="IA30" s="77"/>
      <c r="IB30" s="77"/>
      <c r="IC30" s="26">
        <v>23</v>
      </c>
      <c r="ID30" s="39">
        <v>839</v>
      </c>
      <c r="IE30" s="23">
        <v>41235</v>
      </c>
      <c r="IF30" s="39">
        <v>839</v>
      </c>
      <c r="IG30" s="93" t="s">
        <v>444</v>
      </c>
      <c r="IH30" s="31">
        <v>26.8</v>
      </c>
      <c r="II30" s="22"/>
      <c r="IJ30" s="77"/>
      <c r="IK30" s="77"/>
      <c r="IL30" s="26"/>
      <c r="IM30" s="39"/>
      <c r="IN30" s="23"/>
      <c r="IO30" s="39"/>
      <c r="IP30" s="93"/>
      <c r="IQ30" s="31"/>
      <c r="IR30" s="22"/>
      <c r="IS30" s="77"/>
      <c r="IT30" s="185"/>
      <c r="IU30" s="26">
        <v>23</v>
      </c>
      <c r="IV30" s="25">
        <v>765.53</v>
      </c>
      <c r="IW30" s="23">
        <v>41236</v>
      </c>
      <c r="IX30" s="39">
        <v>765.53</v>
      </c>
      <c r="IY30" s="102" t="s">
        <v>449</v>
      </c>
      <c r="IZ30" s="31">
        <v>26.8</v>
      </c>
      <c r="JB30" s="11"/>
      <c r="JC30" s="5"/>
      <c r="JD30" s="26">
        <v>23</v>
      </c>
      <c r="JE30" s="39">
        <v>763.72</v>
      </c>
      <c r="JF30" s="23">
        <v>41237</v>
      </c>
      <c r="JG30" s="25">
        <v>763.72</v>
      </c>
      <c r="JH30" s="93" t="s">
        <v>456</v>
      </c>
      <c r="JI30" s="31">
        <v>26.8</v>
      </c>
      <c r="JK30" s="11"/>
      <c r="JL30" s="6"/>
      <c r="JM30" s="7"/>
      <c r="JN30" s="15"/>
      <c r="JO30" s="8"/>
      <c r="JP30" s="160"/>
      <c r="JQ30" s="43"/>
      <c r="JT30" s="11"/>
      <c r="JU30" s="5"/>
      <c r="JV30" s="26">
        <v>23</v>
      </c>
      <c r="JW30" s="12">
        <v>785.49</v>
      </c>
      <c r="JX30" s="516">
        <v>41240</v>
      </c>
      <c r="JY30" s="39">
        <v>785.49</v>
      </c>
      <c r="JZ30" s="102" t="s">
        <v>471</v>
      </c>
      <c r="KA30" s="162">
        <v>27.5</v>
      </c>
      <c r="KC30" s="11"/>
      <c r="KD30" s="5"/>
      <c r="KE30" s="26">
        <v>23</v>
      </c>
      <c r="KF30" s="12">
        <v>823.13</v>
      </c>
      <c r="KG30" s="23">
        <v>41240</v>
      </c>
      <c r="KH30" s="24">
        <v>823.13</v>
      </c>
      <c r="KI30" s="93" t="s">
        <v>474</v>
      </c>
      <c r="KJ30" s="31">
        <v>27.5</v>
      </c>
      <c r="KL30" s="11"/>
      <c r="KM30" s="6"/>
      <c r="KN30" s="7"/>
      <c r="KO30" s="15">
        <v>0</v>
      </c>
      <c r="KP30" s="161"/>
      <c r="KQ30" s="230"/>
      <c r="KR30" s="197"/>
      <c r="KS30" s="205"/>
      <c r="KU30" s="11"/>
      <c r="KV30" s="6"/>
      <c r="KW30" s="7"/>
      <c r="KX30" s="15">
        <v>0</v>
      </c>
      <c r="KY30" s="8"/>
      <c r="KZ30" s="87"/>
      <c r="LA30" s="43"/>
      <c r="LD30" s="11"/>
      <c r="LE30" s="185"/>
      <c r="LF30" s="26">
        <v>23</v>
      </c>
      <c r="LG30" s="12">
        <v>773.24</v>
      </c>
      <c r="LH30" s="53">
        <v>41243</v>
      </c>
      <c r="LI30" s="39">
        <v>773.24</v>
      </c>
      <c r="LJ30" s="102" t="s">
        <v>495</v>
      </c>
      <c r="LK30" s="31">
        <v>28.5</v>
      </c>
      <c r="LM30" s="11"/>
      <c r="LN30" s="6"/>
      <c r="LO30" s="7"/>
      <c r="LP30" s="15">
        <v>0</v>
      </c>
      <c r="LQ30" s="8"/>
      <c r="LR30" s="160"/>
      <c r="LS30" s="43"/>
      <c r="LV30" s="11"/>
      <c r="LW30" s="6"/>
      <c r="LX30" s="7"/>
      <c r="LY30" s="15">
        <v>0</v>
      </c>
      <c r="LZ30" s="8"/>
      <c r="MA30" s="160"/>
      <c r="MB30" s="43"/>
      <c r="ME30" s="11"/>
      <c r="MF30" s="6"/>
      <c r="MG30" s="7"/>
      <c r="MH30" s="15">
        <v>0</v>
      </c>
      <c r="MI30" s="8"/>
      <c r="MJ30" s="160"/>
      <c r="MK30" s="43"/>
      <c r="MN30" s="11"/>
      <c r="MO30" s="5"/>
      <c r="MP30" s="26">
        <v>23</v>
      </c>
      <c r="MQ30" s="39"/>
      <c r="MR30" s="92"/>
      <c r="MS30" s="39"/>
      <c r="MT30" s="102"/>
      <c r="MU30" s="31"/>
      <c r="MW30" s="11"/>
      <c r="MX30" s="5"/>
      <c r="MY30" s="26">
        <v>23</v>
      </c>
      <c r="MZ30" s="39"/>
      <c r="NA30" s="92"/>
      <c r="NB30" s="39"/>
      <c r="NC30" s="102"/>
      <c r="ND30" s="31"/>
      <c r="NF30" s="11"/>
      <c r="NG30" s="5"/>
      <c r="NH30" s="26">
        <v>23</v>
      </c>
      <c r="NI30" s="39"/>
      <c r="NJ30" s="77"/>
      <c r="NK30" s="39"/>
      <c r="NL30" s="11"/>
    </row>
    <row r="31" spans="1:378" ht="16.5" thickBot="1">
      <c r="A31" s="33">
        <v>29</v>
      </c>
      <c r="B31" s="22" t="str">
        <f t="shared" ref="B31:H31" si="28">JB5</f>
        <v>FARMLAND FOODS</v>
      </c>
      <c r="C31" s="22" t="str">
        <f t="shared" si="28"/>
        <v>PREMIUM</v>
      </c>
      <c r="D31" s="95" t="str">
        <f t="shared" si="28"/>
        <v>PED. 2014301</v>
      </c>
      <c r="E31" s="227">
        <f t="shared" si="28"/>
        <v>41237</v>
      </c>
      <c r="F31" s="98">
        <f t="shared" si="28"/>
        <v>17943.080000000002</v>
      </c>
      <c r="G31" s="21">
        <f t="shared" si="28"/>
        <v>24</v>
      </c>
      <c r="H31" s="85">
        <f t="shared" si="28"/>
        <v>17956.919999999998</v>
      </c>
      <c r="I31" s="24">
        <f t="shared" ref="I31:I43" si="29">F31-H31</f>
        <v>-13.839999999996508</v>
      </c>
      <c r="J31" s="77"/>
      <c r="K31" s="14"/>
      <c r="L31" s="14"/>
      <c r="M31" s="82">
        <f>SUM(M8:M30)</f>
        <v>19196.830000000005</v>
      </c>
      <c r="N31" s="82"/>
      <c r="O31" s="82">
        <f>SUM(O8:O30)</f>
        <v>19196.830000000005</v>
      </c>
      <c r="R31" s="22"/>
      <c r="S31" s="11"/>
      <c r="T31" s="14"/>
      <c r="U31" s="14"/>
      <c r="V31" s="82">
        <f>SUM(V8:V30)</f>
        <v>18793.499999999996</v>
      </c>
      <c r="W31" s="83"/>
      <c r="X31" s="82"/>
      <c r="AA31" s="22"/>
      <c r="AB31" s="11"/>
      <c r="AC31" s="209"/>
      <c r="AD31" s="508">
        <v>24</v>
      </c>
      <c r="AE31" s="208">
        <v>735.15</v>
      </c>
      <c r="AF31" s="23">
        <v>41213</v>
      </c>
      <c r="AG31" s="208">
        <v>735.15</v>
      </c>
      <c r="AH31" s="521" t="s">
        <v>238</v>
      </c>
      <c r="AI31" s="30">
        <v>28.3</v>
      </c>
      <c r="AJ31" s="22"/>
      <c r="AK31" s="11"/>
      <c r="AL31" s="209"/>
      <c r="AM31" s="508">
        <v>24</v>
      </c>
      <c r="AN31" s="208"/>
      <c r="AO31" s="528"/>
      <c r="AP31" s="208"/>
      <c r="AQ31" s="43"/>
      <c r="AS31" s="22"/>
      <c r="AT31" s="77"/>
      <c r="AU31" s="187"/>
      <c r="AV31" s="61"/>
      <c r="AW31" s="202">
        <v>0</v>
      </c>
      <c r="AX31" s="161"/>
      <c r="AY31" s="202"/>
      <c r="AZ31" s="197"/>
      <c r="BA31" s="162"/>
      <c r="BB31" s="22"/>
      <c r="BC31" s="77"/>
      <c r="BD31" s="286"/>
      <c r="BE31" s="61"/>
      <c r="BF31" s="203"/>
      <c r="BG31" s="234"/>
      <c r="BH31" s="246"/>
      <c r="BI31" s="245"/>
      <c r="BJ31" s="247"/>
      <c r="BK31" s="22"/>
      <c r="BL31" s="77"/>
      <c r="BM31" s="187"/>
      <c r="BN31" s="61"/>
      <c r="BO31" s="201"/>
      <c r="BP31" s="182"/>
      <c r="BQ31" s="230"/>
      <c r="BR31" s="197"/>
      <c r="BS31" s="225"/>
      <c r="BT31" s="22"/>
      <c r="BU31" s="77"/>
      <c r="BV31" s="187"/>
      <c r="BW31" s="61"/>
      <c r="BX31" s="202"/>
      <c r="BY31" s="182"/>
      <c r="BZ31" s="230"/>
      <c r="CA31" s="197"/>
      <c r="CB31" s="205"/>
      <c r="CC31" s="22"/>
      <c r="CD31" s="77"/>
      <c r="CE31" s="187"/>
      <c r="CF31" s="61">
        <v>24</v>
      </c>
      <c r="CG31" s="202">
        <v>773.24</v>
      </c>
      <c r="CH31" s="182">
        <v>41222</v>
      </c>
      <c r="CI31" s="230">
        <v>773.24</v>
      </c>
      <c r="CJ31" s="197" t="s">
        <v>366</v>
      </c>
      <c r="CK31" s="205">
        <v>27.8</v>
      </c>
      <c r="CL31" s="22"/>
      <c r="CM31" s="77"/>
      <c r="CN31" s="187"/>
      <c r="CO31" s="61">
        <v>24</v>
      </c>
      <c r="CP31" s="202">
        <v>732.43</v>
      </c>
      <c r="CQ31" s="182">
        <v>41222</v>
      </c>
      <c r="CR31" s="202">
        <v>732.43</v>
      </c>
      <c r="CS31" s="99" t="s">
        <v>365</v>
      </c>
      <c r="CT31" s="205">
        <v>27.8</v>
      </c>
      <c r="CU31" s="22"/>
      <c r="CV31" s="77"/>
      <c r="CW31" s="186"/>
      <c r="CX31" s="61"/>
      <c r="CY31" s="199"/>
      <c r="CZ31" s="182"/>
      <c r="DA31" s="202"/>
      <c r="DB31" s="99"/>
      <c r="DC31" s="205"/>
      <c r="DD31" s="22"/>
      <c r="DE31" s="77"/>
      <c r="DF31" s="187"/>
      <c r="DG31" s="61">
        <v>24</v>
      </c>
      <c r="DH31" s="338">
        <v>763.72</v>
      </c>
      <c r="DI31" s="182">
        <v>41225</v>
      </c>
      <c r="DJ31" s="230">
        <v>763.72</v>
      </c>
      <c r="DK31" s="99" t="s">
        <v>378</v>
      </c>
      <c r="DL31" s="205">
        <v>27.5</v>
      </c>
      <c r="DM31" s="22"/>
      <c r="DN31" s="77"/>
      <c r="DO31" s="187"/>
      <c r="DP31" s="61"/>
      <c r="DQ31" s="203"/>
      <c r="DR31" s="161"/>
      <c r="DS31" s="230"/>
      <c r="DT31" s="197"/>
      <c r="DU31" s="205"/>
      <c r="DV31" s="22"/>
      <c r="DW31" s="77"/>
      <c r="DX31" s="187"/>
      <c r="DY31" s="61"/>
      <c r="DZ31" s="201"/>
      <c r="EA31" s="161"/>
      <c r="EB31" s="202"/>
      <c r="EC31" s="639"/>
      <c r="ED31" s="205"/>
      <c r="EE31" s="22"/>
      <c r="EF31" s="77"/>
      <c r="EG31" s="187"/>
      <c r="EH31" s="61"/>
      <c r="EI31" s="203"/>
      <c r="EJ31" s="161"/>
      <c r="EK31" s="202"/>
      <c r="EL31" s="99"/>
      <c r="EM31" s="205"/>
      <c r="EN31" s="22"/>
      <c r="EO31" s="77"/>
      <c r="EP31" s="204"/>
      <c r="EQ31" s="61"/>
      <c r="ER31" s="201"/>
      <c r="ES31" s="182"/>
      <c r="ET31" s="201"/>
      <c r="EU31" s="99"/>
      <c r="EV31" s="205"/>
      <c r="EW31" s="22"/>
      <c r="EX31" s="77"/>
      <c r="EY31" s="187"/>
      <c r="EZ31" s="61">
        <v>24</v>
      </c>
      <c r="FA31" s="200">
        <v>774.6</v>
      </c>
      <c r="FB31" s="250">
        <v>41230</v>
      </c>
      <c r="FC31" s="251">
        <v>774.6</v>
      </c>
      <c r="FD31" s="99" t="s">
        <v>403</v>
      </c>
      <c r="FE31" s="252">
        <v>26.8</v>
      </c>
      <c r="FF31" s="22"/>
      <c r="FG31" s="77"/>
      <c r="FH31" s="187"/>
      <c r="FI31" s="61"/>
      <c r="FJ31" s="202"/>
      <c r="FK31" s="182"/>
      <c r="FL31" s="230"/>
      <c r="FM31" s="197"/>
      <c r="FN31" s="205"/>
      <c r="FO31" s="22"/>
      <c r="FP31" s="77"/>
      <c r="FQ31" s="187"/>
      <c r="FR31" s="61">
        <v>24</v>
      </c>
      <c r="FS31" s="202">
        <v>760.09</v>
      </c>
      <c r="FT31" s="182">
        <v>41227</v>
      </c>
      <c r="FU31" s="230">
        <v>760.09</v>
      </c>
      <c r="FV31" s="197" t="s">
        <v>393</v>
      </c>
      <c r="FW31" s="205">
        <v>26.5</v>
      </c>
      <c r="FX31" s="22"/>
      <c r="FY31" s="77"/>
      <c r="FZ31" s="206"/>
      <c r="GA31" s="61">
        <v>24</v>
      </c>
      <c r="GB31" s="201">
        <v>703.4</v>
      </c>
      <c r="GC31" s="182">
        <v>41230</v>
      </c>
      <c r="GD31" s="230">
        <v>703.4</v>
      </c>
      <c r="GE31" s="93" t="s">
        <v>402</v>
      </c>
      <c r="GF31" s="31">
        <v>26.5</v>
      </c>
      <c r="GG31" s="22"/>
      <c r="GH31" s="194"/>
      <c r="GI31" s="186"/>
      <c r="GJ31" s="101"/>
      <c r="GK31" s="199"/>
      <c r="GL31" s="164"/>
      <c r="GM31" s="165"/>
      <c r="GN31" s="166"/>
      <c r="GO31" s="167"/>
      <c r="GP31" s="22"/>
      <c r="GQ31" s="77"/>
      <c r="GR31" s="256"/>
      <c r="GS31" s="254"/>
      <c r="GT31" s="201"/>
      <c r="GU31" s="161"/>
      <c r="GV31" s="201"/>
      <c r="GW31" s="197"/>
      <c r="GX31" s="224"/>
      <c r="GY31" s="22"/>
      <c r="GZ31" s="77"/>
      <c r="HA31" s="187"/>
      <c r="HB31" s="61"/>
      <c r="HC31" s="506"/>
      <c r="HD31" s="235"/>
      <c r="HE31" s="203"/>
      <c r="HF31" s="196"/>
      <c r="HG31" s="31"/>
      <c r="HH31" s="22"/>
      <c r="HI31" s="77"/>
      <c r="HJ31" s="187"/>
      <c r="HK31" s="61"/>
      <c r="HL31" s="202"/>
      <c r="HM31" s="161"/>
      <c r="HN31" s="202"/>
      <c r="HO31" s="197"/>
      <c r="HP31" s="162"/>
      <c r="HQ31" s="22"/>
      <c r="HR31" s="77"/>
      <c r="HS31" s="187"/>
      <c r="HT31" s="61">
        <v>24</v>
      </c>
      <c r="HU31" s="203">
        <v>784.58</v>
      </c>
      <c r="HV31" s="161">
        <v>41234</v>
      </c>
      <c r="HW31" s="160">
        <v>784.58</v>
      </c>
      <c r="HX31" s="99" t="s">
        <v>440</v>
      </c>
      <c r="HY31" s="205">
        <v>26.5</v>
      </c>
      <c r="HZ31" s="22"/>
      <c r="IA31" s="77"/>
      <c r="IB31" s="254"/>
      <c r="IC31" s="61"/>
      <c r="ID31" s="196"/>
      <c r="IE31" s="182"/>
      <c r="IF31" s="202"/>
      <c r="IG31" s="197"/>
      <c r="IH31" s="205"/>
      <c r="II31" s="22"/>
      <c r="IJ31" s="77"/>
      <c r="IK31" s="254"/>
      <c r="IL31" s="61"/>
      <c r="IM31" s="196"/>
      <c r="IN31" s="182"/>
      <c r="IO31" s="202"/>
      <c r="IP31" s="197"/>
      <c r="IQ31" s="205"/>
      <c r="IR31" s="22"/>
      <c r="IS31" s="77"/>
      <c r="IT31" s="187"/>
      <c r="IU31" s="61">
        <v>24</v>
      </c>
      <c r="IV31" s="203">
        <v>764.17</v>
      </c>
      <c r="IW31" s="161">
        <v>41236</v>
      </c>
      <c r="IX31" s="201">
        <v>764.17</v>
      </c>
      <c r="IY31" s="93" t="s">
        <v>449</v>
      </c>
      <c r="IZ31" s="224">
        <v>26.8</v>
      </c>
      <c r="JB31" s="11"/>
      <c r="JC31" s="209"/>
      <c r="JD31" s="61">
        <v>24</v>
      </c>
      <c r="JE31" s="202">
        <v>760.54</v>
      </c>
      <c r="JF31" s="23">
        <v>41237</v>
      </c>
      <c r="JG31" s="201">
        <v>760.54</v>
      </c>
      <c r="JH31" s="197" t="s">
        <v>457</v>
      </c>
      <c r="JI31" s="196">
        <v>26.8</v>
      </c>
      <c r="JK31" s="11"/>
      <c r="JL31" s="14"/>
      <c r="JM31" s="14"/>
      <c r="JN31" s="82"/>
      <c r="JO31" s="83"/>
      <c r="JP31" s="82"/>
      <c r="JT31" s="11"/>
      <c r="JU31" s="209"/>
      <c r="JV31" s="61">
        <v>24</v>
      </c>
      <c r="JW31" s="201">
        <v>730.16</v>
      </c>
      <c r="JX31" s="76">
        <v>41240</v>
      </c>
      <c r="JY31" s="201">
        <v>730.16</v>
      </c>
      <c r="JZ31" s="197" t="s">
        <v>471</v>
      </c>
      <c r="KA31" s="162">
        <v>27.5</v>
      </c>
      <c r="KB31" s="22"/>
      <c r="KC31" s="11"/>
      <c r="KD31" s="209"/>
      <c r="KE31" s="61">
        <v>24</v>
      </c>
      <c r="KF31" s="208">
        <v>705.22</v>
      </c>
      <c r="KG31" s="517">
        <v>41240</v>
      </c>
      <c r="KH31" s="518">
        <v>705.22</v>
      </c>
      <c r="KI31" s="520" t="s">
        <v>474</v>
      </c>
      <c r="KJ31" s="519">
        <v>27.5</v>
      </c>
      <c r="KL31" s="11"/>
      <c r="KM31" s="14"/>
      <c r="KN31" s="14"/>
      <c r="KO31" s="82">
        <f>SUM(KO8:KO30)</f>
        <v>19243.943000000003</v>
      </c>
      <c r="KP31" s="82"/>
      <c r="KQ31" s="82">
        <f t="shared" ref="KQ31" si="30">SUM(KQ8:KQ30)</f>
        <v>19243.940000000002</v>
      </c>
      <c r="KU31" s="11"/>
      <c r="KV31" s="14"/>
      <c r="KW31" s="14"/>
      <c r="KX31" s="82">
        <f>SUM(KX8:KX30)</f>
        <v>18718.000000000004</v>
      </c>
      <c r="KY31" s="82"/>
      <c r="KZ31" s="82">
        <f t="shared" ref="KZ31" si="31">SUM(KZ8:KZ30)</f>
        <v>18718.000000000004</v>
      </c>
      <c r="LD31" s="11"/>
      <c r="LE31" s="187"/>
      <c r="LF31" s="254">
        <v>24</v>
      </c>
      <c r="LG31" s="201">
        <v>731.97</v>
      </c>
      <c r="LH31" s="182">
        <v>41243</v>
      </c>
      <c r="LI31" s="201">
        <v>731.97</v>
      </c>
      <c r="LJ31" s="197" t="s">
        <v>494</v>
      </c>
      <c r="LK31" s="31">
        <v>28.5</v>
      </c>
      <c r="LL31" s="22"/>
      <c r="LM31" s="77"/>
      <c r="LN31" s="14"/>
      <c r="LO31" s="14"/>
      <c r="LP31" s="82">
        <f>SUM(LP8:LP30)</f>
        <v>0</v>
      </c>
      <c r="LQ31" s="82"/>
      <c r="LR31" s="82">
        <f>SUM(LR8:LR30)</f>
        <v>0</v>
      </c>
      <c r="LV31" s="11"/>
      <c r="LW31" s="14"/>
      <c r="LX31" s="14"/>
      <c r="LY31" s="82">
        <f>SUM(LY8:LY30)</f>
        <v>0</v>
      </c>
      <c r="LZ31" s="83"/>
      <c r="MA31" s="82"/>
      <c r="ME31" s="11"/>
      <c r="MF31" s="14"/>
      <c r="MG31" s="14"/>
      <c r="MH31" s="82">
        <f>SUM(MH8:MH30)</f>
        <v>0</v>
      </c>
      <c r="MI31" s="83"/>
      <c r="MJ31" s="82"/>
      <c r="MN31" s="11"/>
      <c r="MO31" s="209"/>
      <c r="MP31" s="508">
        <v>24</v>
      </c>
      <c r="MQ31" s="201"/>
      <c r="MR31" s="23"/>
      <c r="MS31" s="201"/>
      <c r="MT31" s="197"/>
      <c r="MU31" s="31"/>
      <c r="MW31" s="11"/>
      <c r="MX31" s="209"/>
      <c r="MY31" s="508">
        <v>24</v>
      </c>
      <c r="MZ31" s="522"/>
      <c r="NA31" s="524"/>
      <c r="NB31" s="522"/>
      <c r="NC31" s="523"/>
      <c r="ND31" s="138"/>
      <c r="NE31" s="189"/>
      <c r="NF31" s="11"/>
      <c r="NG31" s="209"/>
      <c r="NH31" s="508">
        <v>24</v>
      </c>
      <c r="NI31" s="208"/>
      <c r="NJ31" s="528"/>
      <c r="NK31" s="208"/>
      <c r="NL31" s="43"/>
      <c r="NN31" s="189"/>
    </row>
    <row r="32" spans="1:378" ht="18.75" customHeight="1" thickTop="1" thickBot="1">
      <c r="A32" s="33">
        <v>30</v>
      </c>
      <c r="B32" s="22" t="str">
        <f t="shared" ref="B32:H32" si="32">JK5</f>
        <v>CARNES SELECTAS ALI</v>
      </c>
      <c r="C32" s="22" t="str">
        <f t="shared" si="32"/>
        <v>EXCELL</v>
      </c>
      <c r="D32" s="95" t="str">
        <f t="shared" si="32"/>
        <v>PED. 2057851</v>
      </c>
      <c r="E32" s="227">
        <f t="shared" si="32"/>
        <v>41239</v>
      </c>
      <c r="F32" s="98">
        <f t="shared" si="32"/>
        <v>18743.099999999999</v>
      </c>
      <c r="G32" s="21">
        <f t="shared" si="32"/>
        <v>20</v>
      </c>
      <c r="H32" s="85">
        <f t="shared" si="32"/>
        <v>18760.400000000001</v>
      </c>
      <c r="I32" s="24">
        <f t="shared" si="29"/>
        <v>-17.30000000000291</v>
      </c>
      <c r="R32" s="22"/>
      <c r="AA32" s="22"/>
      <c r="AE32" s="10">
        <f>SUM(AE8:AE31)</f>
        <v>17931.98</v>
      </c>
      <c r="AF32" s="10"/>
      <c r="AG32" s="10">
        <f t="shared" ref="AG32" si="33">SUM(AG8:AG31)</f>
        <v>17931.98</v>
      </c>
      <c r="AJ32" s="22"/>
      <c r="AN32" s="10">
        <f>SUM(AN8:AN31)</f>
        <v>18830.820000000003</v>
      </c>
      <c r="AS32" s="22"/>
      <c r="AT32" s="22"/>
      <c r="AW32" s="82">
        <f>SUM(AW8:AW31)</f>
        <v>18292.517999999996</v>
      </c>
      <c r="AY32" s="208">
        <f>SUM(AY8:AY31)</f>
        <v>18292.519999999997</v>
      </c>
      <c r="BB32" s="22"/>
      <c r="BC32" s="22"/>
      <c r="BD32" s="93"/>
      <c r="BE32" s="22"/>
      <c r="BF32" s="24">
        <f>SUM(BF8:BF31)</f>
        <v>18531.7</v>
      </c>
      <c r="BG32" s="24"/>
      <c r="BH32" s="24">
        <f>SUM(BH8:BH31)</f>
        <v>18531.7</v>
      </c>
      <c r="BI32" s="22"/>
      <c r="BJ32" s="22"/>
      <c r="BK32" s="22"/>
      <c r="BL32" s="22"/>
      <c r="BM32" s="22"/>
      <c r="BN32" s="22"/>
      <c r="BO32" s="24">
        <f>SUM(BO8:BO31)</f>
        <v>18280.259999999998</v>
      </c>
      <c r="BP32" s="24"/>
      <c r="BQ32" s="24">
        <f>SUM(BQ8:BQ31)</f>
        <v>18280.259999999998</v>
      </c>
      <c r="BR32" s="22"/>
      <c r="BS32" s="22"/>
      <c r="BT32" s="22"/>
      <c r="BU32" s="22"/>
      <c r="BV32" s="22"/>
      <c r="BW32" s="22"/>
      <c r="BX32" s="233">
        <f>SUM(BX8:BX31)</f>
        <v>19166.13</v>
      </c>
      <c r="BY32" s="22"/>
      <c r="BZ32" s="24">
        <f>SUM(BZ8:BZ31)</f>
        <v>19166.13</v>
      </c>
      <c r="CA32" s="22"/>
      <c r="CB32" s="22"/>
      <c r="CC32" s="22"/>
      <c r="CD32" s="22"/>
      <c r="CE32" s="22"/>
      <c r="CF32" s="22"/>
      <c r="CG32" s="233">
        <f>SUM(CG8:CG31)</f>
        <v>18394.550000000007</v>
      </c>
      <c r="CH32" s="22"/>
      <c r="CI32" s="24">
        <f>SUM(CI8:CI31)</f>
        <v>18394.550000000007</v>
      </c>
      <c r="CJ32" s="22"/>
      <c r="CK32" s="22"/>
      <c r="CL32" s="22"/>
      <c r="CM32" s="22"/>
      <c r="CN32" s="22"/>
      <c r="CO32" s="22"/>
      <c r="CP32" s="233">
        <f>SUM(CP8:CP31)</f>
        <v>18658.969999999998</v>
      </c>
      <c r="CQ32" s="22"/>
      <c r="CR32" s="24">
        <f>SUM(CR8:CR31)</f>
        <v>18658.969999999998</v>
      </c>
      <c r="CS32" s="22"/>
      <c r="CT32" s="22"/>
      <c r="CU32" s="22"/>
      <c r="CV32" s="22"/>
      <c r="CW32" s="22"/>
      <c r="CX32" s="22"/>
      <c r="CY32" s="24">
        <f>SUM(CY8:CY31)</f>
        <v>19523.5</v>
      </c>
      <c r="CZ32" s="22"/>
      <c r="DA32" s="24">
        <f>SUM(DA8:DA31)</f>
        <v>19523.5</v>
      </c>
      <c r="DB32" s="22"/>
      <c r="DC32" s="22"/>
      <c r="DD32" s="22"/>
      <c r="DE32" s="22"/>
      <c r="DF32" s="22"/>
      <c r="DG32" s="22"/>
      <c r="DH32" s="24">
        <f>SUM(DH8:DH31)</f>
        <v>18014.060000000001</v>
      </c>
      <c r="DI32" s="24"/>
      <c r="DJ32" s="24">
        <f>SUM(DJ8:DJ31)</f>
        <v>18014.060000000001</v>
      </c>
      <c r="DK32" s="22"/>
      <c r="DL32" s="22"/>
      <c r="DM32" s="22"/>
      <c r="DN32" s="22"/>
      <c r="DO32" s="22"/>
      <c r="DP32" s="22"/>
      <c r="DQ32" s="24">
        <f>SUM(DQ8:DQ31)</f>
        <v>18787.900000000001</v>
      </c>
      <c r="DR32" s="24"/>
      <c r="DS32" s="24">
        <f>SUM(DS8:DS31)</f>
        <v>18787.900000000001</v>
      </c>
      <c r="DT32" s="22" t="s">
        <v>43</v>
      </c>
      <c r="DU32" s="22"/>
      <c r="DV32" s="22"/>
      <c r="DW32" s="22"/>
      <c r="DX32" s="22"/>
      <c r="DY32" s="22"/>
      <c r="DZ32" s="24">
        <f>SUM(DZ8:DZ31)</f>
        <v>19620.399999999998</v>
      </c>
      <c r="EA32" s="22"/>
      <c r="EB32" s="24">
        <f>SUM(EB8:EB31)</f>
        <v>19620.399999999998</v>
      </c>
      <c r="EC32" s="22"/>
      <c r="ED32" s="22"/>
      <c r="EE32" s="22"/>
      <c r="EF32" s="22"/>
      <c r="EG32" s="22"/>
      <c r="EH32" s="22"/>
      <c r="EI32" s="24">
        <f>SUM(EI8:EI31)</f>
        <v>19233.099999999999</v>
      </c>
      <c r="EJ32" s="22"/>
      <c r="EK32" s="24">
        <f>SUM(EK8:EK31)</f>
        <v>19233.099999999999</v>
      </c>
      <c r="EL32" s="22"/>
      <c r="EM32" s="22"/>
      <c r="EN32" s="22"/>
      <c r="EO32" s="22"/>
      <c r="EP32" s="22"/>
      <c r="EQ32" s="22"/>
      <c r="ER32" s="84">
        <f>SUM(ER8:ER31)</f>
        <v>18898.349999999999</v>
      </c>
      <c r="ES32" s="22"/>
      <c r="ET32" s="24">
        <f>SUM(ET8:ET31)</f>
        <v>18898.349999999999</v>
      </c>
      <c r="EU32" s="22"/>
      <c r="EV32" s="22"/>
      <c r="EW32" s="22"/>
      <c r="EX32" s="22"/>
      <c r="EY32" s="22"/>
      <c r="EZ32" s="22"/>
      <c r="FA32" s="233">
        <f>SUM(FA8:FA31)</f>
        <v>18640.359999999997</v>
      </c>
      <c r="FB32" s="233"/>
      <c r="FC32" s="233">
        <f>SUM(FC8:FC31)</f>
        <v>18640.359999999997</v>
      </c>
      <c r="FD32" s="22"/>
      <c r="FE32" s="22"/>
      <c r="FF32" s="22"/>
      <c r="FG32" s="22"/>
      <c r="FH32" s="22"/>
      <c r="FI32" s="22"/>
      <c r="FJ32" s="201">
        <f>SUM(FJ8:FJ31)</f>
        <v>19274</v>
      </c>
      <c r="FK32" s="22"/>
      <c r="FL32" s="201">
        <f>SUM(FL8:FL31)</f>
        <v>19274</v>
      </c>
      <c r="FM32" s="22"/>
      <c r="FN32" s="22"/>
      <c r="FO32" s="22"/>
      <c r="FP32" s="22"/>
      <c r="FQ32" s="22"/>
      <c r="FR32" s="22"/>
      <c r="FS32" s="201">
        <f>SUM(FS8:FS31)</f>
        <v>18573.259999999995</v>
      </c>
      <c r="FT32" s="22"/>
      <c r="FU32" s="201">
        <f>SUM(FU8:FU31)</f>
        <v>18573.259999999995</v>
      </c>
      <c r="FV32" s="22"/>
      <c r="FW32" s="22"/>
      <c r="FX32" s="22"/>
      <c r="FY32" s="22"/>
      <c r="FZ32" s="22"/>
      <c r="GA32" s="22"/>
      <c r="GB32" s="24">
        <f>SUM(GB8:GB31)</f>
        <v>18226.750000000004</v>
      </c>
      <c r="GC32" s="22"/>
      <c r="GD32" s="24">
        <f>SUM(GD8:GD31)</f>
        <v>18226.750000000004</v>
      </c>
      <c r="GE32" s="22"/>
      <c r="GF32" s="22"/>
      <c r="GG32" s="22"/>
      <c r="GH32" s="192"/>
      <c r="GI32" s="22"/>
      <c r="GJ32" s="22"/>
      <c r="GK32" s="24">
        <f>SUM(GK8:GK31)</f>
        <v>18700.579999999998</v>
      </c>
      <c r="GL32" s="22"/>
      <c r="GM32" s="84">
        <f>SUM(GM8:GM31)</f>
        <v>18700.579999999998</v>
      </c>
      <c r="GN32" s="22"/>
      <c r="GO32" s="22"/>
      <c r="GP32" s="22"/>
      <c r="GQ32" s="22"/>
      <c r="GR32" s="22"/>
      <c r="GS32" s="22"/>
      <c r="GT32" s="24">
        <f>SUM(GT8:GT31)</f>
        <v>19418.999999999996</v>
      </c>
      <c r="GU32" s="22"/>
      <c r="GV32" s="24">
        <f>SUM(GV8:GV31)</f>
        <v>19418.999999999996</v>
      </c>
      <c r="GW32" s="22"/>
      <c r="GX32" s="22"/>
      <c r="GY32" s="22"/>
      <c r="GZ32" s="22"/>
      <c r="HA32" s="22">
        <v>-51.35</v>
      </c>
      <c r="HB32" s="22"/>
      <c r="HC32" s="24">
        <f>SUM(HC8:HC31)</f>
        <v>18294.790000000005</v>
      </c>
      <c r="HD32" s="24"/>
      <c r="HE32" s="24">
        <f>SUM(HE8:HE31)</f>
        <v>18294.790000000005</v>
      </c>
      <c r="HF32" s="22"/>
      <c r="HG32" s="22"/>
      <c r="HH32" s="22"/>
      <c r="HI32" s="22"/>
      <c r="HL32" s="82">
        <f>SUM(HL8:HL31)</f>
        <v>18517.399999999998</v>
      </c>
      <c r="HN32" s="208">
        <f>SUM(HN8:HN31)</f>
        <v>18517.399999999998</v>
      </c>
      <c r="HU32" s="10">
        <f>SUM(HU8:HU31)</f>
        <v>18970.510000000002</v>
      </c>
      <c r="HW32" s="10">
        <f>SUM(HW8:HW31)</f>
        <v>18970.510000000002</v>
      </c>
      <c r="ID32" s="82">
        <f>SUM(ID8:ID31)</f>
        <v>18307.939999999999</v>
      </c>
      <c r="IF32" s="10">
        <f>SUM(IF8:IF31)</f>
        <v>18307.939999999999</v>
      </c>
      <c r="IM32" s="82">
        <f>SUM(IM8:IM31)</f>
        <v>18815.899999999998</v>
      </c>
      <c r="IO32" s="10">
        <f>SUM(IO8:IO31)</f>
        <v>18815.899999999998</v>
      </c>
      <c r="IV32" s="10">
        <f>SUM(IV8:IV31)</f>
        <v>19185.490000000002</v>
      </c>
      <c r="IX32" s="10">
        <f>SUM(IX8:IX31)</f>
        <v>19185.490000000002</v>
      </c>
      <c r="JE32" s="82">
        <f>SUM(JE8:JE31)</f>
        <v>17956.780000000002</v>
      </c>
      <c r="JG32" s="10">
        <f>SUM(JG8:JG31)</f>
        <v>17956.920000000002</v>
      </c>
      <c r="JW32" s="10">
        <f>SUM(JW8:JW31)</f>
        <v>18867.02</v>
      </c>
      <c r="JY32" s="10">
        <f>SUM(JY8:JY31)</f>
        <v>18867.02</v>
      </c>
      <c r="KF32" s="10">
        <f>SUM(KF8:KF31)</f>
        <v>18722.900000000001</v>
      </c>
      <c r="KH32" s="10">
        <f>SUM(KH8:KH31)</f>
        <v>18722.900000000001</v>
      </c>
      <c r="LG32" s="10">
        <f>SUM(LG8:LG31)</f>
        <v>18880.72</v>
      </c>
      <c r="LI32" s="10">
        <f>SUM(LI8:LI31)</f>
        <v>18880.72</v>
      </c>
      <c r="MQ32" s="10">
        <f>SUM(MQ8:MQ31)</f>
        <v>0</v>
      </c>
      <c r="MR32" s="10"/>
      <c r="MS32" s="10">
        <f t="shared" ref="MS32" si="34">SUM(MS8:MS31)</f>
        <v>0</v>
      </c>
      <c r="MZ32" s="10">
        <f>SUM(MZ8:MZ31)</f>
        <v>0</v>
      </c>
      <c r="NB32" s="10">
        <f>SUM(NB8:NB31)</f>
        <v>0</v>
      </c>
      <c r="NI32" s="10">
        <f>SUM(NI8:NI31)</f>
        <v>0</v>
      </c>
    </row>
    <row r="33" spans="1:375" ht="18.75" customHeight="1" thickTop="1">
      <c r="A33" s="33">
        <v>31</v>
      </c>
      <c r="B33" s="22" t="str">
        <f t="shared" ref="B33:H33" si="35">JT5</f>
        <v>FARMLAND FOODS</v>
      </c>
      <c r="C33" s="22" t="str">
        <f t="shared" si="35"/>
        <v>PREMIUM</v>
      </c>
      <c r="D33" s="95" t="str">
        <f t="shared" si="35"/>
        <v>PED. 2005062</v>
      </c>
      <c r="E33" s="227">
        <f t="shared" si="35"/>
        <v>41240</v>
      </c>
      <c r="F33" s="98">
        <f t="shared" si="35"/>
        <v>18878.919999999998</v>
      </c>
      <c r="G33" s="21">
        <f t="shared" si="35"/>
        <v>24</v>
      </c>
      <c r="H33" s="85">
        <f t="shared" si="35"/>
        <v>18867.02</v>
      </c>
      <c r="I33" s="24">
        <f t="shared" si="29"/>
        <v>11.899999999997817</v>
      </c>
      <c r="M33" s="670" t="s">
        <v>21</v>
      </c>
      <c r="N33" s="671"/>
      <c r="O33" s="88">
        <f>P5-O31</f>
        <v>6.3499999999949068</v>
      </c>
      <c r="V33" s="670" t="s">
        <v>21</v>
      </c>
      <c r="W33" s="671"/>
      <c r="X33" s="88">
        <f>Y5-X31</f>
        <v>18793.5</v>
      </c>
      <c r="AE33" s="670" t="s">
        <v>21</v>
      </c>
      <c r="AF33" s="671"/>
      <c r="AG33" s="88">
        <f>AH5-AG32</f>
        <v>0</v>
      </c>
      <c r="AN33" s="670" t="s">
        <v>21</v>
      </c>
      <c r="AO33" s="671"/>
      <c r="AP33" s="88">
        <f>AQ5-AP31</f>
        <v>18830.82</v>
      </c>
      <c r="AW33" s="670" t="s">
        <v>21</v>
      </c>
      <c r="AX33" s="671"/>
      <c r="AY33" s="88">
        <f>AZ5-AY32</f>
        <v>-9.9999999983992893E-3</v>
      </c>
      <c r="BF33" s="670" t="s">
        <v>21</v>
      </c>
      <c r="BG33" s="671"/>
      <c r="BH33" s="88">
        <f>BI5-BH32</f>
        <v>0</v>
      </c>
      <c r="BX33" s="670" t="s">
        <v>21</v>
      </c>
      <c r="BY33" s="671"/>
      <c r="BZ33" s="381">
        <f>CA5-BZ32</f>
        <v>-3.0000000002473826E-2</v>
      </c>
      <c r="CG33" s="670" t="s">
        <v>21</v>
      </c>
      <c r="CH33" s="671"/>
      <c r="CI33" s="381">
        <f>CJ5-CI32</f>
        <v>0</v>
      </c>
      <c r="CP33" s="670" t="s">
        <v>21</v>
      </c>
      <c r="CQ33" s="671"/>
      <c r="CR33" s="226">
        <f>CS5-CR32</f>
        <v>0</v>
      </c>
      <c r="CY33" s="670" t="s">
        <v>21</v>
      </c>
      <c r="CZ33" s="671"/>
      <c r="DA33" s="88">
        <f>DB5-DA32</f>
        <v>0</v>
      </c>
      <c r="DH33" s="670" t="s">
        <v>21</v>
      </c>
      <c r="DI33" s="671"/>
      <c r="DJ33" s="88">
        <f>DK5-DJ32</f>
        <v>0</v>
      </c>
      <c r="DQ33" s="670" t="s">
        <v>21</v>
      </c>
      <c r="DR33" s="671"/>
      <c r="DS33" s="88">
        <f>DT5-DS32</f>
        <v>0</v>
      </c>
      <c r="DZ33" s="670" t="s">
        <v>21</v>
      </c>
      <c r="EA33" s="671"/>
      <c r="EB33" s="88">
        <f>EC5-EB32</f>
        <v>0</v>
      </c>
      <c r="EI33" s="670" t="s">
        <v>21</v>
      </c>
      <c r="EJ33" s="671"/>
      <c r="EK33" s="88">
        <f>EL5-EK32</f>
        <v>0</v>
      </c>
      <c r="ER33" s="670" t="s">
        <v>21</v>
      </c>
      <c r="ES33" s="671"/>
      <c r="ET33" s="88">
        <f>EU5-ET32</f>
        <v>0</v>
      </c>
      <c r="FA33" s="670" t="s">
        <v>21</v>
      </c>
      <c r="FB33" s="671"/>
      <c r="FC33" s="88">
        <f>FD5-FC32</f>
        <v>0</v>
      </c>
      <c r="FJ33" s="670" t="s">
        <v>21</v>
      </c>
      <c r="FK33" s="671"/>
      <c r="FL33" s="88">
        <f>FJ32-FL32</f>
        <v>0</v>
      </c>
      <c r="FS33" s="670" t="s">
        <v>21</v>
      </c>
      <c r="FT33" s="671"/>
      <c r="FU33" s="88">
        <f>FS32-FU32</f>
        <v>0</v>
      </c>
      <c r="GB33" s="670" t="s">
        <v>21</v>
      </c>
      <c r="GC33" s="671"/>
      <c r="GD33" s="88">
        <f>GB32-GD32</f>
        <v>0</v>
      </c>
      <c r="GK33" s="670" t="s">
        <v>21</v>
      </c>
      <c r="GL33" s="671"/>
      <c r="GM33" s="88">
        <f>GN5-GM32</f>
        <v>-7.9999999998108251E-2</v>
      </c>
      <c r="GT33" s="670" t="s">
        <v>21</v>
      </c>
      <c r="GU33" s="671"/>
      <c r="GV33" s="88">
        <f>GW5-GV32</f>
        <v>0</v>
      </c>
      <c r="HC33" s="670" t="s">
        <v>21</v>
      </c>
      <c r="HD33" s="671"/>
      <c r="HE33" s="88">
        <f>HF5-HE32</f>
        <v>0</v>
      </c>
      <c r="HL33" s="670" t="s">
        <v>21</v>
      </c>
      <c r="HM33" s="671"/>
      <c r="HN33" s="88">
        <f>HO5-HN32</f>
        <v>0</v>
      </c>
      <c r="HU33" s="670" t="s">
        <v>21</v>
      </c>
      <c r="HV33" s="671"/>
      <c r="HW33" s="88">
        <f>HX5-HW32</f>
        <v>0</v>
      </c>
      <c r="ID33" s="591" t="s">
        <v>21</v>
      </c>
      <c r="IE33" s="592"/>
      <c r="IF33" s="88">
        <f>IG5-IF32</f>
        <v>0</v>
      </c>
      <c r="IM33" s="591" t="s">
        <v>21</v>
      </c>
      <c r="IN33" s="592"/>
      <c r="IO33" s="88">
        <f>IP5-IO32</f>
        <v>0</v>
      </c>
      <c r="IV33" s="591" t="s">
        <v>21</v>
      </c>
      <c r="IW33" s="592"/>
      <c r="IX33" s="88">
        <f>IY5-IX32</f>
        <v>0</v>
      </c>
      <c r="JE33" s="591" t="s">
        <v>21</v>
      </c>
      <c r="JF33" s="592"/>
      <c r="JG33" s="88">
        <f>JH5-JG32</f>
        <v>0</v>
      </c>
      <c r="JN33" s="591" t="s">
        <v>21</v>
      </c>
      <c r="JO33" s="592"/>
      <c r="JP33" s="88">
        <f>JQ5-JP31</f>
        <v>18760.400000000001</v>
      </c>
      <c r="JW33" s="591" t="s">
        <v>21</v>
      </c>
      <c r="JX33" s="592"/>
      <c r="JY33" s="88">
        <f>JX5-JY32</f>
        <v>11.899999999997817</v>
      </c>
      <c r="KF33" s="591" t="s">
        <v>21</v>
      </c>
      <c r="KG33" s="592"/>
      <c r="KH33" s="88">
        <f>KI5-KH32</f>
        <v>0</v>
      </c>
      <c r="KO33" s="591" t="s">
        <v>21</v>
      </c>
      <c r="KP33" s="592"/>
      <c r="KQ33" s="88">
        <f>KR5-KQ31</f>
        <v>0</v>
      </c>
      <c r="KX33" s="670" t="s">
        <v>21</v>
      </c>
      <c r="KY33" s="671"/>
      <c r="KZ33" s="88">
        <f>LA5-KZ31</f>
        <v>0</v>
      </c>
      <c r="LG33" s="670" t="s">
        <v>21</v>
      </c>
      <c r="LH33" s="671"/>
      <c r="LI33" s="88">
        <f>LJ5-LI32</f>
        <v>0</v>
      </c>
      <c r="LP33" s="670" t="s">
        <v>21</v>
      </c>
      <c r="LQ33" s="671"/>
      <c r="LR33" s="88">
        <f>LS5-LR31</f>
        <v>0</v>
      </c>
      <c r="LY33" s="670" t="s">
        <v>21</v>
      </c>
      <c r="LZ33" s="671"/>
      <c r="MA33" s="88">
        <f>MB5-MA31</f>
        <v>0</v>
      </c>
      <c r="MH33" s="670" t="s">
        <v>21</v>
      </c>
      <c r="MI33" s="671"/>
      <c r="MJ33" s="88">
        <f>MK5-MJ31</f>
        <v>0</v>
      </c>
      <c r="MQ33" s="670" t="s">
        <v>21</v>
      </c>
      <c r="MR33" s="671"/>
      <c r="MS33" s="88">
        <f>MT5-MS32</f>
        <v>0</v>
      </c>
      <c r="MZ33" s="670" t="s">
        <v>21</v>
      </c>
      <c r="NA33" s="671"/>
      <c r="NB33" s="88">
        <f>NC5-NB32</f>
        <v>0</v>
      </c>
      <c r="NI33" s="670" t="s">
        <v>21</v>
      </c>
      <c r="NJ33" s="671"/>
      <c r="NK33" s="88">
        <f>NL5-NK31</f>
        <v>0</v>
      </c>
    </row>
    <row r="34" spans="1:375" ht="16.5" thickBot="1">
      <c r="A34" s="33">
        <v>32</v>
      </c>
      <c r="B34" s="22" t="str">
        <f t="shared" ref="B34:H34" si="36">KC5</f>
        <v>FARMLAND FOODS</v>
      </c>
      <c r="C34" s="22" t="str">
        <f t="shared" si="36"/>
        <v>PREMIUM</v>
      </c>
      <c r="D34" s="95" t="str">
        <f t="shared" si="36"/>
        <v>PED. 2005059</v>
      </c>
      <c r="E34" s="227">
        <f t="shared" si="36"/>
        <v>41240</v>
      </c>
      <c r="F34" s="98">
        <f t="shared" si="36"/>
        <v>18725.310000000001</v>
      </c>
      <c r="G34" s="21">
        <f t="shared" si="36"/>
        <v>24</v>
      </c>
      <c r="H34" s="85">
        <f t="shared" si="36"/>
        <v>18722.900000000001</v>
      </c>
      <c r="I34" s="24">
        <f t="shared" si="29"/>
        <v>2.4099999999998545</v>
      </c>
      <c r="M34" s="672" t="s">
        <v>4</v>
      </c>
      <c r="N34" s="673"/>
      <c r="O34" s="89"/>
      <c r="V34" s="672" t="s">
        <v>4</v>
      </c>
      <c r="W34" s="673"/>
      <c r="X34" s="89"/>
      <c r="AE34" s="672" t="s">
        <v>4</v>
      </c>
      <c r="AF34" s="673"/>
      <c r="AG34" s="89"/>
      <c r="AN34" s="672" t="s">
        <v>4</v>
      </c>
      <c r="AO34" s="673"/>
      <c r="AP34" s="89"/>
      <c r="AW34" s="672" t="s">
        <v>4</v>
      </c>
      <c r="AX34" s="673"/>
      <c r="AY34" s="89"/>
      <c r="BF34" s="672" t="s">
        <v>4</v>
      </c>
      <c r="BG34" s="673"/>
      <c r="BH34" s="89"/>
      <c r="BX34" s="672" t="s">
        <v>4</v>
      </c>
      <c r="BY34" s="673"/>
      <c r="BZ34" s="89"/>
      <c r="CG34" s="672" t="s">
        <v>4</v>
      </c>
      <c r="CH34" s="673"/>
      <c r="CI34" s="89"/>
      <c r="CP34" s="672" t="s">
        <v>4</v>
      </c>
      <c r="CQ34" s="673"/>
      <c r="CR34" s="89"/>
      <c r="CY34" s="672" t="s">
        <v>4</v>
      </c>
      <c r="CZ34" s="673"/>
      <c r="DA34" s="89"/>
      <c r="DH34" s="672" t="s">
        <v>4</v>
      </c>
      <c r="DI34" s="673"/>
      <c r="DJ34" s="89"/>
      <c r="DQ34" s="672" t="s">
        <v>4</v>
      </c>
      <c r="DR34" s="673"/>
      <c r="DS34" s="89"/>
      <c r="DZ34" s="672" t="s">
        <v>4</v>
      </c>
      <c r="EA34" s="673"/>
      <c r="EB34" s="89"/>
      <c r="EI34" s="672" t="s">
        <v>4</v>
      </c>
      <c r="EJ34" s="673"/>
      <c r="EK34" s="89">
        <v>0</v>
      </c>
      <c r="ER34" s="672" t="s">
        <v>4</v>
      </c>
      <c r="ES34" s="673"/>
      <c r="ET34" s="89"/>
      <c r="FA34" s="672" t="s">
        <v>4</v>
      </c>
      <c r="FB34" s="673"/>
      <c r="FC34" s="89"/>
      <c r="FJ34" s="672" t="s">
        <v>4</v>
      </c>
      <c r="FK34" s="673"/>
      <c r="FL34" s="89"/>
      <c r="FS34" s="672" t="s">
        <v>4</v>
      </c>
      <c r="FT34" s="673"/>
      <c r="FU34" s="89"/>
      <c r="GB34" s="672" t="s">
        <v>4</v>
      </c>
      <c r="GC34" s="673"/>
      <c r="GD34" s="89"/>
      <c r="GK34" s="672" t="s">
        <v>4</v>
      </c>
      <c r="GL34" s="673"/>
      <c r="GM34" s="89"/>
      <c r="GT34" s="672" t="s">
        <v>4</v>
      </c>
      <c r="GU34" s="673"/>
      <c r="GV34" s="89"/>
      <c r="HC34" s="672" t="s">
        <v>4</v>
      </c>
      <c r="HD34" s="673"/>
      <c r="HE34" s="89"/>
      <c r="HL34" s="672" t="s">
        <v>4</v>
      </c>
      <c r="HM34" s="673"/>
      <c r="HN34" s="89"/>
      <c r="HU34" s="672" t="s">
        <v>4</v>
      </c>
      <c r="HV34" s="673"/>
      <c r="HW34" s="89"/>
      <c r="ID34" s="593" t="s">
        <v>4</v>
      </c>
      <c r="IE34" s="594"/>
      <c r="IF34" s="89"/>
      <c r="IM34" s="593" t="s">
        <v>4</v>
      </c>
      <c r="IN34" s="594"/>
      <c r="IO34" s="89"/>
      <c r="IV34" s="593" t="s">
        <v>4</v>
      </c>
      <c r="IW34" s="594"/>
      <c r="IX34" s="89"/>
      <c r="JE34" s="593" t="s">
        <v>4</v>
      </c>
      <c r="JF34" s="594"/>
      <c r="JG34" s="89"/>
      <c r="JN34" s="593" t="s">
        <v>4</v>
      </c>
      <c r="JO34" s="594"/>
      <c r="JP34" s="89"/>
      <c r="JW34" s="593" t="s">
        <v>4</v>
      </c>
      <c r="JX34" s="594"/>
      <c r="JY34" s="89"/>
      <c r="KF34" s="593" t="s">
        <v>4</v>
      </c>
      <c r="KG34" s="594"/>
      <c r="KH34" s="89"/>
      <c r="KO34" s="593" t="s">
        <v>4</v>
      </c>
      <c r="KP34" s="594"/>
      <c r="KQ34" s="89"/>
      <c r="KX34" s="672" t="s">
        <v>4</v>
      </c>
      <c r="KY34" s="673"/>
      <c r="KZ34" s="89"/>
      <c r="LG34" s="672" t="s">
        <v>4</v>
      </c>
      <c r="LH34" s="673"/>
      <c r="LI34" s="89"/>
      <c r="LP34" s="672" t="s">
        <v>4</v>
      </c>
      <c r="LQ34" s="673"/>
      <c r="LR34" s="89"/>
      <c r="LY34" s="672" t="s">
        <v>4</v>
      </c>
      <c r="LZ34" s="673"/>
      <c r="MA34" s="89"/>
      <c r="MH34" s="672" t="s">
        <v>4</v>
      </c>
      <c r="MI34" s="673"/>
      <c r="MJ34" s="89"/>
      <c r="MQ34" s="672" t="s">
        <v>4</v>
      </c>
      <c r="MR34" s="673"/>
      <c r="MS34" s="89"/>
      <c r="MZ34" s="672" t="s">
        <v>4</v>
      </c>
      <c r="NA34" s="673"/>
      <c r="NB34" s="89"/>
      <c r="NI34" s="672" t="s">
        <v>4</v>
      </c>
      <c r="NJ34" s="673"/>
      <c r="NK34" s="89"/>
    </row>
    <row r="35" spans="1:375">
      <c r="A35" s="33">
        <v>33</v>
      </c>
      <c r="B35" s="22" t="str">
        <f t="shared" ref="B35:H35" si="37">KL5</f>
        <v>FORTIS FOODS</v>
      </c>
      <c r="C35" s="22" t="str">
        <f t="shared" si="37"/>
        <v>Smithfield</v>
      </c>
      <c r="D35" s="95" t="str">
        <f t="shared" si="37"/>
        <v>PED. 2014336</v>
      </c>
      <c r="E35" s="227">
        <f t="shared" si="37"/>
        <v>41241</v>
      </c>
      <c r="F35" s="98">
        <f t="shared" si="37"/>
        <v>19167.990000000002</v>
      </c>
      <c r="G35" s="21">
        <f t="shared" si="37"/>
        <v>21</v>
      </c>
      <c r="H35" s="85">
        <f t="shared" si="37"/>
        <v>19243.939999999999</v>
      </c>
      <c r="I35" s="24">
        <f t="shared" si="29"/>
        <v>-75.94999999999709</v>
      </c>
    </row>
    <row r="36" spans="1:375">
      <c r="A36" s="33">
        <v>34</v>
      </c>
      <c r="B36" s="22" t="str">
        <f t="shared" ref="B36:H36" si="38">KU5</f>
        <v>CARNES SELECTAS ALI</v>
      </c>
      <c r="C36" s="22" t="str">
        <f t="shared" si="38"/>
        <v>EXCEL</v>
      </c>
      <c r="D36" s="95" t="str">
        <f t="shared" si="38"/>
        <v>PED. 2057904</v>
      </c>
      <c r="E36" s="227">
        <f t="shared" si="38"/>
        <v>41242</v>
      </c>
      <c r="F36" s="98">
        <f t="shared" si="38"/>
        <v>18747.93</v>
      </c>
      <c r="G36" s="21">
        <f t="shared" si="38"/>
        <v>20</v>
      </c>
      <c r="H36" s="85">
        <f t="shared" si="38"/>
        <v>18718</v>
      </c>
      <c r="I36" s="24">
        <f t="shared" si="29"/>
        <v>29.930000000000291</v>
      </c>
    </row>
    <row r="37" spans="1:375" ht="16.5" thickBot="1">
      <c r="A37" s="33">
        <v>35</v>
      </c>
      <c r="B37" s="22" t="str">
        <f t="shared" ref="B37:H37" si="39">LD5</f>
        <v>FARMLAND FOODS</v>
      </c>
      <c r="C37" s="22" t="str">
        <f t="shared" si="39"/>
        <v>PREMIUM</v>
      </c>
      <c r="D37" s="95" t="str">
        <f t="shared" si="39"/>
        <v>PED. 2005074</v>
      </c>
      <c r="E37" s="227">
        <f t="shared" si="39"/>
        <v>41242</v>
      </c>
      <c r="F37" s="98">
        <f t="shared" si="39"/>
        <v>18881.72</v>
      </c>
      <c r="G37" s="21">
        <f t="shared" si="39"/>
        <v>24</v>
      </c>
      <c r="H37" s="85">
        <f t="shared" si="39"/>
        <v>18880.72</v>
      </c>
      <c r="I37" s="24">
        <f t="shared" si="29"/>
        <v>1</v>
      </c>
    </row>
    <row r="38" spans="1:375">
      <c r="A38" s="33">
        <v>36</v>
      </c>
      <c r="B38" s="22">
        <f t="shared" ref="B38:H38" si="40">LM5</f>
        <v>36</v>
      </c>
      <c r="C38" s="22">
        <f t="shared" si="40"/>
        <v>0</v>
      </c>
      <c r="D38" s="296">
        <f t="shared" si="40"/>
        <v>0</v>
      </c>
      <c r="E38" s="227">
        <f t="shared" si="40"/>
        <v>0</v>
      </c>
      <c r="F38" s="84">
        <f t="shared" si="40"/>
        <v>0</v>
      </c>
      <c r="G38" s="21">
        <f t="shared" si="40"/>
        <v>0</v>
      </c>
      <c r="H38" s="84">
        <f t="shared" si="40"/>
        <v>0</v>
      </c>
      <c r="I38" s="24">
        <f t="shared" si="29"/>
        <v>0</v>
      </c>
      <c r="BO38" s="670" t="s">
        <v>21</v>
      </c>
      <c r="BP38" s="671"/>
      <c r="BQ38" s="88">
        <f>BR5-BQ32</f>
        <v>0</v>
      </c>
    </row>
    <row r="39" spans="1:375" ht="16.5" thickBot="1">
      <c r="A39" s="33">
        <v>37</v>
      </c>
      <c r="B39">
        <f t="shared" ref="B39:H39" si="41">LV5</f>
        <v>37</v>
      </c>
      <c r="C39">
        <f t="shared" si="41"/>
        <v>0</v>
      </c>
      <c r="D39" s="297">
        <f t="shared" si="41"/>
        <v>0</v>
      </c>
      <c r="E39" s="553">
        <f t="shared" si="41"/>
        <v>0</v>
      </c>
      <c r="F39" s="10">
        <f t="shared" si="41"/>
        <v>0</v>
      </c>
      <c r="G39" s="86">
        <f t="shared" si="41"/>
        <v>0</v>
      </c>
      <c r="H39" s="249">
        <f t="shared" si="41"/>
        <v>0</v>
      </c>
      <c r="I39" s="24">
        <f t="shared" si="29"/>
        <v>0</v>
      </c>
      <c r="BO39" s="672" t="s">
        <v>4</v>
      </c>
      <c r="BP39" s="673"/>
      <c r="BQ39" s="89"/>
    </row>
    <row r="40" spans="1:375">
      <c r="A40" s="33">
        <v>38</v>
      </c>
      <c r="B40">
        <f t="shared" ref="B40:H40" si="42">ME5</f>
        <v>38</v>
      </c>
      <c r="C40">
        <f t="shared" si="42"/>
        <v>0</v>
      </c>
      <c r="D40" s="297">
        <f t="shared" si="42"/>
        <v>0</v>
      </c>
      <c r="E40" s="553">
        <f t="shared" si="42"/>
        <v>0</v>
      </c>
      <c r="F40" s="10">
        <f t="shared" si="42"/>
        <v>0</v>
      </c>
      <c r="G40" s="86">
        <f t="shared" si="42"/>
        <v>0</v>
      </c>
      <c r="H40" s="249">
        <f t="shared" si="42"/>
        <v>0</v>
      </c>
      <c r="I40" s="24">
        <f t="shared" si="29"/>
        <v>0</v>
      </c>
    </row>
    <row r="41" spans="1:375">
      <c r="A41" s="33">
        <v>39</v>
      </c>
      <c r="B41">
        <f t="shared" ref="B41:H41" si="43">MN5</f>
        <v>39</v>
      </c>
      <c r="C41">
        <f t="shared" si="43"/>
        <v>0</v>
      </c>
      <c r="D41" s="30">
        <f t="shared" si="43"/>
        <v>0</v>
      </c>
      <c r="E41" s="553">
        <f t="shared" si="43"/>
        <v>0</v>
      </c>
      <c r="F41" s="10">
        <f t="shared" si="43"/>
        <v>0</v>
      </c>
      <c r="G41" s="86">
        <f t="shared" si="43"/>
        <v>0</v>
      </c>
      <c r="H41" s="249">
        <f t="shared" si="43"/>
        <v>0</v>
      </c>
      <c r="I41" s="24">
        <f t="shared" si="29"/>
        <v>0</v>
      </c>
    </row>
    <row r="42" spans="1:375">
      <c r="A42" s="33">
        <v>40</v>
      </c>
      <c r="B42">
        <f t="shared" ref="B42:H42" si="44">MW5</f>
        <v>40</v>
      </c>
      <c r="C42">
        <f t="shared" si="44"/>
        <v>0</v>
      </c>
      <c r="D42" s="30">
        <f t="shared" si="44"/>
        <v>0</v>
      </c>
      <c r="E42" s="553">
        <f t="shared" si="44"/>
        <v>0</v>
      </c>
      <c r="F42" s="10">
        <f t="shared" si="44"/>
        <v>0</v>
      </c>
      <c r="G42" s="86">
        <f t="shared" si="44"/>
        <v>0</v>
      </c>
      <c r="H42" s="249">
        <f t="shared" si="44"/>
        <v>0</v>
      </c>
      <c r="I42" s="24">
        <f t="shared" si="29"/>
        <v>0</v>
      </c>
    </row>
    <row r="43" spans="1:375">
      <c r="A43" s="33">
        <v>41</v>
      </c>
      <c r="B43">
        <f t="shared" ref="B43:H43" si="45">NF5</f>
        <v>41</v>
      </c>
      <c r="C43">
        <f t="shared" si="45"/>
        <v>0</v>
      </c>
      <c r="D43" s="30">
        <f t="shared" si="45"/>
        <v>0</v>
      </c>
      <c r="E43" s="553">
        <f t="shared" si="45"/>
        <v>0</v>
      </c>
      <c r="F43" s="10">
        <f t="shared" si="45"/>
        <v>0</v>
      </c>
      <c r="G43" s="86">
        <f t="shared" si="45"/>
        <v>0</v>
      </c>
      <c r="H43" s="249">
        <f t="shared" si="45"/>
        <v>0</v>
      </c>
      <c r="I43" s="24">
        <f t="shared" si="29"/>
        <v>0</v>
      </c>
    </row>
    <row r="44" spans="1:375">
      <c r="G44" s="86"/>
    </row>
    <row r="45" spans="1:375">
      <c r="G45" s="86"/>
    </row>
    <row r="46" spans="1:375">
      <c r="A46" s="33">
        <v>42</v>
      </c>
      <c r="G46" s="86"/>
    </row>
    <row r="47" spans="1:375">
      <c r="G47" s="86"/>
    </row>
    <row r="48" spans="1:375">
      <c r="G48" s="86"/>
    </row>
    <row r="49" spans="7:7">
      <c r="G49" s="86"/>
    </row>
    <row r="50" spans="7:7">
      <c r="G50" s="86"/>
    </row>
    <row r="51" spans="7:7">
      <c r="G51" s="86"/>
    </row>
  </sheetData>
  <mergeCells count="107">
    <mergeCell ref="GK34:GL34"/>
    <mergeCell ref="IA1:IG1"/>
    <mergeCell ref="AK1:AQ1"/>
    <mergeCell ref="DN1:DT1"/>
    <mergeCell ref="DQ33:DR33"/>
    <mergeCell ref="DQ34:DR34"/>
    <mergeCell ref="LM1:LS1"/>
    <mergeCell ref="LP33:LQ33"/>
    <mergeCell ref="LP34:LQ34"/>
    <mergeCell ref="CD1:CJ1"/>
    <mergeCell ref="AW34:AX34"/>
    <mergeCell ref="AW33:AX33"/>
    <mergeCell ref="CY33:CZ33"/>
    <mergeCell ref="CY34:CZ34"/>
    <mergeCell ref="DE1:DK1"/>
    <mergeCell ref="DH33:DI33"/>
    <mergeCell ref="AT1:AZ1"/>
    <mergeCell ref="FJ34:FK34"/>
    <mergeCell ref="FS34:FT34"/>
    <mergeCell ref="FS33:FT33"/>
    <mergeCell ref="BF33:BG33"/>
    <mergeCell ref="BF34:BG34"/>
    <mergeCell ref="BL1:BR1"/>
    <mergeCell ref="BU1:CA1"/>
    <mergeCell ref="LV1:MB1"/>
    <mergeCell ref="LY33:LZ33"/>
    <mergeCell ref="LY34:LZ34"/>
    <mergeCell ref="EO1:EU1"/>
    <mergeCell ref="ER33:ES33"/>
    <mergeCell ref="ER34:ES34"/>
    <mergeCell ref="FP1:FV1"/>
    <mergeCell ref="GQ1:GW1"/>
    <mergeCell ref="GT33:GU33"/>
    <mergeCell ref="GT34:GU34"/>
    <mergeCell ref="GZ1:HF1"/>
    <mergeCell ref="HC33:HD33"/>
    <mergeCell ref="HC34:HD34"/>
    <mergeCell ref="FY1:GE1"/>
    <mergeCell ref="GB33:GC33"/>
    <mergeCell ref="GB34:GC34"/>
    <mergeCell ref="GH1:GN1"/>
    <mergeCell ref="HU33:HV33"/>
    <mergeCell ref="HU34:HV34"/>
    <mergeCell ref="EX1:FD1"/>
    <mergeCell ref="FA33:FB33"/>
    <mergeCell ref="FA34:FB34"/>
    <mergeCell ref="FG1:FM1"/>
    <mergeCell ref="FJ33:FK33"/>
    <mergeCell ref="BO38:BP38"/>
    <mergeCell ref="AN33:AO33"/>
    <mergeCell ref="AN34:AO34"/>
    <mergeCell ref="BO39:BP39"/>
    <mergeCell ref="BX33:BY33"/>
    <mergeCell ref="BX34:BY34"/>
    <mergeCell ref="J1:P1"/>
    <mergeCell ref="EF1:EL1"/>
    <mergeCell ref="EI33:EJ33"/>
    <mergeCell ref="EI34:EJ34"/>
    <mergeCell ref="CM1:CS1"/>
    <mergeCell ref="CP33:CQ33"/>
    <mergeCell ref="CP34:CQ34"/>
    <mergeCell ref="S1:Y1"/>
    <mergeCell ref="AB1:AH1"/>
    <mergeCell ref="AE33:AF33"/>
    <mergeCell ref="AE34:AF34"/>
    <mergeCell ref="BC1:BI1"/>
    <mergeCell ref="DW1:EC1"/>
    <mergeCell ref="DZ33:EA33"/>
    <mergeCell ref="DZ34:EA34"/>
    <mergeCell ref="DH34:DI34"/>
    <mergeCell ref="CV1:DB1"/>
    <mergeCell ref="CG33:CH33"/>
    <mergeCell ref="HI1:HO1"/>
    <mergeCell ref="HL33:HM33"/>
    <mergeCell ref="HL34:HM34"/>
    <mergeCell ref="KU1:LA1"/>
    <mergeCell ref="KX33:KY33"/>
    <mergeCell ref="KX34:KY34"/>
    <mergeCell ref="JK1:JQ1"/>
    <mergeCell ref="JT1:JZ1"/>
    <mergeCell ref="IS1:IY1"/>
    <mergeCell ref="JB1:JH1"/>
    <mergeCell ref="HR1:HX1"/>
    <mergeCell ref="M33:N33"/>
    <mergeCell ref="M34:N34"/>
    <mergeCell ref="V33:W33"/>
    <mergeCell ref="V34:W34"/>
    <mergeCell ref="NF1:NL1"/>
    <mergeCell ref="NI33:NJ33"/>
    <mergeCell ref="NI34:NJ34"/>
    <mergeCell ref="ME1:MK1"/>
    <mergeCell ref="MH33:MI33"/>
    <mergeCell ref="MH34:MI34"/>
    <mergeCell ref="MN1:MT1"/>
    <mergeCell ref="MQ33:MR33"/>
    <mergeCell ref="MQ34:MR34"/>
    <mergeCell ref="MW1:NC1"/>
    <mergeCell ref="MZ33:NA33"/>
    <mergeCell ref="MZ34:NA34"/>
    <mergeCell ref="LD1:LJ1"/>
    <mergeCell ref="LG33:LH33"/>
    <mergeCell ref="LG34:LH34"/>
    <mergeCell ref="KC1:KI1"/>
    <mergeCell ref="KL1:KR1"/>
    <mergeCell ref="CG34:CH34"/>
    <mergeCell ref="GK33:GL33"/>
    <mergeCell ref="IJ1:IP1"/>
  </mergeCells>
  <printOptions gridLines="1"/>
  <pageMargins left="0.70866141732283472" right="0.31496062992125984" top="0.35433070866141736" bottom="0.35433070866141736" header="0.31496062992125984" footer="0.31496062992125984"/>
  <pageSetup scale="95" orientation="landscape" horizontalDpi="300" verticalDpi="30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40"/>
  <sheetViews>
    <sheetView topLeftCell="A16" workbookViewId="0">
      <selection activeCell="E35" sqref="E35"/>
    </sheetView>
  </sheetViews>
  <sheetFormatPr baseColWidth="10" defaultRowHeight="15"/>
  <cols>
    <col min="1" max="1" width="25.28515625" bestFit="1" customWidth="1"/>
    <col min="2" max="2" width="16.28515625" bestFit="1" customWidth="1"/>
    <col min="3" max="3" width="13.28515625" bestFit="1" customWidth="1"/>
    <col min="4" max="4" width="15" customWidth="1"/>
    <col min="5" max="5" width="12" customWidth="1"/>
    <col min="6" max="6" width="15.42578125" customWidth="1"/>
    <col min="7" max="7" width="10.7109375" customWidth="1"/>
    <col min="8" max="8" width="11.42578125" bestFit="1" customWidth="1"/>
  </cols>
  <sheetData>
    <row r="1" spans="1:8" ht="40.5">
      <c r="A1" s="675" t="s">
        <v>248</v>
      </c>
      <c r="B1" s="675"/>
      <c r="C1" s="675"/>
      <c r="D1" s="675"/>
      <c r="E1" s="675"/>
      <c r="F1" s="675"/>
      <c r="G1" s="675"/>
      <c r="H1" s="20">
        <v>1</v>
      </c>
    </row>
    <row r="2" spans="1:8" ht="15.75" thickBot="1">
      <c r="A2" s="43"/>
      <c r="C2" s="29"/>
      <c r="D2" s="86"/>
      <c r="F2" s="86"/>
    </row>
    <row r="3" spans="1:8" ht="16.5" thickTop="1" thickBot="1">
      <c r="A3" s="135" t="s">
        <v>0</v>
      </c>
      <c r="B3" s="17" t="s">
        <v>1</v>
      </c>
      <c r="C3" s="75"/>
      <c r="D3" s="18" t="s">
        <v>2</v>
      </c>
      <c r="E3" s="18" t="s">
        <v>3</v>
      </c>
      <c r="F3" s="18" t="s">
        <v>4</v>
      </c>
      <c r="G3" s="47" t="s">
        <v>39</v>
      </c>
      <c r="H3" s="62" t="s">
        <v>11</v>
      </c>
    </row>
    <row r="4" spans="1:8" ht="15.75" thickTop="1">
      <c r="A4" s="22"/>
      <c r="B4" s="21"/>
      <c r="C4" s="77"/>
      <c r="D4" s="22"/>
      <c r="E4" s="133"/>
      <c r="F4" s="134"/>
      <c r="G4" s="22"/>
    </row>
    <row r="5" spans="1:8">
      <c r="A5" s="22" t="s">
        <v>178</v>
      </c>
      <c r="B5" s="21" t="s">
        <v>123</v>
      </c>
      <c r="C5" s="143"/>
      <c r="D5" s="228">
        <v>41213</v>
      </c>
      <c r="E5" s="278">
        <v>6750.25</v>
      </c>
      <c r="F5" s="163">
        <v>450</v>
      </c>
      <c r="G5" s="84">
        <f>F31</f>
        <v>3075</v>
      </c>
      <c r="H5" s="16">
        <f>E4+E5+E6-G5</f>
        <v>3675.25</v>
      </c>
    </row>
    <row r="6" spans="1:8" ht="15.75" thickBot="1">
      <c r="A6" s="22"/>
      <c r="B6" s="21" t="s">
        <v>127</v>
      </c>
      <c r="C6" s="21"/>
      <c r="D6" s="80"/>
      <c r="E6" s="217"/>
      <c r="F6" s="134"/>
      <c r="G6" s="22"/>
    </row>
    <row r="7" spans="1:8" ht="16.5" thickTop="1" thickBot="1">
      <c r="B7" s="139" t="s">
        <v>7</v>
      </c>
      <c r="C7" s="48" t="s">
        <v>8</v>
      </c>
      <c r="D7" s="54"/>
      <c r="E7" s="55" t="s">
        <v>2</v>
      </c>
      <c r="F7" s="18" t="s">
        <v>9</v>
      </c>
      <c r="G7" s="19" t="s">
        <v>15</v>
      </c>
      <c r="H7" s="43"/>
    </row>
    <row r="8" spans="1:8" ht="15.75" thickTop="1">
      <c r="A8" s="118" t="s">
        <v>36</v>
      </c>
      <c r="B8" s="5">
        <v>13.61</v>
      </c>
    </row>
    <row r="9" spans="1:8">
      <c r="A9" s="212"/>
      <c r="B9" s="5">
        <v>13.61</v>
      </c>
      <c r="C9" s="26">
        <v>10</v>
      </c>
      <c r="D9" s="155">
        <v>150</v>
      </c>
      <c r="E9" s="238">
        <v>41219</v>
      </c>
      <c r="F9" s="155">
        <f t="shared" ref="F9:F30" si="0">D9</f>
        <v>150</v>
      </c>
      <c r="G9" s="156" t="s">
        <v>354</v>
      </c>
      <c r="H9" s="157">
        <v>37.5</v>
      </c>
    </row>
    <row r="10" spans="1:8">
      <c r="A10" s="21"/>
      <c r="B10" s="5">
        <v>13.61</v>
      </c>
      <c r="C10" s="26">
        <v>5</v>
      </c>
      <c r="D10" s="155">
        <v>75</v>
      </c>
      <c r="E10" s="238">
        <v>41220</v>
      </c>
      <c r="F10" s="155">
        <f t="shared" si="0"/>
        <v>75</v>
      </c>
      <c r="G10" s="156" t="s">
        <v>361</v>
      </c>
      <c r="H10" s="157">
        <v>37.5</v>
      </c>
    </row>
    <row r="11" spans="1:8">
      <c r="A11" s="207" t="s">
        <v>37</v>
      </c>
      <c r="B11" s="5">
        <v>13.61</v>
      </c>
      <c r="C11" s="26">
        <v>10</v>
      </c>
      <c r="D11" s="155">
        <v>150</v>
      </c>
      <c r="E11" s="238">
        <v>41223</v>
      </c>
      <c r="F11" s="155">
        <f t="shared" si="0"/>
        <v>150</v>
      </c>
      <c r="G11" s="156" t="s">
        <v>374</v>
      </c>
      <c r="H11" s="157">
        <v>37</v>
      </c>
    </row>
    <row r="12" spans="1:8">
      <c r="A12" s="213"/>
      <c r="B12" s="5">
        <v>13.61</v>
      </c>
      <c r="C12" s="26">
        <v>75</v>
      </c>
      <c r="D12" s="155">
        <v>1125</v>
      </c>
      <c r="E12" s="238">
        <v>41226</v>
      </c>
      <c r="F12" s="155">
        <f t="shared" si="0"/>
        <v>1125</v>
      </c>
      <c r="G12" s="156" t="s">
        <v>384</v>
      </c>
      <c r="H12" s="157">
        <v>37.5</v>
      </c>
    </row>
    <row r="13" spans="1:8">
      <c r="A13" s="163"/>
      <c r="B13" s="5">
        <v>13.61</v>
      </c>
      <c r="C13" s="26">
        <v>20</v>
      </c>
      <c r="D13" s="155">
        <v>300</v>
      </c>
      <c r="E13" s="238">
        <v>41228</v>
      </c>
      <c r="F13" s="155">
        <f t="shared" si="0"/>
        <v>300</v>
      </c>
      <c r="G13" s="156" t="s">
        <v>396</v>
      </c>
      <c r="H13" s="157">
        <v>37.5</v>
      </c>
    </row>
    <row r="14" spans="1:8">
      <c r="A14" s="77"/>
      <c r="B14" s="5">
        <v>13.61</v>
      </c>
      <c r="C14" s="26">
        <v>75</v>
      </c>
      <c r="D14" s="155">
        <v>1125</v>
      </c>
      <c r="E14" s="238">
        <v>41234</v>
      </c>
      <c r="F14" s="155">
        <f t="shared" si="0"/>
        <v>1125</v>
      </c>
      <c r="G14" s="156" t="s">
        <v>435</v>
      </c>
      <c r="H14" s="157">
        <v>37.5</v>
      </c>
    </row>
    <row r="15" spans="1:8">
      <c r="B15" s="5">
        <v>13.61</v>
      </c>
      <c r="C15" s="26">
        <v>10</v>
      </c>
      <c r="D15" s="155">
        <v>150</v>
      </c>
      <c r="E15" s="238">
        <v>41235</v>
      </c>
      <c r="F15" s="155">
        <f t="shared" si="0"/>
        <v>150</v>
      </c>
      <c r="G15" s="156" t="s">
        <v>444</v>
      </c>
      <c r="H15" s="157">
        <v>37.5</v>
      </c>
    </row>
    <row r="16" spans="1:8">
      <c r="B16" s="5">
        <v>13.61</v>
      </c>
      <c r="C16" s="26"/>
      <c r="D16" s="155">
        <f t="shared" ref="D16:D30" si="1">C16*B16</f>
        <v>0</v>
      </c>
      <c r="E16" s="238"/>
      <c r="F16" s="155">
        <f t="shared" si="0"/>
        <v>0</v>
      </c>
      <c r="G16" s="156"/>
      <c r="H16" s="157"/>
    </row>
    <row r="17" spans="2:8">
      <c r="B17" s="5">
        <v>13.61</v>
      </c>
      <c r="C17" s="26"/>
      <c r="D17" s="155">
        <f t="shared" si="1"/>
        <v>0</v>
      </c>
      <c r="E17" s="238"/>
      <c r="F17" s="155">
        <f t="shared" si="0"/>
        <v>0</v>
      </c>
      <c r="G17" s="156"/>
      <c r="H17" s="157"/>
    </row>
    <row r="18" spans="2:8">
      <c r="B18" s="5">
        <v>13.61</v>
      </c>
      <c r="C18" s="26"/>
      <c r="D18" s="155">
        <f t="shared" si="1"/>
        <v>0</v>
      </c>
      <c r="E18" s="238"/>
      <c r="F18" s="155">
        <f t="shared" si="0"/>
        <v>0</v>
      </c>
      <c r="G18" s="156"/>
      <c r="H18" s="157"/>
    </row>
    <row r="19" spans="2:8">
      <c r="B19" s="5">
        <v>13.61</v>
      </c>
      <c r="C19" s="26"/>
      <c r="D19" s="155">
        <f t="shared" si="1"/>
        <v>0</v>
      </c>
      <c r="E19" s="238"/>
      <c r="F19" s="155">
        <f t="shared" si="0"/>
        <v>0</v>
      </c>
      <c r="G19" s="156"/>
      <c r="H19" s="157"/>
    </row>
    <row r="20" spans="2:8">
      <c r="B20" s="5">
        <v>13.61</v>
      </c>
      <c r="C20" s="26"/>
      <c r="D20" s="155">
        <f t="shared" si="1"/>
        <v>0</v>
      </c>
      <c r="E20" s="238"/>
      <c r="F20" s="155">
        <f t="shared" si="0"/>
        <v>0</v>
      </c>
      <c r="G20" s="156"/>
      <c r="H20" s="157"/>
    </row>
    <row r="21" spans="2:8">
      <c r="B21" s="5">
        <v>13.61</v>
      </c>
      <c r="C21" s="26"/>
      <c r="D21" s="155">
        <f t="shared" si="1"/>
        <v>0</v>
      </c>
      <c r="E21" s="238"/>
      <c r="F21" s="155">
        <f t="shared" si="0"/>
        <v>0</v>
      </c>
      <c r="G21" s="156"/>
      <c r="H21" s="157"/>
    </row>
    <row r="22" spans="2:8">
      <c r="B22" s="5">
        <v>13.61</v>
      </c>
      <c r="C22" s="26"/>
      <c r="D22" s="155">
        <f t="shared" si="1"/>
        <v>0</v>
      </c>
      <c r="E22" s="238"/>
      <c r="F22" s="155">
        <f t="shared" si="0"/>
        <v>0</v>
      </c>
      <c r="G22" s="156"/>
      <c r="H22" s="157"/>
    </row>
    <row r="23" spans="2:8">
      <c r="B23" s="5">
        <v>13.61</v>
      </c>
      <c r="C23" s="26"/>
      <c r="D23" s="155">
        <f t="shared" si="1"/>
        <v>0</v>
      </c>
      <c r="E23" s="238"/>
      <c r="F23" s="155">
        <f t="shared" si="0"/>
        <v>0</v>
      </c>
      <c r="G23" s="156"/>
      <c r="H23" s="157"/>
    </row>
    <row r="24" spans="2:8">
      <c r="B24" s="5">
        <v>13.61</v>
      </c>
      <c r="C24" s="26"/>
      <c r="D24" s="155">
        <f t="shared" si="1"/>
        <v>0</v>
      </c>
      <c r="E24" s="238"/>
      <c r="F24" s="155">
        <f t="shared" si="0"/>
        <v>0</v>
      </c>
      <c r="G24" s="156"/>
      <c r="H24" s="157"/>
    </row>
    <row r="25" spans="2:8">
      <c r="B25" s="5">
        <v>13.61</v>
      </c>
      <c r="C25" s="26"/>
      <c r="D25" s="155">
        <f t="shared" si="1"/>
        <v>0</v>
      </c>
      <c r="E25" s="238"/>
      <c r="F25" s="155">
        <f t="shared" si="0"/>
        <v>0</v>
      </c>
      <c r="G25" s="156"/>
      <c r="H25" s="157"/>
    </row>
    <row r="26" spans="2:8">
      <c r="B26" s="5">
        <v>13.61</v>
      </c>
      <c r="C26" s="26"/>
      <c r="D26" s="155">
        <f t="shared" si="1"/>
        <v>0</v>
      </c>
      <c r="E26" s="238"/>
      <c r="F26" s="155">
        <f t="shared" si="0"/>
        <v>0</v>
      </c>
      <c r="G26" s="156"/>
      <c r="H26" s="157"/>
    </row>
    <row r="27" spans="2:8">
      <c r="B27" s="5">
        <v>13.61</v>
      </c>
      <c r="C27" s="26"/>
      <c r="D27" s="155">
        <f t="shared" si="1"/>
        <v>0</v>
      </c>
      <c r="E27" s="238"/>
      <c r="F27" s="155">
        <f t="shared" si="0"/>
        <v>0</v>
      </c>
      <c r="G27" s="156"/>
      <c r="H27" s="157"/>
    </row>
    <row r="28" spans="2:8">
      <c r="B28" s="5">
        <v>13.61</v>
      </c>
      <c r="C28" s="26"/>
      <c r="D28" s="155">
        <f t="shared" si="1"/>
        <v>0</v>
      </c>
      <c r="E28" s="238"/>
      <c r="F28" s="155">
        <f t="shared" si="0"/>
        <v>0</v>
      </c>
      <c r="G28" s="156"/>
      <c r="H28" s="157"/>
    </row>
    <row r="29" spans="2:8">
      <c r="B29" s="5">
        <v>13.61</v>
      </c>
      <c r="C29" s="26"/>
      <c r="D29" s="155">
        <f t="shared" si="1"/>
        <v>0</v>
      </c>
      <c r="E29" s="238"/>
      <c r="F29" s="155">
        <f t="shared" si="0"/>
        <v>0</v>
      </c>
      <c r="G29" s="156"/>
      <c r="H29" s="157"/>
    </row>
    <row r="30" spans="2:8" ht="15.75" thickBot="1">
      <c r="B30" s="6">
        <v>13.61</v>
      </c>
      <c r="C30" s="101"/>
      <c r="D30" s="422">
        <f t="shared" si="1"/>
        <v>0</v>
      </c>
      <c r="E30" s="423"/>
      <c r="F30" s="330">
        <f t="shared" si="0"/>
        <v>0</v>
      </c>
      <c r="G30" s="331"/>
      <c r="H30" s="157"/>
    </row>
    <row r="31" spans="2:8">
      <c r="C31" s="103">
        <f>SUM(C8:C30)</f>
        <v>205</v>
      </c>
      <c r="D31" s="13">
        <f>SUM(D8:D30)</f>
        <v>3075</v>
      </c>
      <c r="F31" s="13">
        <f>SUM(F8:F30)</f>
        <v>3075</v>
      </c>
    </row>
    <row r="33" spans="1:7" ht="15.75" thickBot="1"/>
    <row r="34" spans="1:7" ht="15.75" thickBot="1">
      <c r="D34" s="79" t="s">
        <v>4</v>
      </c>
      <c r="E34" s="119">
        <f>F5-C31</f>
        <v>245</v>
      </c>
    </row>
    <row r="35" spans="1:7" ht="15.75" thickBot="1"/>
    <row r="36" spans="1:7" ht="15.75" thickBot="1">
      <c r="C36" s="676" t="s">
        <v>11</v>
      </c>
      <c r="D36" s="677"/>
      <c r="E36" s="123">
        <f>E4+E5-F31+E6</f>
        <v>3675.25</v>
      </c>
      <c r="F36" s="183"/>
      <c r="G36" s="22"/>
    </row>
    <row r="37" spans="1:7">
      <c r="F37" s="22"/>
      <c r="G37" s="22"/>
    </row>
    <row r="40" spans="1:7">
      <c r="A40" s="275"/>
      <c r="B40" s="275"/>
    </row>
  </sheetData>
  <mergeCells count="2">
    <mergeCell ref="A1:G1"/>
    <mergeCell ref="C36:D36"/>
  </mergeCells>
  <printOptions gridLines="1"/>
  <pageMargins left="0.70866141732283472" right="0.70866141732283472" top="0.33" bottom="0.35433070866141736" header="0.31496062992125984" footer="0.31496062992125984"/>
  <pageSetup paperSize="9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Z36"/>
  <sheetViews>
    <sheetView topLeftCell="L16" workbookViewId="0">
      <selection activeCell="F18" sqref="F18"/>
    </sheetView>
  </sheetViews>
  <sheetFormatPr baseColWidth="10" defaultRowHeight="15"/>
  <cols>
    <col min="1" max="1" width="31.140625" bestFit="1" customWidth="1"/>
    <col min="2" max="2" width="18" customWidth="1"/>
    <col min="3" max="3" width="14.7109375" customWidth="1"/>
    <col min="10" max="10" width="31.140625" bestFit="1" customWidth="1"/>
    <col min="11" max="11" width="18" customWidth="1"/>
    <col min="12" max="12" width="14.7109375" customWidth="1"/>
    <col min="19" max="19" width="31.140625" bestFit="1" customWidth="1"/>
    <col min="20" max="20" width="18" customWidth="1"/>
    <col min="21" max="21" width="14.7109375" customWidth="1"/>
  </cols>
  <sheetData>
    <row r="1" spans="1:26" ht="40.5">
      <c r="A1" s="675" t="s">
        <v>250</v>
      </c>
      <c r="B1" s="675"/>
      <c r="C1" s="675"/>
      <c r="D1" s="675"/>
      <c r="E1" s="675"/>
      <c r="F1" s="675"/>
      <c r="G1" s="675"/>
      <c r="H1" s="20">
        <v>1</v>
      </c>
      <c r="J1" s="675" t="str">
        <f>A1</f>
        <v>INVENTARIO DE OCTUBRE 2012</v>
      </c>
      <c r="K1" s="675"/>
      <c r="L1" s="675"/>
      <c r="M1" s="675"/>
      <c r="N1" s="675"/>
      <c r="O1" s="675"/>
      <c r="P1" s="675"/>
      <c r="Q1" s="20">
        <f>H1+1</f>
        <v>2</v>
      </c>
      <c r="S1" s="674" t="s">
        <v>293</v>
      </c>
      <c r="T1" s="674"/>
      <c r="U1" s="674"/>
      <c r="V1" s="674"/>
      <c r="W1" s="674"/>
      <c r="X1" s="674"/>
      <c r="Y1" s="674"/>
      <c r="Z1" s="20">
        <f>Q1+1</f>
        <v>3</v>
      </c>
    </row>
    <row r="2" spans="1:26" ht="15.75" thickBot="1">
      <c r="C2" s="29"/>
      <c r="D2" s="86"/>
      <c r="F2" s="86"/>
      <c r="L2" s="29"/>
      <c r="M2" s="86"/>
      <c r="O2" s="86"/>
      <c r="U2" s="29"/>
      <c r="V2" s="86"/>
      <c r="X2" s="86"/>
    </row>
    <row r="3" spans="1:26" ht="16.5" thickTop="1" thickBot="1">
      <c r="A3" s="135" t="s">
        <v>0</v>
      </c>
      <c r="B3" s="17" t="s">
        <v>1</v>
      </c>
      <c r="C3" s="75"/>
      <c r="D3" s="18" t="s">
        <v>2</v>
      </c>
      <c r="E3" s="18" t="s">
        <v>3</v>
      </c>
      <c r="F3" s="18" t="s">
        <v>4</v>
      </c>
      <c r="G3" s="47" t="s">
        <v>39</v>
      </c>
      <c r="H3" s="62" t="s">
        <v>11</v>
      </c>
      <c r="J3" s="135" t="s">
        <v>0</v>
      </c>
      <c r="K3" s="17" t="s">
        <v>1</v>
      </c>
      <c r="L3" s="75"/>
      <c r="M3" s="18" t="s">
        <v>2</v>
      </c>
      <c r="N3" s="18" t="s">
        <v>3</v>
      </c>
      <c r="O3" s="18" t="s">
        <v>4</v>
      </c>
      <c r="P3" s="47" t="s">
        <v>39</v>
      </c>
      <c r="Q3" s="62" t="s">
        <v>11</v>
      </c>
      <c r="S3" s="135" t="s">
        <v>0</v>
      </c>
      <c r="T3" s="17" t="s">
        <v>1</v>
      </c>
      <c r="U3" s="75"/>
      <c r="V3" s="18" t="s">
        <v>2</v>
      </c>
      <c r="W3" s="18" t="s">
        <v>3</v>
      </c>
      <c r="X3" s="18" t="s">
        <v>4</v>
      </c>
      <c r="Y3" s="47" t="s">
        <v>39</v>
      </c>
      <c r="Z3" s="62" t="s">
        <v>11</v>
      </c>
    </row>
    <row r="4" spans="1:26" ht="15.75" thickTop="1">
      <c r="A4" s="22"/>
      <c r="B4" s="21"/>
      <c r="D4" s="84"/>
      <c r="E4" s="133">
        <v>9.98</v>
      </c>
      <c r="F4" s="134">
        <v>12</v>
      </c>
      <c r="G4" s="630" t="s">
        <v>336</v>
      </c>
      <c r="J4" s="22"/>
      <c r="K4" s="21" t="s">
        <v>75</v>
      </c>
      <c r="M4" s="84"/>
      <c r="N4" s="133">
        <v>301.72000000000003</v>
      </c>
      <c r="O4" s="134">
        <v>22</v>
      </c>
      <c r="P4" s="22"/>
      <c r="S4" s="22"/>
      <c r="T4" s="21" t="s">
        <v>75</v>
      </c>
      <c r="V4" s="84"/>
      <c r="W4" s="133">
        <v>1178.6300000000001</v>
      </c>
      <c r="X4" s="134">
        <v>33</v>
      </c>
      <c r="Y4" s="22"/>
    </row>
    <row r="5" spans="1:26">
      <c r="A5" s="22" t="s">
        <v>76</v>
      </c>
      <c r="B5" s="21" t="s">
        <v>75</v>
      </c>
      <c r="C5" s="143">
        <v>60</v>
      </c>
      <c r="D5" s="228">
        <v>41164</v>
      </c>
      <c r="E5" s="242">
        <v>4998.8999999999996</v>
      </c>
      <c r="F5" s="134">
        <v>180</v>
      </c>
      <c r="G5" s="629">
        <f>F31</f>
        <v>4988.920000000001</v>
      </c>
      <c r="H5" s="16">
        <f>E5-G5+E6+E4</f>
        <v>19.959999999998654</v>
      </c>
      <c r="J5" s="22" t="s">
        <v>32</v>
      </c>
      <c r="K5" s="21" t="s">
        <v>166</v>
      </c>
      <c r="L5" s="143">
        <v>61</v>
      </c>
      <c r="M5" s="228">
        <v>41199</v>
      </c>
      <c r="N5" s="242">
        <v>18193.41</v>
      </c>
      <c r="O5" s="134">
        <v>561</v>
      </c>
      <c r="P5" s="84">
        <f>O31</f>
        <v>18495.13</v>
      </c>
      <c r="Q5" s="16">
        <f>N5-P5+N6+N4</f>
        <v>-1.1368683772161603E-12</v>
      </c>
      <c r="S5" s="22" t="s">
        <v>32</v>
      </c>
      <c r="T5" s="21" t="s">
        <v>166</v>
      </c>
      <c r="U5" s="143">
        <v>62.7</v>
      </c>
      <c r="V5" s="228">
        <v>41237</v>
      </c>
      <c r="W5" s="242">
        <v>18512.37</v>
      </c>
      <c r="X5" s="134">
        <v>602</v>
      </c>
      <c r="Y5" s="84">
        <f>X31</f>
        <v>6430.5999999999995</v>
      </c>
      <c r="Z5" s="16">
        <f>W5-Y5+W6+W4</f>
        <v>13260.400000000001</v>
      </c>
    </row>
    <row r="6" spans="1:26" ht="15.75" thickBot="1">
      <c r="A6" s="22"/>
      <c r="B6" s="34" t="s">
        <v>103</v>
      </c>
      <c r="C6" s="21"/>
      <c r="D6" s="80"/>
      <c r="E6" s="217"/>
      <c r="F6" s="134"/>
      <c r="G6" s="22"/>
      <c r="J6" s="22"/>
      <c r="K6" s="34"/>
      <c r="L6" s="21"/>
      <c r="M6" s="80"/>
      <c r="N6" s="217"/>
      <c r="O6" s="134"/>
      <c r="P6" s="22"/>
      <c r="S6" s="22"/>
      <c r="T6" s="34"/>
      <c r="U6" s="21"/>
      <c r="V6" s="80"/>
      <c r="W6" s="217"/>
      <c r="X6" s="134"/>
      <c r="Y6" s="22"/>
    </row>
    <row r="7" spans="1:26" ht="16.5" thickTop="1" thickBot="1">
      <c r="B7" s="139" t="s">
        <v>7</v>
      </c>
      <c r="C7" s="48" t="s">
        <v>8</v>
      </c>
      <c r="D7" s="54" t="s">
        <v>3</v>
      </c>
      <c r="E7" s="55" t="s">
        <v>2</v>
      </c>
      <c r="F7" s="18" t="s">
        <v>9</v>
      </c>
      <c r="G7" s="19" t="s">
        <v>15</v>
      </c>
      <c r="H7" s="43"/>
      <c r="K7" s="139" t="s">
        <v>7</v>
      </c>
      <c r="L7" s="48" t="s">
        <v>8</v>
      </c>
      <c r="M7" s="54" t="s">
        <v>3</v>
      </c>
      <c r="N7" s="55" t="s">
        <v>2</v>
      </c>
      <c r="O7" s="18" t="s">
        <v>9</v>
      </c>
      <c r="P7" s="19" t="s">
        <v>15</v>
      </c>
      <c r="Q7" s="43"/>
      <c r="T7" s="139" t="s">
        <v>7</v>
      </c>
      <c r="U7" s="48" t="s">
        <v>8</v>
      </c>
      <c r="V7" s="54" t="s">
        <v>3</v>
      </c>
      <c r="W7" s="55" t="s">
        <v>2</v>
      </c>
      <c r="X7" s="18" t="s">
        <v>9</v>
      </c>
      <c r="Y7" s="19" t="s">
        <v>15</v>
      </c>
      <c r="Z7" s="43"/>
    </row>
    <row r="8" spans="1:26" ht="15.75" thickTop="1">
      <c r="A8" s="118" t="s">
        <v>36</v>
      </c>
      <c r="B8" s="5"/>
      <c r="C8" s="26">
        <v>30</v>
      </c>
      <c r="D8" s="130">
        <v>825.2</v>
      </c>
      <c r="E8" s="283">
        <v>41207</v>
      </c>
      <c r="F8" s="130">
        <v>825.2</v>
      </c>
      <c r="G8" s="147" t="s">
        <v>222</v>
      </c>
      <c r="H8" s="131">
        <v>63</v>
      </c>
      <c r="J8" s="118" t="s">
        <v>36</v>
      </c>
      <c r="K8" s="5"/>
      <c r="L8" s="26">
        <v>25</v>
      </c>
      <c r="M8" s="310">
        <v>760.7</v>
      </c>
      <c r="N8" s="570">
        <v>41214</v>
      </c>
      <c r="O8" s="310">
        <v>760.7</v>
      </c>
      <c r="P8" s="311" t="s">
        <v>331</v>
      </c>
      <c r="Q8" s="309">
        <v>63</v>
      </c>
      <c r="S8" s="118" t="s">
        <v>36</v>
      </c>
      <c r="T8" s="5"/>
      <c r="U8" s="26">
        <v>25</v>
      </c>
      <c r="V8" s="310">
        <v>820.1</v>
      </c>
      <c r="W8" s="570">
        <v>41235</v>
      </c>
      <c r="X8" s="310">
        <v>820.1</v>
      </c>
      <c r="Y8" s="311" t="s">
        <v>445</v>
      </c>
      <c r="Z8" s="309">
        <v>63</v>
      </c>
    </row>
    <row r="9" spans="1:26">
      <c r="A9" s="212"/>
      <c r="B9" s="5"/>
      <c r="C9" s="26">
        <v>10</v>
      </c>
      <c r="D9" s="130">
        <v>300.10000000000002</v>
      </c>
      <c r="E9" s="283">
        <v>41207</v>
      </c>
      <c r="F9" s="130">
        <v>300.10000000000002</v>
      </c>
      <c r="G9" s="147" t="s">
        <v>223</v>
      </c>
      <c r="H9" s="131">
        <v>63</v>
      </c>
      <c r="J9" s="212" t="s">
        <v>162</v>
      </c>
      <c r="K9" s="5"/>
      <c r="L9" s="26">
        <v>30</v>
      </c>
      <c r="M9" s="310">
        <v>909.3</v>
      </c>
      <c r="N9" s="570">
        <v>41215</v>
      </c>
      <c r="O9" s="310">
        <v>909.3</v>
      </c>
      <c r="P9" s="311" t="s">
        <v>339</v>
      </c>
      <c r="Q9" s="309">
        <v>63</v>
      </c>
      <c r="S9" s="212" t="s">
        <v>307</v>
      </c>
      <c r="T9" s="5"/>
      <c r="U9" s="26">
        <v>10</v>
      </c>
      <c r="V9" s="310">
        <v>329.4</v>
      </c>
      <c r="W9" s="570">
        <v>41236</v>
      </c>
      <c r="X9" s="310">
        <v>329.4</v>
      </c>
      <c r="Y9" s="311" t="s">
        <v>449</v>
      </c>
      <c r="Z9" s="309">
        <v>63</v>
      </c>
    </row>
    <row r="10" spans="1:26">
      <c r="A10" s="258"/>
      <c r="B10" s="5"/>
      <c r="C10" s="26">
        <v>30</v>
      </c>
      <c r="D10" s="130">
        <v>859</v>
      </c>
      <c r="E10" s="283">
        <v>41208</v>
      </c>
      <c r="F10" s="130">
        <v>859</v>
      </c>
      <c r="G10" s="147" t="s">
        <v>226</v>
      </c>
      <c r="H10" s="131">
        <v>63</v>
      </c>
      <c r="J10" s="258" t="s">
        <v>163</v>
      </c>
      <c r="K10" s="5"/>
      <c r="L10" s="26">
        <v>25</v>
      </c>
      <c r="M10" s="310">
        <v>832.7</v>
      </c>
      <c r="N10" s="570">
        <v>41215</v>
      </c>
      <c r="O10" s="310">
        <v>832.7</v>
      </c>
      <c r="P10" s="311" t="s">
        <v>341</v>
      </c>
      <c r="Q10" s="309">
        <v>63</v>
      </c>
      <c r="S10" s="258" t="s">
        <v>298</v>
      </c>
      <c r="T10" s="5"/>
      <c r="U10" s="26">
        <v>30</v>
      </c>
      <c r="V10" s="310">
        <v>886.8</v>
      </c>
      <c r="W10" s="570">
        <v>41237</v>
      </c>
      <c r="X10" s="310">
        <v>886.8</v>
      </c>
      <c r="Y10" s="311" t="s">
        <v>457</v>
      </c>
      <c r="Z10" s="309">
        <v>64</v>
      </c>
    </row>
    <row r="11" spans="1:26">
      <c r="A11" s="207" t="s">
        <v>37</v>
      </c>
      <c r="B11" s="5"/>
      <c r="C11" s="26">
        <v>5</v>
      </c>
      <c r="D11" s="130">
        <v>148.30000000000001</v>
      </c>
      <c r="E11" s="283">
        <v>41208</v>
      </c>
      <c r="F11" s="130">
        <v>148.30000000000001</v>
      </c>
      <c r="G11" s="147" t="s">
        <v>227</v>
      </c>
      <c r="H11" s="131">
        <v>63</v>
      </c>
      <c r="J11" s="207" t="s">
        <v>37</v>
      </c>
      <c r="K11" s="5"/>
      <c r="L11" s="26">
        <v>30</v>
      </c>
      <c r="M11" s="310">
        <v>797.1</v>
      </c>
      <c r="N11" s="570">
        <v>41216</v>
      </c>
      <c r="O11" s="310">
        <v>797.1</v>
      </c>
      <c r="P11" s="311" t="s">
        <v>342</v>
      </c>
      <c r="Q11" s="309">
        <v>63</v>
      </c>
      <c r="S11" s="207" t="s">
        <v>37</v>
      </c>
      <c r="T11" s="5"/>
      <c r="U11" s="26">
        <v>5</v>
      </c>
      <c r="V11" s="310">
        <v>158</v>
      </c>
      <c r="W11" s="570">
        <v>41239</v>
      </c>
      <c r="X11" s="310">
        <v>158</v>
      </c>
      <c r="Y11" s="311" t="s">
        <v>461</v>
      </c>
      <c r="Z11" s="309">
        <v>64</v>
      </c>
    </row>
    <row r="12" spans="1:26">
      <c r="A12" s="213"/>
      <c r="B12" s="5"/>
      <c r="C12" s="26">
        <v>5</v>
      </c>
      <c r="D12" s="130">
        <v>146.6</v>
      </c>
      <c r="E12" s="283">
        <v>41209</v>
      </c>
      <c r="F12" s="130">
        <v>146.6</v>
      </c>
      <c r="G12" s="147" t="s">
        <v>229</v>
      </c>
      <c r="H12" s="131">
        <v>63</v>
      </c>
      <c r="J12" s="213" t="s">
        <v>167</v>
      </c>
      <c r="K12" s="5"/>
      <c r="L12" s="26">
        <v>5</v>
      </c>
      <c r="M12" s="310">
        <v>140.4</v>
      </c>
      <c r="N12" s="570">
        <v>41216</v>
      </c>
      <c r="O12" s="310">
        <v>140.4</v>
      </c>
      <c r="P12" s="311" t="s">
        <v>343</v>
      </c>
      <c r="Q12" s="309">
        <v>63</v>
      </c>
      <c r="S12" s="213" t="s">
        <v>297</v>
      </c>
      <c r="T12" s="5"/>
      <c r="U12" s="26">
        <v>30</v>
      </c>
      <c r="V12" s="310">
        <v>908.5</v>
      </c>
      <c r="W12" s="570">
        <v>41239</v>
      </c>
      <c r="X12" s="310">
        <v>908.5</v>
      </c>
      <c r="Y12" s="311" t="s">
        <v>462</v>
      </c>
      <c r="Z12" s="309">
        <v>64</v>
      </c>
    </row>
    <row r="13" spans="1:26">
      <c r="A13" s="163"/>
      <c r="B13" s="5"/>
      <c r="C13" s="26">
        <v>30</v>
      </c>
      <c r="D13" s="130">
        <v>671.4</v>
      </c>
      <c r="E13" s="283">
        <v>41211</v>
      </c>
      <c r="F13" s="130">
        <v>671.4</v>
      </c>
      <c r="G13" s="147" t="s">
        <v>231</v>
      </c>
      <c r="H13" s="131">
        <v>63</v>
      </c>
      <c r="J13" s="163" t="s">
        <v>164</v>
      </c>
      <c r="K13" s="5"/>
      <c r="L13" s="26">
        <v>30</v>
      </c>
      <c r="M13" s="310">
        <v>794.9</v>
      </c>
      <c r="N13" s="570">
        <v>41218</v>
      </c>
      <c r="O13" s="310">
        <v>794.9</v>
      </c>
      <c r="P13" s="311" t="s">
        <v>350</v>
      </c>
      <c r="Q13" s="309">
        <v>63</v>
      </c>
      <c r="S13" s="163" t="s">
        <v>308</v>
      </c>
      <c r="T13" s="5"/>
      <c r="U13" s="26">
        <v>30</v>
      </c>
      <c r="V13" s="310">
        <v>896.7</v>
      </c>
      <c r="W13" s="570">
        <v>41239</v>
      </c>
      <c r="X13" s="310">
        <v>896.7</v>
      </c>
      <c r="Y13" s="311" t="s">
        <v>463</v>
      </c>
      <c r="Z13" s="309">
        <v>64</v>
      </c>
    </row>
    <row r="14" spans="1:26">
      <c r="A14" s="77"/>
      <c r="B14" s="5"/>
      <c r="C14" s="26">
        <v>30</v>
      </c>
      <c r="D14" s="130">
        <v>768.3</v>
      </c>
      <c r="E14" s="283">
        <v>41212</v>
      </c>
      <c r="F14" s="130">
        <v>768.3</v>
      </c>
      <c r="G14" s="147" t="s">
        <v>233</v>
      </c>
      <c r="H14" s="131">
        <v>63</v>
      </c>
      <c r="J14" s="77"/>
      <c r="K14" s="5"/>
      <c r="L14" s="26">
        <v>40</v>
      </c>
      <c r="M14" s="310">
        <v>1277.5999999999999</v>
      </c>
      <c r="N14" s="570">
        <v>41218</v>
      </c>
      <c r="O14" s="310">
        <v>1277.5999999999999</v>
      </c>
      <c r="P14" s="311" t="s">
        <v>351</v>
      </c>
      <c r="Q14" s="309">
        <v>63</v>
      </c>
      <c r="S14" s="77"/>
      <c r="T14" s="5"/>
      <c r="U14" s="26">
        <v>20</v>
      </c>
      <c r="V14" s="310">
        <v>622</v>
      </c>
      <c r="W14" s="570">
        <v>41239</v>
      </c>
      <c r="X14" s="310">
        <v>622</v>
      </c>
      <c r="Y14" s="311" t="s">
        <v>466</v>
      </c>
      <c r="Z14" s="309">
        <v>64</v>
      </c>
    </row>
    <row r="15" spans="1:26">
      <c r="B15" s="5"/>
      <c r="C15" s="26">
        <v>25</v>
      </c>
      <c r="D15" s="310">
        <v>816</v>
      </c>
      <c r="E15" s="570">
        <v>41214</v>
      </c>
      <c r="F15" s="310">
        <v>816</v>
      </c>
      <c r="G15" s="311" t="s">
        <v>329</v>
      </c>
      <c r="H15" s="309">
        <v>63</v>
      </c>
      <c r="K15" s="5"/>
      <c r="L15" s="26">
        <v>25</v>
      </c>
      <c r="M15" s="310">
        <v>822.6</v>
      </c>
      <c r="N15" s="570">
        <v>41220</v>
      </c>
      <c r="O15" s="310">
        <v>822.6</v>
      </c>
      <c r="P15" s="311" t="s">
        <v>357</v>
      </c>
      <c r="Q15" s="309">
        <v>63</v>
      </c>
      <c r="T15" s="5"/>
      <c r="U15" s="26">
        <v>5</v>
      </c>
      <c r="V15" s="310">
        <v>156.80000000000001</v>
      </c>
      <c r="W15" s="570">
        <v>41240</v>
      </c>
      <c r="X15" s="310">
        <v>156.80000000000001</v>
      </c>
      <c r="Y15" s="311" t="s">
        <v>475</v>
      </c>
      <c r="Z15" s="309">
        <v>64</v>
      </c>
    </row>
    <row r="16" spans="1:26">
      <c r="B16" s="5"/>
      <c r="C16" s="26">
        <v>5</v>
      </c>
      <c r="D16" s="310">
        <v>152.30000000000001</v>
      </c>
      <c r="E16" s="570">
        <v>41214</v>
      </c>
      <c r="F16" s="310">
        <v>152.30000000000001</v>
      </c>
      <c r="G16" s="311" t="s">
        <v>330</v>
      </c>
      <c r="H16" s="309">
        <v>63</v>
      </c>
      <c r="K16" s="5"/>
      <c r="L16" s="26">
        <v>25</v>
      </c>
      <c r="M16" s="310">
        <v>825.9</v>
      </c>
      <c r="N16" s="570">
        <v>41221</v>
      </c>
      <c r="O16" s="310">
        <v>825.9</v>
      </c>
      <c r="P16" s="311" t="s">
        <v>363</v>
      </c>
      <c r="Q16" s="309">
        <v>63</v>
      </c>
      <c r="T16" s="5"/>
      <c r="U16" s="26">
        <v>30</v>
      </c>
      <c r="V16" s="310">
        <v>872.4</v>
      </c>
      <c r="W16" s="570">
        <v>41242</v>
      </c>
      <c r="X16" s="310">
        <v>872.4</v>
      </c>
      <c r="Y16" s="311" t="s">
        <v>481</v>
      </c>
      <c r="Z16" s="309">
        <v>64</v>
      </c>
    </row>
    <row r="17" spans="1:26">
      <c r="B17" s="5"/>
      <c r="C17" s="26"/>
      <c r="D17" s="310"/>
      <c r="E17" s="570"/>
      <c r="F17" s="310"/>
      <c r="G17" s="311"/>
      <c r="H17" s="309"/>
      <c r="K17" s="5"/>
      <c r="L17" s="26">
        <v>28</v>
      </c>
      <c r="M17" s="310">
        <v>782.5</v>
      </c>
      <c r="N17" s="570">
        <v>41222</v>
      </c>
      <c r="O17" s="310">
        <v>782.5</v>
      </c>
      <c r="P17" s="311" t="s">
        <v>365</v>
      </c>
      <c r="Q17" s="309">
        <v>63</v>
      </c>
      <c r="T17" s="5"/>
      <c r="U17" s="26">
        <v>25</v>
      </c>
      <c r="V17" s="310">
        <v>779.9</v>
      </c>
      <c r="W17" s="570">
        <v>41242</v>
      </c>
      <c r="X17" s="310">
        <v>779.9</v>
      </c>
      <c r="Y17" s="311" t="s">
        <v>491</v>
      </c>
      <c r="Z17" s="309">
        <v>64</v>
      </c>
    </row>
    <row r="18" spans="1:26">
      <c r="B18" s="5"/>
      <c r="C18" s="26"/>
      <c r="D18" s="310"/>
      <c r="E18" s="570"/>
      <c r="F18" s="310"/>
      <c r="G18" s="311"/>
      <c r="H18" s="309"/>
      <c r="K18" s="5"/>
      <c r="L18" s="26">
        <v>25</v>
      </c>
      <c r="M18" s="310">
        <v>820</v>
      </c>
      <c r="N18" s="570">
        <v>41225</v>
      </c>
      <c r="O18" s="310">
        <v>820</v>
      </c>
      <c r="P18" s="311" t="s">
        <v>376</v>
      </c>
      <c r="Q18" s="309">
        <v>63</v>
      </c>
      <c r="T18" s="5"/>
      <c r="U18" s="26"/>
      <c r="V18" s="310"/>
      <c r="W18" s="570"/>
      <c r="X18" s="310"/>
      <c r="Y18" s="311"/>
      <c r="Z18" s="309"/>
    </row>
    <row r="19" spans="1:26">
      <c r="B19" s="5"/>
      <c r="C19" s="26"/>
      <c r="D19" s="310"/>
      <c r="E19" s="570"/>
      <c r="F19" s="310"/>
      <c r="G19" s="311"/>
      <c r="H19" s="309"/>
      <c r="J19">
        <v>1270.02</v>
      </c>
      <c r="K19" s="5"/>
      <c r="L19" s="26">
        <v>5</v>
      </c>
      <c r="M19" s="310">
        <v>160.6</v>
      </c>
      <c r="N19" s="570">
        <v>41225</v>
      </c>
      <c r="O19" s="310">
        <v>160.6</v>
      </c>
      <c r="P19" s="311" t="s">
        <v>377</v>
      </c>
      <c r="Q19" s="309">
        <v>63</v>
      </c>
      <c r="T19" s="5"/>
      <c r="U19" s="26"/>
      <c r="V19" s="310"/>
      <c r="W19" s="570"/>
      <c r="X19" s="310"/>
      <c r="Y19" s="311"/>
      <c r="Z19" s="309"/>
    </row>
    <row r="20" spans="1:26" ht="15.75" thickBot="1">
      <c r="B20" s="5"/>
      <c r="C20" s="26">
        <v>22</v>
      </c>
      <c r="D20" s="310">
        <v>301.72000000000003</v>
      </c>
      <c r="E20" s="570"/>
      <c r="F20" s="310">
        <v>301.72000000000003</v>
      </c>
      <c r="G20" s="311"/>
      <c r="H20" s="309"/>
      <c r="J20" s="574">
        <v>18193.41</v>
      </c>
      <c r="K20" s="5"/>
      <c r="L20" s="26">
        <v>40</v>
      </c>
      <c r="M20" s="310">
        <v>1319.9</v>
      </c>
      <c r="N20" s="570">
        <v>41226</v>
      </c>
      <c r="O20" s="310">
        <v>1319.9</v>
      </c>
      <c r="P20" s="311" t="s">
        <v>382</v>
      </c>
      <c r="Q20" s="309">
        <v>63</v>
      </c>
      <c r="S20" s="574"/>
      <c r="T20" s="5"/>
      <c r="U20" s="26"/>
      <c r="V20" s="310"/>
      <c r="W20" s="570"/>
      <c r="X20" s="310"/>
      <c r="Y20" s="311"/>
      <c r="Z20" s="309"/>
    </row>
    <row r="21" spans="1:26" ht="15.75" thickTop="1">
      <c r="B21" s="5"/>
      <c r="C21" s="26"/>
      <c r="D21" s="310"/>
      <c r="E21" s="570"/>
      <c r="F21" s="310"/>
      <c r="G21" s="311"/>
      <c r="H21" s="309"/>
      <c r="J21" s="190">
        <f>SUM(J19:J20)</f>
        <v>19463.43</v>
      </c>
      <c r="K21" s="5"/>
      <c r="L21" s="26">
        <v>24</v>
      </c>
      <c r="M21" s="310">
        <v>772.5</v>
      </c>
      <c r="N21" s="570">
        <v>41226</v>
      </c>
      <c r="O21" s="310">
        <v>772.5</v>
      </c>
      <c r="P21" s="311" t="s">
        <v>384</v>
      </c>
      <c r="Q21" s="309">
        <v>63</v>
      </c>
      <c r="S21" s="190">
        <f>SUM(S19:S20)</f>
        <v>0</v>
      </c>
      <c r="T21" s="5"/>
      <c r="U21" s="26"/>
      <c r="V21" s="310"/>
      <c r="W21" s="570"/>
      <c r="X21" s="310"/>
      <c r="Y21" s="311"/>
      <c r="Z21" s="309"/>
    </row>
    <row r="22" spans="1:26">
      <c r="B22" s="5"/>
      <c r="C22" s="26"/>
      <c r="D22" s="310"/>
      <c r="E22" s="570"/>
      <c r="F22" s="310"/>
      <c r="G22" s="311"/>
      <c r="H22" s="309"/>
      <c r="K22" s="5"/>
      <c r="L22" s="26">
        <v>25</v>
      </c>
      <c r="M22" s="310">
        <v>855</v>
      </c>
      <c r="N22" s="570">
        <v>41227</v>
      </c>
      <c r="O22" s="310">
        <v>855</v>
      </c>
      <c r="P22" s="311" t="s">
        <v>389</v>
      </c>
      <c r="Q22" s="309">
        <v>63</v>
      </c>
      <c r="T22" s="5"/>
      <c r="U22" s="26"/>
      <c r="V22" s="310"/>
      <c r="W22" s="570"/>
      <c r="X22" s="310"/>
      <c r="Y22" s="311"/>
      <c r="Z22" s="309"/>
    </row>
    <row r="23" spans="1:26">
      <c r="B23" s="5"/>
      <c r="C23" s="26"/>
      <c r="D23" s="310"/>
      <c r="E23" s="570"/>
      <c r="F23" s="310"/>
      <c r="G23" s="311"/>
      <c r="H23" s="309"/>
      <c r="K23" s="5"/>
      <c r="L23" s="26">
        <v>25</v>
      </c>
      <c r="M23" s="310">
        <v>853</v>
      </c>
      <c r="N23" s="570">
        <v>41229</v>
      </c>
      <c r="O23" s="310">
        <v>853</v>
      </c>
      <c r="P23" s="311" t="s">
        <v>399</v>
      </c>
      <c r="Q23" s="309">
        <v>63</v>
      </c>
      <c r="T23" s="5"/>
      <c r="U23" s="26"/>
      <c r="V23" s="310"/>
      <c r="W23" s="570"/>
      <c r="X23" s="310"/>
      <c r="Y23" s="311"/>
      <c r="Z23" s="309"/>
    </row>
    <row r="24" spans="1:26">
      <c r="B24" s="5"/>
      <c r="C24" s="26"/>
      <c r="D24" s="310"/>
      <c r="E24" s="570"/>
      <c r="F24" s="310"/>
      <c r="G24" s="311"/>
      <c r="H24" s="309"/>
      <c r="J24">
        <v>561</v>
      </c>
      <c r="K24" s="5"/>
      <c r="L24" s="26">
        <v>25</v>
      </c>
      <c r="M24" s="310">
        <v>810.3</v>
      </c>
      <c r="N24" s="570">
        <v>41230</v>
      </c>
      <c r="O24" s="310">
        <v>810.3</v>
      </c>
      <c r="P24" s="311" t="s">
        <v>403</v>
      </c>
      <c r="Q24" s="309">
        <v>63</v>
      </c>
      <c r="T24" s="5"/>
      <c r="U24" s="26"/>
      <c r="V24" s="130"/>
      <c r="W24" s="283"/>
      <c r="X24" s="130"/>
      <c r="Y24" s="147"/>
      <c r="Z24" s="131"/>
    </row>
    <row r="25" spans="1:26" ht="15.75" thickBot="1">
      <c r="B25" s="5"/>
      <c r="C25" s="26"/>
      <c r="D25" s="310"/>
      <c r="E25" s="570"/>
      <c r="F25" s="310"/>
      <c r="G25" s="311"/>
      <c r="H25" s="309"/>
      <c r="J25" s="574">
        <v>52</v>
      </c>
      <c r="K25" s="5"/>
      <c r="L25" s="26">
        <v>40</v>
      </c>
      <c r="M25" s="310">
        <v>1287.7</v>
      </c>
      <c r="N25" s="570">
        <v>41230</v>
      </c>
      <c r="O25" s="310">
        <v>1287.7</v>
      </c>
      <c r="P25" s="311" t="s">
        <v>405</v>
      </c>
      <c r="Q25" s="309">
        <v>63</v>
      </c>
      <c r="S25" s="574"/>
      <c r="T25" s="5"/>
      <c r="U25" s="26"/>
      <c r="V25" s="130"/>
      <c r="W25" s="283"/>
      <c r="X25" s="130"/>
      <c r="Y25" s="147"/>
      <c r="Z25" s="131"/>
    </row>
    <row r="26" spans="1:26" ht="15.75" thickTop="1">
      <c r="B26" s="5"/>
      <c r="C26" s="26"/>
      <c r="D26" s="310"/>
      <c r="E26" s="570"/>
      <c r="F26" s="310"/>
      <c r="G26" s="311"/>
      <c r="H26" s="309"/>
      <c r="J26" s="190">
        <f>SUM(J24:J25)</f>
        <v>613</v>
      </c>
      <c r="K26" s="5"/>
      <c r="L26" s="26">
        <v>23</v>
      </c>
      <c r="M26" s="310">
        <v>746</v>
      </c>
      <c r="N26" s="570">
        <v>41232</v>
      </c>
      <c r="O26" s="310">
        <v>746</v>
      </c>
      <c r="P26" s="311" t="s">
        <v>415</v>
      </c>
      <c r="Q26" s="309">
        <v>63</v>
      </c>
      <c r="S26" s="190">
        <f>SUM(S24:S25)</f>
        <v>0</v>
      </c>
      <c r="T26" s="5"/>
      <c r="U26" s="26"/>
      <c r="V26" s="130"/>
      <c r="W26" s="283"/>
      <c r="X26" s="130"/>
      <c r="Y26" s="147"/>
      <c r="Z26" s="131"/>
    </row>
    <row r="27" spans="1:26">
      <c r="B27" s="5"/>
      <c r="C27" s="26"/>
      <c r="D27" s="310"/>
      <c r="E27" s="570"/>
      <c r="F27" s="310"/>
      <c r="G27" s="311"/>
      <c r="H27" s="309"/>
      <c r="K27" s="5"/>
      <c r="L27" s="26">
        <v>25</v>
      </c>
      <c r="M27" s="310">
        <v>782.9</v>
      </c>
      <c r="N27" s="570">
        <v>41232</v>
      </c>
      <c r="O27" s="310">
        <v>782.9</v>
      </c>
      <c r="P27" s="311" t="s">
        <v>420</v>
      </c>
      <c r="Q27" s="309">
        <v>63</v>
      </c>
      <c r="T27" s="5"/>
      <c r="U27" s="26"/>
      <c r="V27" s="130"/>
      <c r="W27" s="283"/>
      <c r="X27" s="130"/>
      <c r="Y27" s="147"/>
      <c r="Z27" s="131"/>
    </row>
    <row r="28" spans="1:26">
      <c r="B28" s="5"/>
      <c r="C28" s="26"/>
      <c r="D28" s="310"/>
      <c r="E28" s="570"/>
      <c r="F28" s="310"/>
      <c r="G28" s="311"/>
      <c r="H28" s="309"/>
      <c r="K28" s="5"/>
      <c r="L28" s="26">
        <v>25</v>
      </c>
      <c r="M28" s="310">
        <v>803.4</v>
      </c>
      <c r="N28" s="570">
        <v>41233</v>
      </c>
      <c r="O28" s="310">
        <v>803.4</v>
      </c>
      <c r="P28" s="311" t="s">
        <v>428</v>
      </c>
      <c r="Q28" s="309">
        <v>63</v>
      </c>
      <c r="T28" s="5"/>
      <c r="U28" s="26"/>
      <c r="V28" s="130"/>
      <c r="W28" s="283"/>
      <c r="X28" s="130"/>
      <c r="Y28" s="147"/>
      <c r="Z28" s="131"/>
    </row>
    <row r="29" spans="1:26">
      <c r="B29" s="5"/>
      <c r="C29" s="26"/>
      <c r="D29" s="310"/>
      <c r="E29" s="570"/>
      <c r="F29" s="310"/>
      <c r="G29" s="311"/>
      <c r="H29" s="309"/>
      <c r="K29" s="5"/>
      <c r="L29" s="26">
        <v>5</v>
      </c>
      <c r="M29" s="310">
        <v>161.5</v>
      </c>
      <c r="N29" s="570">
        <v>41233</v>
      </c>
      <c r="O29" s="310">
        <v>161.5</v>
      </c>
      <c r="P29" s="311" t="s">
        <v>429</v>
      </c>
      <c r="Q29" s="309">
        <v>63</v>
      </c>
      <c r="T29" s="5"/>
      <c r="U29" s="26"/>
      <c r="V29" s="130"/>
      <c r="W29" s="283"/>
      <c r="X29" s="130"/>
      <c r="Y29" s="147"/>
      <c r="Z29" s="131"/>
    </row>
    <row r="30" spans="1:26" ht="15.75" thickBot="1">
      <c r="B30" s="6"/>
      <c r="C30" s="101"/>
      <c r="D30" s="571"/>
      <c r="E30" s="572"/>
      <c r="F30" s="325"/>
      <c r="G30" s="573"/>
      <c r="H30" s="309"/>
      <c r="K30" s="6"/>
      <c r="L30" s="101">
        <v>33</v>
      </c>
      <c r="M30" s="571">
        <v>1178.6300000000001</v>
      </c>
      <c r="N30" s="572"/>
      <c r="O30" s="325">
        <v>1178.6300000000001</v>
      </c>
      <c r="P30" s="573"/>
      <c r="Q30" s="309"/>
      <c r="T30" s="6"/>
      <c r="U30" s="101"/>
      <c r="V30" s="353"/>
      <c r="W30" s="354"/>
      <c r="X30" s="332"/>
      <c r="Y30" s="333"/>
      <c r="Z30" s="131"/>
    </row>
    <row r="31" spans="1:26">
      <c r="C31" s="103">
        <f>SUM(C8:C30)</f>
        <v>192</v>
      </c>
      <c r="D31" s="13">
        <f>SUM(D8:D30)</f>
        <v>4988.920000000001</v>
      </c>
      <c r="F31" s="13">
        <f>SUM(F8:F30)</f>
        <v>4988.920000000001</v>
      </c>
      <c r="L31" s="103">
        <f>SUM(L8:L30)</f>
        <v>583</v>
      </c>
      <c r="M31" s="13">
        <f>SUM(M8:M30)</f>
        <v>18495.13</v>
      </c>
      <c r="O31" s="13">
        <f>SUM(O8:O30)</f>
        <v>18495.13</v>
      </c>
      <c r="U31" s="103">
        <f>SUM(U8:U30)</f>
        <v>210</v>
      </c>
      <c r="V31" s="13">
        <f>SUM(V8:V30)</f>
        <v>6430.5999999999995</v>
      </c>
      <c r="X31" s="13">
        <f>SUM(X8:X30)</f>
        <v>6430.5999999999995</v>
      </c>
    </row>
    <row r="32" spans="1:26">
      <c r="A32">
        <v>395</v>
      </c>
    </row>
    <row r="33" spans="1:25" ht="15.75" thickBot="1">
      <c r="A33">
        <v>180</v>
      </c>
    </row>
    <row r="34" spans="1:25" ht="15.75" thickBot="1">
      <c r="A34">
        <f>SUM(A32:A33)</f>
        <v>575</v>
      </c>
      <c r="D34" s="79" t="s">
        <v>4</v>
      </c>
      <c r="E34" s="119">
        <f>F5+F4-C31</f>
        <v>0</v>
      </c>
      <c r="M34" s="79" t="s">
        <v>4</v>
      </c>
      <c r="N34" s="119">
        <f>O4+O5-L31</f>
        <v>0</v>
      </c>
      <c r="V34" s="79" t="s">
        <v>4</v>
      </c>
      <c r="W34" s="119">
        <f>X4+X5-U31</f>
        <v>425</v>
      </c>
    </row>
    <row r="35" spans="1:25" ht="15.75" thickBot="1"/>
    <row r="36" spans="1:25" ht="15.75" thickBot="1">
      <c r="C36" s="676" t="s">
        <v>11</v>
      </c>
      <c r="D36" s="677"/>
      <c r="E36" s="123">
        <f>E4+E5+E6-F31</f>
        <v>19.959999999998217</v>
      </c>
      <c r="F36" s="183"/>
      <c r="G36" s="22"/>
      <c r="L36" s="676" t="s">
        <v>11</v>
      </c>
      <c r="M36" s="677"/>
      <c r="N36" s="123">
        <f>N4+N5-O31</f>
        <v>0</v>
      </c>
      <c r="O36" s="183"/>
      <c r="P36" s="22"/>
      <c r="U36" s="676" t="s">
        <v>11</v>
      </c>
      <c r="V36" s="677"/>
      <c r="W36" s="123">
        <f>W4+W5+W6-X31</f>
        <v>13260.400000000001</v>
      </c>
      <c r="X36" s="183"/>
      <c r="Y36" s="22"/>
    </row>
  </sheetData>
  <mergeCells count="6">
    <mergeCell ref="A1:G1"/>
    <mergeCell ref="C36:D36"/>
    <mergeCell ref="J1:P1"/>
    <mergeCell ref="L36:M36"/>
    <mergeCell ref="S1:Y1"/>
    <mergeCell ref="U36:V36"/>
  </mergeCell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3" tint="0.39997558519241921"/>
  </sheetPr>
  <dimension ref="A1:AI33"/>
  <sheetViews>
    <sheetView topLeftCell="Y12" workbookViewId="0">
      <selection activeCell="AE20" sqref="AE20"/>
    </sheetView>
  </sheetViews>
  <sheetFormatPr baseColWidth="10" defaultRowHeight="15"/>
  <cols>
    <col min="1" max="1" width="27.140625" bestFit="1" customWidth="1"/>
    <col min="2" max="6" width="14" customWidth="1"/>
    <col min="7" max="7" width="14.28515625" customWidth="1"/>
    <col min="8" max="8" width="14" customWidth="1"/>
    <col min="10" max="10" width="27.140625" bestFit="1" customWidth="1"/>
    <col min="11" max="11" width="16.28515625" bestFit="1" customWidth="1"/>
    <col min="12" max="12" width="13.28515625" bestFit="1" customWidth="1"/>
    <col min="19" max="19" width="27.140625" bestFit="1" customWidth="1"/>
    <col min="20" max="20" width="17.42578125" customWidth="1"/>
    <col min="21" max="21" width="13.28515625" bestFit="1" customWidth="1"/>
    <col min="28" max="28" width="27.140625" bestFit="1" customWidth="1"/>
    <col min="29" max="29" width="16.28515625" bestFit="1" customWidth="1"/>
    <col min="30" max="30" width="13.28515625" bestFit="1" customWidth="1"/>
  </cols>
  <sheetData>
    <row r="1" spans="1:35" ht="40.5">
      <c r="A1" s="675" t="s">
        <v>156</v>
      </c>
      <c r="B1" s="675"/>
      <c r="C1" s="675"/>
      <c r="D1" s="675"/>
      <c r="E1" s="675"/>
      <c r="F1" s="675"/>
      <c r="G1" s="675"/>
      <c r="H1" s="20" t="s">
        <v>408</v>
      </c>
      <c r="J1" s="675" t="s">
        <v>251</v>
      </c>
      <c r="K1" s="675"/>
      <c r="L1" s="675"/>
      <c r="M1" s="675"/>
      <c r="N1" s="675"/>
      <c r="O1" s="675"/>
      <c r="P1" s="675"/>
      <c r="Q1" s="20" t="s">
        <v>409</v>
      </c>
      <c r="S1" s="675" t="s">
        <v>251</v>
      </c>
      <c r="T1" s="675"/>
      <c r="U1" s="675"/>
      <c r="V1" s="675"/>
      <c r="W1" s="675"/>
      <c r="X1" s="675"/>
      <c r="Y1" s="675"/>
      <c r="Z1" s="20" t="s">
        <v>410</v>
      </c>
      <c r="AB1" s="674" t="s">
        <v>293</v>
      </c>
      <c r="AC1" s="674"/>
      <c r="AD1" s="674"/>
      <c r="AE1" s="674"/>
      <c r="AF1" s="674"/>
      <c r="AG1" s="674"/>
      <c r="AH1" s="674"/>
      <c r="AI1" s="20">
        <v>4</v>
      </c>
    </row>
    <row r="2" spans="1:35" ht="15.75" thickBot="1">
      <c r="C2" s="29"/>
      <c r="D2" s="86"/>
      <c r="F2" s="86"/>
      <c r="L2" s="29"/>
      <c r="M2" s="86"/>
      <c r="O2" s="86"/>
      <c r="U2" s="29"/>
      <c r="V2" s="86"/>
      <c r="X2" s="86"/>
      <c r="AD2" s="29"/>
      <c r="AE2" s="86"/>
      <c r="AG2" s="86"/>
    </row>
    <row r="3" spans="1:35" ht="16.5" thickTop="1" thickBot="1">
      <c r="A3" s="18" t="s">
        <v>0</v>
      </c>
      <c r="B3" s="18" t="s">
        <v>1</v>
      </c>
      <c r="C3" s="28"/>
      <c r="D3" s="18" t="s">
        <v>2</v>
      </c>
      <c r="E3" s="18" t="s">
        <v>3</v>
      </c>
      <c r="F3" s="18" t="s">
        <v>4</v>
      </c>
      <c r="G3" s="81" t="s">
        <v>12</v>
      </c>
      <c r="H3" s="62" t="s">
        <v>11</v>
      </c>
      <c r="J3" s="18" t="s">
        <v>0</v>
      </c>
      <c r="K3" s="18" t="s">
        <v>1</v>
      </c>
      <c r="L3" s="28"/>
      <c r="M3" s="18" t="s">
        <v>2</v>
      </c>
      <c r="N3" s="18" t="s">
        <v>3</v>
      </c>
      <c r="O3" s="18" t="s">
        <v>4</v>
      </c>
      <c r="P3" s="81" t="s">
        <v>12</v>
      </c>
      <c r="Q3" s="62" t="s">
        <v>11</v>
      </c>
      <c r="S3" s="18" t="s">
        <v>0</v>
      </c>
      <c r="T3" s="18" t="s">
        <v>1</v>
      </c>
      <c r="U3" s="28"/>
      <c r="V3" s="18" t="s">
        <v>2</v>
      </c>
      <c r="W3" s="18" t="s">
        <v>3</v>
      </c>
      <c r="X3" s="18" t="s">
        <v>4</v>
      </c>
      <c r="Y3" s="81" t="s">
        <v>12</v>
      </c>
      <c r="Z3" s="62" t="s">
        <v>11</v>
      </c>
      <c r="AB3" s="18" t="s">
        <v>0</v>
      </c>
      <c r="AC3" s="18" t="s">
        <v>1</v>
      </c>
      <c r="AD3" s="28"/>
      <c r="AE3" s="18" t="s">
        <v>2</v>
      </c>
      <c r="AF3" s="18" t="s">
        <v>3</v>
      </c>
      <c r="AG3" s="18" t="s">
        <v>4</v>
      </c>
      <c r="AH3" s="81" t="s">
        <v>12</v>
      </c>
      <c r="AI3" s="62" t="s">
        <v>11</v>
      </c>
    </row>
    <row r="4" spans="1:35" ht="15.75" thickTop="1">
      <c r="B4" s="22" t="s">
        <v>34</v>
      </c>
      <c r="C4" s="32"/>
      <c r="D4" s="2"/>
      <c r="E4" s="10"/>
      <c r="F4" s="163"/>
      <c r="G4" s="409"/>
      <c r="H4" s="24"/>
      <c r="K4" s="22" t="s">
        <v>34</v>
      </c>
      <c r="L4" s="32"/>
      <c r="M4" s="2"/>
      <c r="N4" s="10"/>
      <c r="O4" s="163"/>
      <c r="P4" s="24"/>
      <c r="Q4" s="24"/>
      <c r="T4" s="22" t="s">
        <v>34</v>
      </c>
      <c r="U4" s="32"/>
      <c r="V4" s="2"/>
      <c r="W4" s="10"/>
      <c r="X4" s="163"/>
      <c r="Y4" s="24"/>
      <c r="Z4" s="24"/>
      <c r="AC4" s="22" t="s">
        <v>34</v>
      </c>
      <c r="AD4" s="32"/>
      <c r="AE4" s="2"/>
      <c r="AF4" s="10">
        <v>147.18</v>
      </c>
      <c r="AG4" s="163">
        <v>10</v>
      </c>
      <c r="AH4" s="24"/>
      <c r="AI4" s="24"/>
    </row>
    <row r="5" spans="1:35">
      <c r="A5" s="22" t="s">
        <v>129</v>
      </c>
      <c r="B5" s="22" t="s">
        <v>42</v>
      </c>
      <c r="C5" s="21" t="s">
        <v>130</v>
      </c>
      <c r="D5" s="23">
        <v>41174</v>
      </c>
      <c r="E5" s="24">
        <v>18422.28</v>
      </c>
      <c r="F5" s="21">
        <v>1300</v>
      </c>
      <c r="G5" s="307">
        <f>F30</f>
        <v>7424.1999999999989</v>
      </c>
      <c r="H5" s="16">
        <f>E4+E5-G5</f>
        <v>10998.08</v>
      </c>
      <c r="J5" s="22" t="s">
        <v>129</v>
      </c>
      <c r="K5" s="22" t="s">
        <v>42</v>
      </c>
      <c r="L5" s="21" t="s">
        <v>130</v>
      </c>
      <c r="M5" s="23">
        <v>41174</v>
      </c>
      <c r="N5" s="24">
        <v>18422.28</v>
      </c>
      <c r="O5" s="21">
        <v>1300</v>
      </c>
      <c r="P5" s="307">
        <f>O30+F30</f>
        <v>16600.2</v>
      </c>
      <c r="Q5" s="16">
        <f>N4+N5-P5</f>
        <v>1822.0799999999981</v>
      </c>
      <c r="S5" s="22" t="s">
        <v>129</v>
      </c>
      <c r="T5" s="22" t="s">
        <v>42</v>
      </c>
      <c r="U5" s="21" t="s">
        <v>130</v>
      </c>
      <c r="V5" s="23">
        <v>41174</v>
      </c>
      <c r="W5" s="24">
        <v>18422.28</v>
      </c>
      <c r="X5" s="21">
        <v>1300</v>
      </c>
      <c r="Y5" s="307">
        <f>X30+O30+F30</f>
        <v>18422.28</v>
      </c>
      <c r="Z5" s="16">
        <f>W4+W5-Y5</f>
        <v>0</v>
      </c>
      <c r="AB5" s="22" t="s">
        <v>46</v>
      </c>
      <c r="AC5" s="22" t="s">
        <v>42</v>
      </c>
      <c r="AD5" s="21" t="s">
        <v>294</v>
      </c>
      <c r="AE5" s="23">
        <v>41230</v>
      </c>
      <c r="AF5" s="24">
        <v>19022.3</v>
      </c>
      <c r="AG5" s="21">
        <v>1098</v>
      </c>
      <c r="AH5" s="84">
        <f>AG30</f>
        <v>5227</v>
      </c>
      <c r="AI5" s="16">
        <f>AF4+AF5-AH5</f>
        <v>13942.48</v>
      </c>
    </row>
    <row r="6" spans="1:35" ht="15.75" thickBot="1">
      <c r="A6" s="22"/>
      <c r="B6" s="274"/>
      <c r="C6" s="21"/>
      <c r="D6" s="279"/>
      <c r="E6" s="280"/>
      <c r="F6" s="281"/>
      <c r="G6" s="22"/>
      <c r="H6" s="22"/>
      <c r="J6" s="22"/>
      <c r="K6" s="274"/>
      <c r="L6" s="21"/>
      <c r="M6" s="279"/>
      <c r="N6" s="280"/>
      <c r="O6" s="281"/>
      <c r="P6" s="22"/>
      <c r="Q6" s="22"/>
      <c r="S6" s="22"/>
      <c r="T6" s="274"/>
      <c r="U6" s="21"/>
      <c r="V6" s="279"/>
      <c r="W6" s="280"/>
      <c r="X6" s="281"/>
      <c r="Y6" s="22"/>
      <c r="Z6" s="22"/>
      <c r="AB6" s="22"/>
      <c r="AC6" s="274"/>
      <c r="AD6" s="21"/>
      <c r="AE6" s="279"/>
      <c r="AF6" s="280"/>
      <c r="AG6" s="281"/>
      <c r="AH6" s="22"/>
      <c r="AI6" s="22"/>
    </row>
    <row r="7" spans="1:35" ht="16.5" thickTop="1" thickBot="1">
      <c r="B7" s="45" t="s">
        <v>7</v>
      </c>
      <c r="C7" s="35" t="s">
        <v>8</v>
      </c>
      <c r="D7" s="40" t="s">
        <v>3</v>
      </c>
      <c r="E7" s="41" t="s">
        <v>2</v>
      </c>
      <c r="F7" s="37" t="s">
        <v>9</v>
      </c>
      <c r="G7" s="46" t="s">
        <v>15</v>
      </c>
      <c r="H7" s="276"/>
      <c r="K7" s="45" t="s">
        <v>7</v>
      </c>
      <c r="L7" s="35" t="s">
        <v>8</v>
      </c>
      <c r="M7" s="40" t="s">
        <v>3</v>
      </c>
      <c r="N7" s="41" t="s">
        <v>2</v>
      </c>
      <c r="O7" s="37" t="s">
        <v>9</v>
      </c>
      <c r="P7" s="46" t="s">
        <v>15</v>
      </c>
      <c r="Q7" s="276"/>
      <c r="T7" s="45" t="s">
        <v>7</v>
      </c>
      <c r="U7" s="35" t="s">
        <v>8</v>
      </c>
      <c r="V7" s="40" t="s">
        <v>3</v>
      </c>
      <c r="W7" s="41" t="s">
        <v>2</v>
      </c>
      <c r="X7" s="37" t="s">
        <v>9</v>
      </c>
      <c r="Y7" s="46" t="s">
        <v>15</v>
      </c>
      <c r="Z7" s="276"/>
      <c r="AC7" s="45" t="s">
        <v>7</v>
      </c>
      <c r="AD7" s="35" t="s">
        <v>8</v>
      </c>
      <c r="AE7" s="40" t="s">
        <v>3</v>
      </c>
      <c r="AF7" s="41" t="s">
        <v>2</v>
      </c>
      <c r="AG7" s="37" t="s">
        <v>9</v>
      </c>
      <c r="AH7" s="46" t="s">
        <v>15</v>
      </c>
      <c r="AI7" s="276"/>
    </row>
    <row r="8" spans="1:35" ht="15.75" thickTop="1">
      <c r="A8" s="118" t="s">
        <v>36</v>
      </c>
      <c r="B8" s="5"/>
      <c r="C8" s="26">
        <v>52</v>
      </c>
      <c r="D8" s="398">
        <v>748.5</v>
      </c>
      <c r="E8" s="238">
        <v>41183</v>
      </c>
      <c r="F8" s="155">
        <v>748.5</v>
      </c>
      <c r="G8" s="156" t="s">
        <v>181</v>
      </c>
      <c r="H8" s="157">
        <v>22</v>
      </c>
      <c r="I8" s="367"/>
      <c r="J8" s="118" t="s">
        <v>36</v>
      </c>
      <c r="K8" s="5"/>
      <c r="L8" s="26">
        <v>52</v>
      </c>
      <c r="M8" s="398">
        <v>679.9</v>
      </c>
      <c r="N8" s="399">
        <v>41206</v>
      </c>
      <c r="O8" s="155">
        <v>679.9</v>
      </c>
      <c r="P8" s="156" t="s">
        <v>221</v>
      </c>
      <c r="Q8" s="157">
        <v>36</v>
      </c>
      <c r="S8" s="118" t="s">
        <v>36</v>
      </c>
      <c r="T8" s="5"/>
      <c r="U8" s="26">
        <v>8</v>
      </c>
      <c r="V8" s="130">
        <v>104.7</v>
      </c>
      <c r="W8" s="283">
        <v>41230</v>
      </c>
      <c r="X8" s="130">
        <v>104.7</v>
      </c>
      <c r="Y8" s="653" t="s">
        <v>412</v>
      </c>
      <c r="Z8" s="131">
        <v>36</v>
      </c>
      <c r="AB8" s="118" t="s">
        <v>36</v>
      </c>
      <c r="AC8" s="5"/>
      <c r="AD8" s="26">
        <v>12</v>
      </c>
      <c r="AE8" s="130">
        <v>165.4</v>
      </c>
      <c r="AF8" s="283">
        <v>41233</v>
      </c>
      <c r="AG8" s="130">
        <v>165.4</v>
      </c>
      <c r="AH8" s="147" t="s">
        <v>428</v>
      </c>
      <c r="AI8" s="131">
        <v>36</v>
      </c>
    </row>
    <row r="9" spans="1:35">
      <c r="A9" s="22" t="s">
        <v>131</v>
      </c>
      <c r="B9" s="5"/>
      <c r="C9" s="26">
        <v>5</v>
      </c>
      <c r="D9" s="398">
        <v>65</v>
      </c>
      <c r="E9" s="399">
        <v>41184</v>
      </c>
      <c r="F9" s="155">
        <v>65</v>
      </c>
      <c r="G9" s="156" t="s">
        <v>182</v>
      </c>
      <c r="H9" s="157">
        <v>36</v>
      </c>
      <c r="I9" s="367"/>
      <c r="J9" s="22" t="s">
        <v>131</v>
      </c>
      <c r="K9" s="5"/>
      <c r="L9" s="26">
        <v>10</v>
      </c>
      <c r="M9" s="398">
        <v>132</v>
      </c>
      <c r="N9" s="400">
        <v>41207</v>
      </c>
      <c r="O9" s="155">
        <v>132</v>
      </c>
      <c r="P9" s="282" t="s">
        <v>222</v>
      </c>
      <c r="Q9" s="157">
        <v>36</v>
      </c>
      <c r="S9" s="22" t="s">
        <v>131</v>
      </c>
      <c r="T9" s="5"/>
      <c r="U9" s="26">
        <v>10</v>
      </c>
      <c r="V9" s="130">
        <v>132.4</v>
      </c>
      <c r="W9" s="396">
        <v>41232</v>
      </c>
      <c r="X9" s="130">
        <v>132.4</v>
      </c>
      <c r="Y9" s="654" t="s">
        <v>415</v>
      </c>
      <c r="Z9" s="131">
        <v>36</v>
      </c>
      <c r="AB9" s="22"/>
      <c r="AC9" s="5"/>
      <c r="AD9" s="26">
        <v>40</v>
      </c>
      <c r="AE9" s="130">
        <v>598.20000000000005</v>
      </c>
      <c r="AF9" s="283">
        <v>41234</v>
      </c>
      <c r="AG9" s="130">
        <v>598.20000000000005</v>
      </c>
      <c r="AH9" s="147" t="s">
        <v>436</v>
      </c>
      <c r="AI9" s="131">
        <v>34</v>
      </c>
    </row>
    <row r="10" spans="1:35">
      <c r="A10" s="275" t="s">
        <v>128</v>
      </c>
      <c r="B10" s="5"/>
      <c r="C10" s="26">
        <v>8</v>
      </c>
      <c r="D10" s="398">
        <v>104.7</v>
      </c>
      <c r="E10" s="399">
        <v>41184</v>
      </c>
      <c r="F10" s="155">
        <v>104.7</v>
      </c>
      <c r="G10" s="156" t="s">
        <v>183</v>
      </c>
      <c r="H10" s="157">
        <v>36</v>
      </c>
      <c r="I10" s="367"/>
      <c r="J10" s="275" t="s">
        <v>128</v>
      </c>
      <c r="K10" s="5"/>
      <c r="L10" s="26">
        <v>10</v>
      </c>
      <c r="M10" s="398">
        <v>136.69999999999999</v>
      </c>
      <c r="N10" s="399">
        <v>41208</v>
      </c>
      <c r="O10" s="155">
        <v>136.69999999999999</v>
      </c>
      <c r="P10" s="156" t="s">
        <v>226</v>
      </c>
      <c r="Q10" s="157">
        <v>36</v>
      </c>
      <c r="S10" s="275" t="s">
        <v>128</v>
      </c>
      <c r="T10" s="5"/>
      <c r="U10" s="26">
        <v>106</v>
      </c>
      <c r="V10" s="130">
        <v>1373.3</v>
      </c>
      <c r="W10" s="283">
        <v>41232</v>
      </c>
      <c r="X10" s="130">
        <v>1373.3</v>
      </c>
      <c r="Y10" s="147" t="s">
        <v>420</v>
      </c>
      <c r="Z10" s="131">
        <v>36</v>
      </c>
      <c r="AB10" s="275"/>
      <c r="AC10" s="5"/>
      <c r="AD10" s="26">
        <v>42</v>
      </c>
      <c r="AE10" s="130">
        <v>759.9</v>
      </c>
      <c r="AF10" s="283">
        <v>41235</v>
      </c>
      <c r="AG10" s="130">
        <v>759.9</v>
      </c>
      <c r="AH10" s="147" t="s">
        <v>446</v>
      </c>
      <c r="AI10" s="131">
        <v>34</v>
      </c>
    </row>
    <row r="11" spans="1:35">
      <c r="A11" s="207" t="s">
        <v>37</v>
      </c>
      <c r="B11" s="5"/>
      <c r="C11" s="26">
        <v>10</v>
      </c>
      <c r="D11" s="398">
        <v>134.5</v>
      </c>
      <c r="E11" s="400">
        <v>41187</v>
      </c>
      <c r="F11" s="155">
        <v>134.5</v>
      </c>
      <c r="G11" s="282" t="s">
        <v>185</v>
      </c>
      <c r="H11" s="157">
        <v>36</v>
      </c>
      <c r="I11" s="367"/>
      <c r="J11" s="207" t="s">
        <v>37</v>
      </c>
      <c r="K11" s="5"/>
      <c r="L11" s="26">
        <v>52</v>
      </c>
      <c r="M11" s="398">
        <v>875.3</v>
      </c>
      <c r="N11" s="399">
        <v>41211</v>
      </c>
      <c r="O11" s="155">
        <v>875.3</v>
      </c>
      <c r="P11" s="156" t="s">
        <v>230</v>
      </c>
      <c r="Q11" s="157">
        <v>36</v>
      </c>
      <c r="S11" s="207" t="s">
        <v>37</v>
      </c>
      <c r="T11" s="5"/>
      <c r="U11" s="26">
        <v>5</v>
      </c>
      <c r="V11" s="130">
        <v>64.5</v>
      </c>
      <c r="W11" s="283">
        <v>41232</v>
      </c>
      <c r="X11" s="130">
        <v>64.5</v>
      </c>
      <c r="Y11" s="147" t="s">
        <v>423</v>
      </c>
      <c r="Z11" s="131">
        <v>36</v>
      </c>
      <c r="AB11" s="207" t="s">
        <v>37</v>
      </c>
      <c r="AC11" s="5"/>
      <c r="AD11" s="26">
        <v>42</v>
      </c>
      <c r="AE11" s="130">
        <v>647.9</v>
      </c>
      <c r="AF11" s="283">
        <v>41236</v>
      </c>
      <c r="AG11" s="130">
        <v>647.9</v>
      </c>
      <c r="AH11" s="147" t="s">
        <v>447</v>
      </c>
      <c r="AI11" s="131">
        <v>34</v>
      </c>
    </row>
    <row r="12" spans="1:35">
      <c r="A12" s="77" t="s">
        <v>132</v>
      </c>
      <c r="B12" s="5"/>
      <c r="C12" s="26">
        <v>52</v>
      </c>
      <c r="D12" s="398">
        <v>733.4</v>
      </c>
      <c r="E12" s="399">
        <v>41188</v>
      </c>
      <c r="F12" s="155">
        <v>733.4</v>
      </c>
      <c r="G12" s="335" t="s">
        <v>186</v>
      </c>
      <c r="H12" s="157">
        <v>36</v>
      </c>
      <c r="I12" s="367"/>
      <c r="J12" s="77" t="s">
        <v>132</v>
      </c>
      <c r="K12" s="5"/>
      <c r="L12" s="26">
        <v>52</v>
      </c>
      <c r="M12" s="398">
        <v>722.5</v>
      </c>
      <c r="N12" s="399">
        <v>41211</v>
      </c>
      <c r="O12" s="155">
        <v>722.5</v>
      </c>
      <c r="P12" s="156" t="s">
        <v>232</v>
      </c>
      <c r="Q12" s="157">
        <v>36</v>
      </c>
      <c r="S12" s="77" t="s">
        <v>132</v>
      </c>
      <c r="T12" s="5"/>
      <c r="U12" s="26"/>
      <c r="V12" s="130"/>
      <c r="W12" s="283"/>
      <c r="X12" s="130"/>
      <c r="Y12" s="147"/>
      <c r="Z12" s="131"/>
      <c r="AB12" s="77"/>
      <c r="AC12" s="5"/>
      <c r="AD12" s="26">
        <v>12</v>
      </c>
      <c r="AE12" s="130">
        <v>184.5</v>
      </c>
      <c r="AF12" s="283">
        <v>41236</v>
      </c>
      <c r="AG12" s="130">
        <v>184.5</v>
      </c>
      <c r="AH12" s="147" t="s">
        <v>449</v>
      </c>
      <c r="AI12" s="131">
        <v>34</v>
      </c>
    </row>
    <row r="13" spans="1:35">
      <c r="A13" s="272" t="s">
        <v>133</v>
      </c>
      <c r="B13" s="5"/>
      <c r="C13" s="26">
        <v>10</v>
      </c>
      <c r="D13" s="398">
        <v>130</v>
      </c>
      <c r="E13" s="399">
        <v>41188</v>
      </c>
      <c r="F13" s="155">
        <v>130</v>
      </c>
      <c r="G13" s="156" t="s">
        <v>187</v>
      </c>
      <c r="H13" s="157">
        <v>36</v>
      </c>
      <c r="I13" s="367"/>
      <c r="J13" s="272" t="s">
        <v>133</v>
      </c>
      <c r="K13" s="5"/>
      <c r="L13" s="26">
        <v>52</v>
      </c>
      <c r="M13" s="398">
        <v>753.9</v>
      </c>
      <c r="N13" s="399">
        <v>41211</v>
      </c>
      <c r="O13" s="155">
        <v>753.9</v>
      </c>
      <c r="P13" s="156" t="s">
        <v>232</v>
      </c>
      <c r="Q13" s="157">
        <v>36</v>
      </c>
      <c r="S13" s="272" t="s">
        <v>133</v>
      </c>
      <c r="T13" s="5"/>
      <c r="U13" s="26">
        <v>10</v>
      </c>
      <c r="V13" s="130">
        <v>147.18</v>
      </c>
      <c r="W13" s="283"/>
      <c r="X13" s="130">
        <v>147.18</v>
      </c>
      <c r="Y13" s="147"/>
      <c r="Z13" s="131"/>
      <c r="AB13" s="272"/>
      <c r="AC13" s="5"/>
      <c r="AD13" s="26">
        <v>5</v>
      </c>
      <c r="AE13" s="130">
        <v>78</v>
      </c>
      <c r="AF13" s="283">
        <v>41236</v>
      </c>
      <c r="AG13" s="130">
        <v>78</v>
      </c>
      <c r="AH13" s="147" t="s">
        <v>452</v>
      </c>
      <c r="AI13" s="131">
        <v>34</v>
      </c>
    </row>
    <row r="14" spans="1:35">
      <c r="A14" s="77"/>
      <c r="B14" s="5"/>
      <c r="C14" s="26">
        <v>10</v>
      </c>
      <c r="D14" s="398">
        <v>147.6</v>
      </c>
      <c r="E14" s="399">
        <v>41190</v>
      </c>
      <c r="F14" s="155">
        <v>147.6</v>
      </c>
      <c r="G14" s="156" t="s">
        <v>188</v>
      </c>
      <c r="H14" s="157">
        <v>36</v>
      </c>
      <c r="I14" s="367"/>
      <c r="J14" s="77"/>
      <c r="K14" s="5"/>
      <c r="L14" s="26">
        <v>5</v>
      </c>
      <c r="M14" s="398">
        <v>65.5</v>
      </c>
      <c r="N14" s="399">
        <v>41212</v>
      </c>
      <c r="O14" s="155">
        <v>65.5</v>
      </c>
      <c r="P14" s="156" t="s">
        <v>233</v>
      </c>
      <c r="Q14" s="157">
        <v>36</v>
      </c>
      <c r="S14" s="77"/>
      <c r="T14" s="5"/>
      <c r="U14" s="26"/>
      <c r="V14" s="130"/>
      <c r="W14" s="283"/>
      <c r="X14" s="130"/>
      <c r="Y14" s="147"/>
      <c r="Z14" s="131"/>
      <c r="AB14" s="77"/>
      <c r="AC14" s="5"/>
      <c r="AD14" s="26">
        <v>12</v>
      </c>
      <c r="AE14" s="130">
        <v>186.2</v>
      </c>
      <c r="AF14" s="283">
        <v>41237</v>
      </c>
      <c r="AG14" s="130">
        <v>186.2</v>
      </c>
      <c r="AH14" s="147" t="s">
        <v>457</v>
      </c>
      <c r="AI14" s="131">
        <v>34</v>
      </c>
    </row>
    <row r="15" spans="1:35">
      <c r="B15" s="5"/>
      <c r="C15" s="26">
        <v>52</v>
      </c>
      <c r="D15" s="398">
        <v>701.5</v>
      </c>
      <c r="E15" s="399">
        <v>41190</v>
      </c>
      <c r="F15" s="155">
        <v>701.5</v>
      </c>
      <c r="G15" s="156" t="s">
        <v>189</v>
      </c>
      <c r="H15" s="157">
        <v>36</v>
      </c>
      <c r="I15" s="367"/>
      <c r="K15" s="5"/>
      <c r="L15" s="26">
        <v>8</v>
      </c>
      <c r="M15" s="130">
        <v>106.8</v>
      </c>
      <c r="N15" s="283">
        <v>41214</v>
      </c>
      <c r="O15" s="130">
        <v>106.8</v>
      </c>
      <c r="P15" s="147" t="s">
        <v>330</v>
      </c>
      <c r="Q15" s="131">
        <v>36</v>
      </c>
      <c r="T15" s="5"/>
      <c r="U15" s="26"/>
      <c r="V15" s="130"/>
      <c r="W15" s="283"/>
      <c r="X15" s="130"/>
      <c r="Y15" s="147"/>
      <c r="Z15" s="131"/>
      <c r="AC15" s="5"/>
      <c r="AD15" s="26">
        <v>42</v>
      </c>
      <c r="AE15" s="130">
        <v>614.1</v>
      </c>
      <c r="AF15" s="283">
        <v>41239</v>
      </c>
      <c r="AG15" s="130">
        <v>614.1</v>
      </c>
      <c r="AH15" s="147" t="s">
        <v>462</v>
      </c>
      <c r="AI15" s="131">
        <v>34</v>
      </c>
    </row>
    <row r="16" spans="1:35">
      <c r="B16" s="5"/>
      <c r="C16" s="26">
        <v>10</v>
      </c>
      <c r="D16" s="398">
        <v>150.69999999999999</v>
      </c>
      <c r="E16" s="399">
        <v>41190</v>
      </c>
      <c r="F16" s="155">
        <v>150.69999999999999</v>
      </c>
      <c r="G16" s="156" t="s">
        <v>192</v>
      </c>
      <c r="H16" s="157">
        <v>36</v>
      </c>
      <c r="I16" s="367"/>
      <c r="K16" s="5"/>
      <c r="L16" s="26">
        <v>15</v>
      </c>
      <c r="M16" s="130">
        <v>202.2</v>
      </c>
      <c r="N16" s="283">
        <v>41214</v>
      </c>
      <c r="O16" s="130">
        <v>202.2</v>
      </c>
      <c r="P16" s="147" t="s">
        <v>331</v>
      </c>
      <c r="Q16" s="131">
        <v>36</v>
      </c>
      <c r="T16" s="5"/>
      <c r="U16" s="26"/>
      <c r="V16" s="130"/>
      <c r="W16" s="283"/>
      <c r="X16" s="130"/>
      <c r="Y16" s="147"/>
      <c r="Z16" s="131"/>
      <c r="AC16" s="5"/>
      <c r="AD16" s="26">
        <v>5</v>
      </c>
      <c r="AE16" s="130">
        <v>77.099999999999994</v>
      </c>
      <c r="AF16" s="283">
        <v>41239</v>
      </c>
      <c r="AG16" s="130">
        <v>77.099999999999994</v>
      </c>
      <c r="AH16" s="147" t="s">
        <v>466</v>
      </c>
      <c r="AI16" s="131">
        <v>34</v>
      </c>
    </row>
    <row r="17" spans="2:35">
      <c r="B17" s="5"/>
      <c r="C17" s="26">
        <v>15</v>
      </c>
      <c r="D17" s="398">
        <v>226.7</v>
      </c>
      <c r="E17" s="399">
        <v>41193</v>
      </c>
      <c r="F17" s="155">
        <v>226.7</v>
      </c>
      <c r="G17" s="156" t="s">
        <v>196</v>
      </c>
      <c r="H17" s="157">
        <v>36</v>
      </c>
      <c r="I17" s="367"/>
      <c r="K17" s="5"/>
      <c r="L17" s="26">
        <v>52</v>
      </c>
      <c r="M17" s="130">
        <v>737.2</v>
      </c>
      <c r="N17" s="283">
        <v>41215</v>
      </c>
      <c r="O17" s="130">
        <v>737.2</v>
      </c>
      <c r="P17" s="147" t="s">
        <v>341</v>
      </c>
      <c r="Q17" s="131">
        <v>36</v>
      </c>
      <c r="T17" s="5"/>
      <c r="U17" s="26"/>
      <c r="V17" s="130"/>
      <c r="W17" s="283"/>
      <c r="X17" s="130"/>
      <c r="Y17" s="147"/>
      <c r="Z17" s="131"/>
      <c r="AC17" s="5"/>
      <c r="AD17" s="26">
        <v>42</v>
      </c>
      <c r="AE17" s="130">
        <v>797.4</v>
      </c>
      <c r="AF17" s="283">
        <v>41240</v>
      </c>
      <c r="AG17" s="130">
        <v>797.4</v>
      </c>
      <c r="AH17" s="147" t="s">
        <v>470</v>
      </c>
      <c r="AI17" s="131">
        <v>34</v>
      </c>
    </row>
    <row r="18" spans="2:35">
      <c r="B18" s="5"/>
      <c r="C18" s="26">
        <v>15</v>
      </c>
      <c r="D18" s="398">
        <v>226.9</v>
      </c>
      <c r="E18" s="399">
        <v>41194</v>
      </c>
      <c r="F18" s="155">
        <v>226.9</v>
      </c>
      <c r="G18" s="156" t="s">
        <v>198</v>
      </c>
      <c r="H18" s="157">
        <v>36</v>
      </c>
      <c r="I18" s="367"/>
      <c r="K18" s="5"/>
      <c r="L18" s="26">
        <v>15</v>
      </c>
      <c r="M18" s="130">
        <v>214.4</v>
      </c>
      <c r="N18" s="283">
        <v>41216</v>
      </c>
      <c r="O18" s="130">
        <v>214.4</v>
      </c>
      <c r="P18" s="147" t="s">
        <v>342</v>
      </c>
      <c r="Q18" s="131">
        <v>36</v>
      </c>
      <c r="T18" s="5"/>
      <c r="U18" s="26"/>
      <c r="V18" s="130"/>
      <c r="W18" s="283"/>
      <c r="X18" s="130"/>
      <c r="Y18" s="147"/>
      <c r="Z18" s="131"/>
      <c r="AC18" s="5"/>
      <c r="AD18" s="26">
        <v>10</v>
      </c>
      <c r="AE18" s="130">
        <v>158.5</v>
      </c>
      <c r="AF18" s="283">
        <v>41241</v>
      </c>
      <c r="AG18" s="130">
        <v>158.5</v>
      </c>
      <c r="AH18" s="147" t="s">
        <v>478</v>
      </c>
      <c r="AI18" s="131">
        <v>34</v>
      </c>
    </row>
    <row r="19" spans="2:35">
      <c r="B19" s="5"/>
      <c r="C19" s="26">
        <v>10</v>
      </c>
      <c r="D19" s="398">
        <v>131.9</v>
      </c>
      <c r="E19" s="399">
        <v>41195</v>
      </c>
      <c r="F19" s="155">
        <v>131.9</v>
      </c>
      <c r="G19" s="156" t="s">
        <v>201</v>
      </c>
      <c r="H19" s="157">
        <v>36</v>
      </c>
      <c r="I19" s="367"/>
      <c r="K19" s="5"/>
      <c r="L19" s="26">
        <v>10</v>
      </c>
      <c r="M19" s="130">
        <v>134.1</v>
      </c>
      <c r="N19" s="283">
        <v>41218</v>
      </c>
      <c r="O19" s="130">
        <v>134.1</v>
      </c>
      <c r="P19" s="147" t="s">
        <v>350</v>
      </c>
      <c r="Q19" s="131">
        <v>36</v>
      </c>
      <c r="T19" s="5"/>
      <c r="U19" s="26"/>
      <c r="V19" s="130"/>
      <c r="W19" s="283"/>
      <c r="X19" s="130"/>
      <c r="Y19" s="147"/>
      <c r="Z19" s="131"/>
      <c r="AC19" s="5"/>
      <c r="AD19" s="26">
        <v>41</v>
      </c>
      <c r="AE19" s="130">
        <v>804.1</v>
      </c>
      <c r="AF19" s="283">
        <v>41242</v>
      </c>
      <c r="AG19" s="130">
        <v>804.1</v>
      </c>
      <c r="AH19" s="147" t="s">
        <v>481</v>
      </c>
      <c r="AI19" s="131">
        <v>34</v>
      </c>
    </row>
    <row r="20" spans="2:35">
      <c r="B20" s="5"/>
      <c r="C20" s="26">
        <v>52</v>
      </c>
      <c r="D20" s="398">
        <v>840</v>
      </c>
      <c r="E20" s="399">
        <v>41197</v>
      </c>
      <c r="F20" s="155">
        <v>840</v>
      </c>
      <c r="G20" s="156" t="s">
        <v>202</v>
      </c>
      <c r="H20" s="157">
        <v>36</v>
      </c>
      <c r="I20" s="367"/>
      <c r="K20" s="5"/>
      <c r="L20" s="26">
        <v>52</v>
      </c>
      <c r="M20" s="130">
        <v>744.4</v>
      </c>
      <c r="N20" s="283">
        <v>41218</v>
      </c>
      <c r="O20" s="130">
        <v>744.4</v>
      </c>
      <c r="P20" s="147" t="s">
        <v>352</v>
      </c>
      <c r="Q20" s="131">
        <v>36</v>
      </c>
      <c r="T20" s="5"/>
      <c r="U20" s="26"/>
      <c r="V20" s="130"/>
      <c r="W20" s="283"/>
      <c r="X20" s="130"/>
      <c r="Y20" s="147"/>
      <c r="Z20" s="131"/>
      <c r="AC20" s="5"/>
      <c r="AD20" s="26">
        <v>10</v>
      </c>
      <c r="AE20" s="130">
        <v>155.69999999999999</v>
      </c>
      <c r="AF20" s="283">
        <v>41242</v>
      </c>
      <c r="AG20" s="130">
        <v>155.69999999999999</v>
      </c>
      <c r="AH20" s="147" t="s">
        <v>491</v>
      </c>
      <c r="AI20" s="131">
        <v>34</v>
      </c>
    </row>
    <row r="21" spans="2:35">
      <c r="B21" s="5"/>
      <c r="C21" s="26">
        <v>48</v>
      </c>
      <c r="D21" s="398">
        <v>758.8</v>
      </c>
      <c r="E21" s="399">
        <v>41197</v>
      </c>
      <c r="F21" s="155">
        <v>758.8</v>
      </c>
      <c r="G21" s="156" t="s">
        <v>204</v>
      </c>
      <c r="H21" s="157">
        <v>36</v>
      </c>
      <c r="I21" s="367"/>
      <c r="K21" s="5"/>
      <c r="L21" s="26">
        <v>52</v>
      </c>
      <c r="M21" s="130">
        <v>723.3</v>
      </c>
      <c r="N21" s="283">
        <v>41218</v>
      </c>
      <c r="O21" s="130">
        <v>723.3</v>
      </c>
      <c r="P21" s="147" t="s">
        <v>352</v>
      </c>
      <c r="Q21" s="131">
        <v>36</v>
      </c>
      <c r="T21" s="5"/>
      <c r="U21" s="26"/>
      <c r="V21" s="130"/>
      <c r="W21" s="283"/>
      <c r="X21" s="130"/>
      <c r="Y21" s="147"/>
      <c r="Z21" s="131"/>
      <c r="AC21" s="5"/>
      <c r="AD21" s="26"/>
      <c r="AE21" s="130"/>
      <c r="AF21" s="283"/>
      <c r="AG21" s="130"/>
      <c r="AH21" s="147"/>
      <c r="AI21" s="131"/>
    </row>
    <row r="22" spans="2:35">
      <c r="B22" s="5"/>
      <c r="C22" s="26">
        <v>15</v>
      </c>
      <c r="D22" s="398">
        <v>213.4</v>
      </c>
      <c r="E22" s="399">
        <v>41197</v>
      </c>
      <c r="F22" s="155">
        <v>213.4</v>
      </c>
      <c r="G22" s="156" t="s">
        <v>205</v>
      </c>
      <c r="H22" s="157">
        <v>36</v>
      </c>
      <c r="I22" s="367"/>
      <c r="K22" s="5"/>
      <c r="L22" s="26">
        <v>10</v>
      </c>
      <c r="M22" s="130">
        <v>142.5</v>
      </c>
      <c r="N22" s="283">
        <v>41220</v>
      </c>
      <c r="O22" s="130">
        <v>142.5</v>
      </c>
      <c r="P22" s="147" t="s">
        <v>359</v>
      </c>
      <c r="Q22" s="131">
        <v>36</v>
      </c>
      <c r="T22" s="5"/>
      <c r="U22" s="26"/>
      <c r="V22" s="130"/>
      <c r="W22" s="283"/>
      <c r="X22" s="130"/>
      <c r="Y22" s="147"/>
      <c r="Z22" s="131"/>
      <c r="AC22" s="5"/>
      <c r="AD22" s="26"/>
      <c r="AE22" s="130"/>
      <c r="AF22" s="283"/>
      <c r="AG22" s="130"/>
      <c r="AH22" s="147"/>
      <c r="AI22" s="131"/>
    </row>
    <row r="23" spans="2:35">
      <c r="B23" s="5"/>
      <c r="C23" s="26">
        <v>10</v>
      </c>
      <c r="D23" s="398">
        <v>133.30000000000001</v>
      </c>
      <c r="E23" s="399">
        <v>41199</v>
      </c>
      <c r="F23" s="398">
        <v>133.30000000000001</v>
      </c>
      <c r="G23" s="510" t="s">
        <v>210</v>
      </c>
      <c r="H23" s="511">
        <v>36</v>
      </c>
      <c r="I23" s="367"/>
      <c r="K23" s="5"/>
      <c r="L23" s="26">
        <v>10</v>
      </c>
      <c r="M23" s="130">
        <v>149.6</v>
      </c>
      <c r="N23" s="283">
        <v>41222</v>
      </c>
      <c r="O23" s="130">
        <v>149.6</v>
      </c>
      <c r="P23" s="147" t="s">
        <v>365</v>
      </c>
      <c r="Q23" s="131">
        <v>36</v>
      </c>
      <c r="T23" s="5"/>
      <c r="U23" s="26"/>
      <c r="V23" s="130"/>
      <c r="W23" s="283"/>
      <c r="X23" s="130"/>
      <c r="Y23" s="147"/>
      <c r="Z23" s="131"/>
      <c r="AC23" s="5"/>
      <c r="AD23" s="26"/>
      <c r="AE23" s="130"/>
      <c r="AF23" s="283"/>
      <c r="AG23" s="130"/>
      <c r="AH23" s="147"/>
      <c r="AI23" s="131"/>
    </row>
    <row r="24" spans="2:35">
      <c r="B24" s="5"/>
      <c r="C24" s="26">
        <v>54</v>
      </c>
      <c r="D24" s="398">
        <v>769.9</v>
      </c>
      <c r="E24" s="399">
        <v>41200</v>
      </c>
      <c r="F24" s="398">
        <v>769.9</v>
      </c>
      <c r="G24" s="510" t="s">
        <v>212</v>
      </c>
      <c r="H24" s="511">
        <v>36</v>
      </c>
      <c r="I24" s="367"/>
      <c r="K24" s="5"/>
      <c r="L24" s="26">
        <v>5</v>
      </c>
      <c r="M24" s="130">
        <v>68.8</v>
      </c>
      <c r="N24" s="283">
        <v>41222</v>
      </c>
      <c r="O24" s="130">
        <v>68.8</v>
      </c>
      <c r="P24" s="147" t="s">
        <v>368</v>
      </c>
      <c r="Q24" s="131">
        <v>36</v>
      </c>
      <c r="T24" s="5"/>
      <c r="U24" s="26"/>
      <c r="V24" s="130"/>
      <c r="W24" s="283"/>
      <c r="X24" s="130"/>
      <c r="Y24" s="147"/>
      <c r="Z24" s="131"/>
      <c r="AC24" s="5"/>
      <c r="AD24" s="26"/>
      <c r="AE24" s="130"/>
      <c r="AF24" s="283"/>
      <c r="AG24" s="130"/>
      <c r="AH24" s="147"/>
      <c r="AI24" s="131"/>
    </row>
    <row r="25" spans="2:35">
      <c r="B25" s="5"/>
      <c r="C25" s="26">
        <v>15</v>
      </c>
      <c r="D25" s="398">
        <v>207.4</v>
      </c>
      <c r="E25" s="399">
        <v>41201</v>
      </c>
      <c r="F25" s="398">
        <v>207.4</v>
      </c>
      <c r="G25" s="510" t="s">
        <v>214</v>
      </c>
      <c r="H25" s="511">
        <v>36</v>
      </c>
      <c r="I25" s="367"/>
      <c r="K25" s="5"/>
      <c r="L25" s="26">
        <v>10</v>
      </c>
      <c r="M25" s="130">
        <v>139.80000000000001</v>
      </c>
      <c r="N25" s="283">
        <v>41223</v>
      </c>
      <c r="O25" s="130">
        <v>139.80000000000001</v>
      </c>
      <c r="P25" s="147" t="s">
        <v>374</v>
      </c>
      <c r="Q25" s="131">
        <v>36</v>
      </c>
      <c r="T25" s="5"/>
      <c r="U25" s="26"/>
      <c r="V25" s="130"/>
      <c r="W25" s="283"/>
      <c r="X25" s="130"/>
      <c r="Y25" s="147"/>
      <c r="Z25" s="131"/>
      <c r="AC25" s="5"/>
      <c r="AD25" s="26"/>
      <c r="AE25" s="130"/>
      <c r="AF25" s="283"/>
      <c r="AG25" s="130"/>
      <c r="AH25" s="147"/>
      <c r="AI25" s="131"/>
    </row>
    <row r="26" spans="2:35">
      <c r="B26" s="5"/>
      <c r="C26" s="26">
        <v>6</v>
      </c>
      <c r="D26" s="398">
        <v>81.8</v>
      </c>
      <c r="E26" s="399">
        <v>41202</v>
      </c>
      <c r="F26" s="398">
        <v>81.8</v>
      </c>
      <c r="G26" s="510" t="s">
        <v>215</v>
      </c>
      <c r="H26" s="511">
        <v>36</v>
      </c>
      <c r="I26" s="367"/>
      <c r="J26" s="22"/>
      <c r="K26" s="185"/>
      <c r="L26" s="26">
        <v>100</v>
      </c>
      <c r="M26" s="130">
        <v>1433.6</v>
      </c>
      <c r="N26" s="283">
        <v>41225</v>
      </c>
      <c r="O26" s="130">
        <v>1433.6</v>
      </c>
      <c r="P26" s="147" t="s">
        <v>378</v>
      </c>
      <c r="Q26" s="131">
        <v>36</v>
      </c>
      <c r="S26" s="22"/>
      <c r="T26" s="185"/>
      <c r="U26" s="26"/>
      <c r="V26" s="130"/>
      <c r="W26" s="283"/>
      <c r="X26" s="130"/>
      <c r="Y26" s="147"/>
      <c r="Z26" s="131"/>
      <c r="AB26" s="22"/>
      <c r="AC26" s="185"/>
      <c r="AD26" s="26"/>
      <c r="AE26" s="398"/>
      <c r="AF26" s="399"/>
      <c r="AG26" s="398"/>
      <c r="AH26" s="510"/>
      <c r="AI26" s="511"/>
    </row>
    <row r="27" spans="2:35">
      <c r="B27" s="5"/>
      <c r="C27" s="26">
        <v>54</v>
      </c>
      <c r="D27" s="398">
        <v>712.5</v>
      </c>
      <c r="E27" s="399">
        <v>41204</v>
      </c>
      <c r="F27" s="398">
        <v>712.5</v>
      </c>
      <c r="G27" s="510" t="s">
        <v>218</v>
      </c>
      <c r="H27" s="511">
        <v>36</v>
      </c>
      <c r="I27" s="367"/>
      <c r="J27" s="530"/>
      <c r="K27" s="531"/>
      <c r="L27" s="636">
        <v>52</v>
      </c>
      <c r="M27" s="130">
        <v>748.2</v>
      </c>
      <c r="N27" s="283">
        <v>41226</v>
      </c>
      <c r="O27" s="130">
        <v>748.2</v>
      </c>
      <c r="P27" s="147" t="s">
        <v>384</v>
      </c>
      <c r="Q27" s="131">
        <v>36</v>
      </c>
      <c r="S27" s="530"/>
      <c r="T27" s="531"/>
      <c r="U27" s="636"/>
      <c r="V27" s="130"/>
      <c r="W27" s="283"/>
      <c r="X27" s="130"/>
      <c r="Y27" s="147"/>
      <c r="Z27" s="131"/>
      <c r="AB27" s="530"/>
      <c r="AC27" s="531"/>
      <c r="AD27" s="532"/>
      <c r="AE27" s="533"/>
      <c r="AF27" s="534"/>
      <c r="AG27" s="398"/>
      <c r="AH27" s="510"/>
      <c r="AI27" s="511"/>
    </row>
    <row r="28" spans="2:35">
      <c r="B28" s="5"/>
      <c r="C28" s="26">
        <v>10</v>
      </c>
      <c r="D28" s="398">
        <v>134.1</v>
      </c>
      <c r="E28" s="238">
        <v>41204</v>
      </c>
      <c r="F28" s="155">
        <v>134.30000000000001</v>
      </c>
      <c r="G28" s="156" t="s">
        <v>219</v>
      </c>
      <c r="H28" s="157">
        <v>36</v>
      </c>
      <c r="I28" s="367"/>
      <c r="K28" s="5"/>
      <c r="L28" s="636">
        <v>15</v>
      </c>
      <c r="M28" s="130">
        <v>206.6</v>
      </c>
      <c r="N28" s="283">
        <v>41228</v>
      </c>
      <c r="O28" s="130">
        <v>206.6</v>
      </c>
      <c r="P28" s="147" t="s">
        <v>397</v>
      </c>
      <c r="Q28" s="131">
        <v>36</v>
      </c>
      <c r="T28" s="5"/>
      <c r="U28" s="636"/>
      <c r="V28" s="130"/>
      <c r="W28" s="283"/>
      <c r="X28" s="130"/>
      <c r="Y28" s="147"/>
      <c r="Z28" s="131"/>
      <c r="AC28" s="5"/>
      <c r="AD28" s="26"/>
      <c r="AE28" s="398"/>
      <c r="AF28" s="399"/>
      <c r="AG28" s="398"/>
      <c r="AH28" s="510"/>
      <c r="AI28" s="511"/>
    </row>
    <row r="29" spans="2:35" ht="15.75" thickBot="1">
      <c r="B29" s="6"/>
      <c r="C29" s="61">
        <v>5</v>
      </c>
      <c r="D29" s="514">
        <v>71.400000000000006</v>
      </c>
      <c r="E29" s="513">
        <v>41205</v>
      </c>
      <c r="F29" s="330">
        <v>71.400000000000006</v>
      </c>
      <c r="G29" s="331" t="s">
        <v>220</v>
      </c>
      <c r="H29" s="529">
        <v>36</v>
      </c>
      <c r="I29" s="367"/>
      <c r="K29" s="6"/>
      <c r="L29" s="637">
        <v>4</v>
      </c>
      <c r="M29" s="353">
        <v>58.7</v>
      </c>
      <c r="N29" s="354">
        <v>41230</v>
      </c>
      <c r="O29" s="332">
        <v>58.7</v>
      </c>
      <c r="P29" s="333" t="s">
        <v>404</v>
      </c>
      <c r="Q29" s="131">
        <v>36</v>
      </c>
      <c r="T29" s="6"/>
      <c r="U29" s="637"/>
      <c r="V29" s="353"/>
      <c r="W29" s="354"/>
      <c r="X29" s="332"/>
      <c r="Y29" s="333"/>
      <c r="Z29" s="131"/>
      <c r="AC29" s="6"/>
      <c r="AD29" s="101"/>
      <c r="AE29" s="512"/>
      <c r="AF29" s="513"/>
      <c r="AG29" s="514"/>
      <c r="AH29" s="515"/>
      <c r="AI29" s="511"/>
    </row>
    <row r="30" spans="2:35">
      <c r="C30" s="3">
        <f>SUM(C8:C29)</f>
        <v>518</v>
      </c>
      <c r="D30" s="13">
        <f>SUM(D8:D29)</f>
        <v>7423.9999999999991</v>
      </c>
      <c r="F30" s="13">
        <f>SUM(F8:F29)</f>
        <v>7424.1999999999989</v>
      </c>
      <c r="L30" s="3">
        <f>SUM(L8:L29)</f>
        <v>643</v>
      </c>
      <c r="M30" s="13">
        <f>SUM(M8:M29)</f>
        <v>9176.0000000000018</v>
      </c>
      <c r="O30" s="13">
        <f>SUM(O8:O29)</f>
        <v>9176.0000000000018</v>
      </c>
      <c r="U30" s="3">
        <f>SUM(U8:U29)</f>
        <v>139</v>
      </c>
      <c r="V30" s="13">
        <f>SUM(V8:V29)</f>
        <v>1822.0800000000002</v>
      </c>
      <c r="X30" s="13">
        <f>SUM(X8:X29)</f>
        <v>1822.0800000000002</v>
      </c>
      <c r="AD30" s="3">
        <f>SUM(AD8:AD29)</f>
        <v>315</v>
      </c>
      <c r="AE30" s="13">
        <f>SUM(AE8:AE29)</f>
        <v>5227</v>
      </c>
      <c r="AG30" s="13">
        <f>SUM(AG8:AG29)</f>
        <v>5227</v>
      </c>
    </row>
    <row r="31" spans="2:35" ht="15.75" thickBot="1"/>
    <row r="32" spans="2:35">
      <c r="C32" s="63" t="s">
        <v>4</v>
      </c>
      <c r="D32" s="64">
        <f>F5-C30</f>
        <v>782</v>
      </c>
      <c r="E32" s="65"/>
      <c r="L32" s="63" t="s">
        <v>4</v>
      </c>
      <c r="M32" s="64">
        <f>O5-L30-C30</f>
        <v>139</v>
      </c>
      <c r="N32" s="65"/>
      <c r="U32" s="63" t="s">
        <v>4</v>
      </c>
      <c r="V32" s="64">
        <f>X5-U30-L30-C30</f>
        <v>0</v>
      </c>
      <c r="W32" s="65"/>
      <c r="AD32" s="63" t="s">
        <v>4</v>
      </c>
      <c r="AE32" s="64">
        <f>AG4+AG5-AD30</f>
        <v>793</v>
      </c>
      <c r="AF32" s="65"/>
    </row>
    <row r="33" spans="3:32" ht="15.75" thickBot="1">
      <c r="C33" s="678" t="s">
        <v>19</v>
      </c>
      <c r="D33" s="679"/>
      <c r="E33" s="66">
        <f>E5-F30</f>
        <v>10998.08</v>
      </c>
      <c r="L33" s="678" t="s">
        <v>19</v>
      </c>
      <c r="M33" s="679"/>
      <c r="N33" s="66">
        <f>N5-O30-F30</f>
        <v>1822.0799999999981</v>
      </c>
      <c r="U33" s="678" t="s">
        <v>19</v>
      </c>
      <c r="V33" s="679"/>
      <c r="W33" s="66">
        <f>W5-X30-O30-F30</f>
        <v>0</v>
      </c>
      <c r="AD33" s="678" t="s">
        <v>19</v>
      </c>
      <c r="AE33" s="679"/>
      <c r="AF33" s="66">
        <f>AF4+AF5-AG30</f>
        <v>13942.48</v>
      </c>
    </row>
  </sheetData>
  <mergeCells count="8">
    <mergeCell ref="A1:G1"/>
    <mergeCell ref="C33:D33"/>
    <mergeCell ref="J1:P1"/>
    <mergeCell ref="L33:M33"/>
    <mergeCell ref="AB1:AH1"/>
    <mergeCell ref="AD33:AE33"/>
    <mergeCell ref="S1:Y1"/>
    <mergeCell ref="U33:V33"/>
  </mergeCell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topLeftCell="A15039" workbookViewId="0">
      <selection activeCell="G12" sqref="G12"/>
    </sheetView>
  </sheetViews>
  <sheetFormatPr baseColWidth="10" defaultRowHeight="15"/>
  <sheetData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A36"/>
  <sheetViews>
    <sheetView topLeftCell="Z7" workbookViewId="0">
      <selection activeCell="AN10" sqref="AN10"/>
    </sheetView>
  </sheetViews>
  <sheetFormatPr baseColWidth="10" defaultColWidth="11.42578125" defaultRowHeight="15"/>
  <cols>
    <col min="1" max="1" width="27.5703125" style="77" customWidth="1"/>
    <col min="2" max="2" width="16.28515625" style="77" bestFit="1" customWidth="1"/>
    <col min="3" max="3" width="13.28515625" style="77" bestFit="1" customWidth="1"/>
    <col min="4" max="7" width="11.42578125" style="77"/>
    <col min="8" max="8" width="13.7109375" style="77" customWidth="1"/>
    <col min="9" max="9" width="11.42578125" style="77"/>
    <col min="10" max="10" width="25.28515625" style="77" bestFit="1" customWidth="1"/>
    <col min="11" max="11" width="16.28515625" style="77" bestFit="1" customWidth="1"/>
    <col min="12" max="12" width="13.28515625" style="77" bestFit="1" customWidth="1"/>
    <col min="13" max="15" width="11.42578125" style="77"/>
    <col min="16" max="16" width="14.140625" style="77" customWidth="1"/>
    <col min="17" max="18" width="11.42578125" style="77"/>
    <col min="19" max="19" width="25.28515625" style="77" bestFit="1" customWidth="1"/>
    <col min="20" max="20" width="16.28515625" style="77" bestFit="1" customWidth="1"/>
    <col min="21" max="21" width="13.28515625" style="77" bestFit="1" customWidth="1"/>
    <col min="22" max="27" width="11.42578125" style="77"/>
    <col min="28" max="28" width="25.28515625" style="77" bestFit="1" customWidth="1"/>
    <col min="29" max="29" width="11.42578125" style="77"/>
    <col min="30" max="30" width="13.28515625" style="77" bestFit="1" customWidth="1"/>
    <col min="31" max="36" width="11.42578125" style="77"/>
    <col min="37" max="37" width="28.85546875" style="77" bestFit="1" customWidth="1"/>
    <col min="38" max="38" width="16.28515625" style="77" bestFit="1" customWidth="1"/>
    <col min="39" max="39" width="13.28515625" style="77" bestFit="1" customWidth="1"/>
    <col min="40" max="45" width="11.42578125" style="77"/>
    <col min="46" max="46" width="28.85546875" style="77" bestFit="1" customWidth="1"/>
    <col min="47" max="47" width="16.28515625" style="77" bestFit="1" customWidth="1"/>
    <col min="48" max="48" width="13.28515625" style="77" bestFit="1" customWidth="1"/>
    <col min="49" max="50" width="11.42578125" style="77"/>
    <col min="51" max="51" width="12" style="77" customWidth="1"/>
    <col min="52" max="16384" width="11.42578125" style="77"/>
  </cols>
  <sheetData>
    <row r="1" spans="1:53" ht="36.75" customHeight="1">
      <c r="A1" s="674" t="s">
        <v>160</v>
      </c>
      <c r="B1" s="674"/>
      <c r="C1" s="674"/>
      <c r="D1" s="674"/>
      <c r="E1" s="674"/>
      <c r="F1" s="674"/>
      <c r="G1" s="674"/>
      <c r="H1" s="20" t="s">
        <v>57</v>
      </c>
      <c r="J1" s="675" t="s">
        <v>250</v>
      </c>
      <c r="K1" s="675"/>
      <c r="L1" s="675"/>
      <c r="M1" s="675"/>
      <c r="N1" s="675"/>
      <c r="O1" s="675"/>
      <c r="P1" s="675"/>
      <c r="Q1" s="20" t="s">
        <v>58</v>
      </c>
      <c r="S1" s="675" t="str">
        <f>J1</f>
        <v>INVENTARIO DE OCTUBRE 2012</v>
      </c>
      <c r="T1" s="675"/>
      <c r="U1" s="675"/>
      <c r="V1" s="675"/>
      <c r="W1" s="675"/>
      <c r="X1" s="675"/>
      <c r="Y1" s="675"/>
      <c r="Z1" s="20" t="s">
        <v>406</v>
      </c>
      <c r="AB1" s="675" t="str">
        <f>S1</f>
        <v>INVENTARIO DE OCTUBRE 2012</v>
      </c>
      <c r="AC1" s="675"/>
      <c r="AD1" s="675"/>
      <c r="AE1" s="675"/>
      <c r="AF1" s="675"/>
      <c r="AG1" s="675"/>
      <c r="AH1" s="675"/>
      <c r="AI1" s="20" t="s">
        <v>407</v>
      </c>
      <c r="AK1" s="675" t="str">
        <f>S1</f>
        <v>INVENTARIO DE OCTUBRE 2012</v>
      </c>
      <c r="AL1" s="675"/>
      <c r="AM1" s="675"/>
      <c r="AN1" s="675"/>
      <c r="AO1" s="675"/>
      <c r="AP1" s="675"/>
      <c r="AQ1" s="675"/>
      <c r="AR1" s="20">
        <v>4</v>
      </c>
      <c r="AT1" s="674" t="s">
        <v>249</v>
      </c>
      <c r="AU1" s="674"/>
      <c r="AV1" s="674"/>
      <c r="AW1" s="674"/>
      <c r="AX1" s="674"/>
      <c r="AY1" s="674"/>
      <c r="AZ1" s="674"/>
      <c r="BA1" s="20">
        <f>AR1+1</f>
        <v>5</v>
      </c>
    </row>
    <row r="2" spans="1:53" ht="15.75" thickBot="1">
      <c r="A2"/>
      <c r="B2"/>
      <c r="C2"/>
      <c r="D2"/>
      <c r="E2"/>
      <c r="F2"/>
      <c r="G2"/>
      <c r="H2"/>
      <c r="J2"/>
      <c r="K2"/>
      <c r="L2"/>
      <c r="M2"/>
      <c r="N2"/>
      <c r="O2"/>
      <c r="P2"/>
      <c r="Q2"/>
      <c r="S2"/>
      <c r="T2"/>
      <c r="U2"/>
      <c r="V2"/>
      <c r="W2"/>
      <c r="X2"/>
      <c r="Y2"/>
      <c r="Z2"/>
      <c r="AB2"/>
      <c r="AC2"/>
      <c r="AD2"/>
      <c r="AE2"/>
      <c r="AF2"/>
      <c r="AG2"/>
      <c r="AH2"/>
      <c r="AI2"/>
      <c r="AK2"/>
      <c r="AL2"/>
      <c r="AM2"/>
      <c r="AN2"/>
      <c r="AO2"/>
      <c r="AP2"/>
      <c r="AQ2"/>
      <c r="AR2"/>
      <c r="AT2"/>
      <c r="AU2"/>
      <c r="AV2"/>
      <c r="AW2"/>
      <c r="AX2"/>
      <c r="AY2"/>
      <c r="AZ2"/>
      <c r="BA2"/>
    </row>
    <row r="3" spans="1:53" ht="16.5" thickTop="1" thickBot="1">
      <c r="A3" s="18" t="s">
        <v>0</v>
      </c>
      <c r="B3" s="18" t="s">
        <v>1</v>
      </c>
      <c r="C3" s="18"/>
      <c r="D3" s="18" t="s">
        <v>2</v>
      </c>
      <c r="E3" s="18" t="s">
        <v>3</v>
      </c>
      <c r="F3" s="18" t="s">
        <v>4</v>
      </c>
      <c r="G3" s="47" t="s">
        <v>20</v>
      </c>
      <c r="H3" s="62" t="s">
        <v>6</v>
      </c>
      <c r="J3" s="18" t="s">
        <v>0</v>
      </c>
      <c r="K3" s="18" t="s">
        <v>1</v>
      </c>
      <c r="L3" s="18"/>
      <c r="M3" s="18" t="s">
        <v>2</v>
      </c>
      <c r="N3" s="18" t="s">
        <v>3</v>
      </c>
      <c r="O3" s="18" t="s">
        <v>4</v>
      </c>
      <c r="P3" s="47" t="s">
        <v>20</v>
      </c>
      <c r="Q3" s="62" t="s">
        <v>6</v>
      </c>
      <c r="S3" s="18" t="s">
        <v>0</v>
      </c>
      <c r="T3" s="18" t="s">
        <v>1</v>
      </c>
      <c r="U3" s="18"/>
      <c r="V3" s="18" t="s">
        <v>2</v>
      </c>
      <c r="W3" s="18" t="s">
        <v>3</v>
      </c>
      <c r="X3" s="18" t="s">
        <v>4</v>
      </c>
      <c r="Y3" s="47" t="s">
        <v>20</v>
      </c>
      <c r="Z3" s="62" t="s">
        <v>6</v>
      </c>
      <c r="AB3" s="18" t="s">
        <v>0</v>
      </c>
      <c r="AC3" s="18" t="s">
        <v>1</v>
      </c>
      <c r="AD3" s="18"/>
      <c r="AE3" s="18" t="s">
        <v>2</v>
      </c>
      <c r="AF3" s="18" t="s">
        <v>3</v>
      </c>
      <c r="AG3" s="18" t="s">
        <v>4</v>
      </c>
      <c r="AH3" s="47" t="s">
        <v>20</v>
      </c>
      <c r="AI3" s="62" t="s">
        <v>6</v>
      </c>
      <c r="AK3" s="18" t="s">
        <v>0</v>
      </c>
      <c r="AL3" s="18" t="s">
        <v>1</v>
      </c>
      <c r="AM3" s="18"/>
      <c r="AN3" s="18" t="s">
        <v>2</v>
      </c>
      <c r="AO3" s="18" t="s">
        <v>3</v>
      </c>
      <c r="AP3" s="18" t="s">
        <v>4</v>
      </c>
      <c r="AQ3" s="47" t="s">
        <v>20</v>
      </c>
      <c r="AR3" s="62" t="s">
        <v>6</v>
      </c>
      <c r="AT3" s="18" t="s">
        <v>0</v>
      </c>
      <c r="AU3" s="18" t="s">
        <v>1</v>
      </c>
      <c r="AV3" s="18"/>
      <c r="AW3" s="18" t="s">
        <v>2</v>
      </c>
      <c r="AX3" s="18" t="s">
        <v>3</v>
      </c>
      <c r="AY3" s="18" t="s">
        <v>4</v>
      </c>
      <c r="AZ3" s="47" t="s">
        <v>20</v>
      </c>
      <c r="BA3" s="62" t="s">
        <v>6</v>
      </c>
    </row>
    <row r="4" spans="1:53" ht="15.75" thickTop="1">
      <c r="A4" s="22"/>
      <c r="B4" s="22" t="s">
        <v>33</v>
      </c>
      <c r="C4" s="22"/>
      <c r="D4" s="22"/>
      <c r="E4" s="22">
        <v>108.88</v>
      </c>
      <c r="F4" s="21">
        <v>4</v>
      </c>
      <c r="G4" s="69"/>
      <c r="H4"/>
      <c r="J4" s="22"/>
      <c r="K4" s="22" t="s">
        <v>33</v>
      </c>
      <c r="L4" s="22"/>
      <c r="M4" s="22">
        <v>18153.07</v>
      </c>
      <c r="N4" s="22">
        <v>108.88</v>
      </c>
      <c r="O4" s="21">
        <v>4</v>
      </c>
      <c r="P4" s="646" t="s">
        <v>336</v>
      </c>
      <c r="Q4"/>
      <c r="S4" s="22"/>
      <c r="T4" s="22" t="s">
        <v>33</v>
      </c>
      <c r="U4" s="22"/>
      <c r="V4" s="22"/>
      <c r="W4" s="22">
        <v>680.5</v>
      </c>
      <c r="X4" s="21">
        <v>25</v>
      </c>
      <c r="Y4" s="619" t="s">
        <v>336</v>
      </c>
      <c r="Z4"/>
      <c r="AB4" s="22"/>
      <c r="AC4" s="22" t="s">
        <v>33</v>
      </c>
      <c r="AD4" s="22"/>
      <c r="AE4" s="22"/>
      <c r="AF4" s="22">
        <v>1850.96</v>
      </c>
      <c r="AG4" s="21">
        <v>68</v>
      </c>
      <c r="AH4" s="69"/>
      <c r="AI4"/>
      <c r="AK4" s="22"/>
      <c r="AL4" s="22"/>
      <c r="AM4" s="22"/>
      <c r="AN4" s="22"/>
      <c r="AO4" s="22">
        <v>2504.2399999999998</v>
      </c>
      <c r="AP4" s="21">
        <v>92</v>
      </c>
      <c r="AQ4" s="69"/>
      <c r="AR4"/>
      <c r="AT4" s="22"/>
      <c r="AU4" s="22"/>
      <c r="AV4" s="22"/>
      <c r="AW4" s="22"/>
      <c r="AX4" s="22"/>
      <c r="AY4" s="21"/>
      <c r="AZ4" s="69"/>
      <c r="BA4"/>
    </row>
    <row r="5" spans="1:53">
      <c r="A5" s="22" t="s">
        <v>38</v>
      </c>
      <c r="B5" s="22" t="s">
        <v>40</v>
      </c>
      <c r="C5" s="143" t="s">
        <v>161</v>
      </c>
      <c r="D5" s="23">
        <v>41188</v>
      </c>
      <c r="E5" s="231">
        <v>18155.740000000002</v>
      </c>
      <c r="F5" s="29">
        <v>667</v>
      </c>
      <c r="G5" s="259">
        <f>F32</f>
        <v>12357.880000000001</v>
      </c>
      <c r="H5" s="16">
        <f>E4+E5-G5</f>
        <v>5906.7400000000016</v>
      </c>
      <c r="J5" s="22" t="s">
        <v>38</v>
      </c>
      <c r="K5" s="22" t="s">
        <v>40</v>
      </c>
      <c r="L5" s="143" t="s">
        <v>161</v>
      </c>
      <c r="M5" s="23">
        <v>41188</v>
      </c>
      <c r="N5" s="231">
        <v>18155.740000000002</v>
      </c>
      <c r="O5" s="29">
        <v>667</v>
      </c>
      <c r="P5" s="638">
        <f>O32+F32</f>
        <v>18264.620000000003</v>
      </c>
      <c r="Q5" s="16">
        <f>N4+N5-P5</f>
        <v>0</v>
      </c>
      <c r="S5" s="22" t="s">
        <v>38</v>
      </c>
      <c r="T5" s="22" t="s">
        <v>40</v>
      </c>
      <c r="U5" s="143" t="s">
        <v>165</v>
      </c>
      <c r="V5" s="23">
        <v>41195</v>
      </c>
      <c r="W5" s="231">
        <v>10888</v>
      </c>
      <c r="X5" s="29">
        <v>400</v>
      </c>
      <c r="Y5" s="638">
        <f>X32</f>
        <v>11568.5</v>
      </c>
      <c r="Z5" s="16">
        <f>W4+W5-Y5</f>
        <v>0</v>
      </c>
      <c r="AB5" s="22" t="s">
        <v>38</v>
      </c>
      <c r="AC5" s="22" t="s">
        <v>40</v>
      </c>
      <c r="AD5" s="143" t="s">
        <v>165</v>
      </c>
      <c r="AE5" s="23">
        <v>41195</v>
      </c>
      <c r="AF5" s="231">
        <v>10888</v>
      </c>
      <c r="AG5" s="29">
        <v>400</v>
      </c>
      <c r="AH5" s="259">
        <f>AG32+X32</f>
        <v>24307.460000000003</v>
      </c>
      <c r="AI5" s="16">
        <f>AF4+AF5-AH5</f>
        <v>-11568.500000000004</v>
      </c>
      <c r="AK5" s="22" t="s">
        <v>177</v>
      </c>
      <c r="AL5" s="22" t="s">
        <v>33</v>
      </c>
      <c r="AM5" s="143"/>
      <c r="AN5" s="23">
        <v>41213</v>
      </c>
      <c r="AO5" s="231">
        <v>8982.6</v>
      </c>
      <c r="AP5" s="29">
        <v>330</v>
      </c>
      <c r="AQ5" s="259">
        <f>AP32</f>
        <v>1361</v>
      </c>
      <c r="AR5" s="16">
        <f>AO5-AQ5+AO4+AO6</f>
        <v>10125.84</v>
      </c>
      <c r="AT5" s="22" t="s">
        <v>38</v>
      </c>
      <c r="AU5" s="22" t="s">
        <v>33</v>
      </c>
      <c r="AV5" s="143" t="s">
        <v>485</v>
      </c>
      <c r="AW5" s="23">
        <v>41241</v>
      </c>
      <c r="AX5" s="231">
        <v>18642.96</v>
      </c>
      <c r="AY5" s="29">
        <v>685</v>
      </c>
      <c r="AZ5" s="259">
        <f>AY32</f>
        <v>0</v>
      </c>
      <c r="BA5" s="16">
        <f>AX5-AZ5+AX4+AX6</f>
        <v>18642.96</v>
      </c>
    </row>
    <row r="6" spans="1:53" ht="15.75" thickBot="1">
      <c r="A6" s="22"/>
      <c r="B6" s="22"/>
      <c r="C6" s="22"/>
      <c r="D6" s="22"/>
      <c r="E6" s="22"/>
      <c r="F6" s="21"/>
      <c r="G6" s="22"/>
      <c r="H6"/>
      <c r="J6" s="22"/>
      <c r="K6" s="22"/>
      <c r="L6" s="22"/>
      <c r="M6" s="22"/>
      <c r="N6" s="22"/>
      <c r="O6" s="21"/>
      <c r="P6" s="22"/>
      <c r="Q6"/>
      <c r="S6" s="22"/>
      <c r="T6" s="22"/>
      <c r="U6" s="22"/>
      <c r="V6" s="22"/>
      <c r="W6" s="22"/>
      <c r="X6" s="21"/>
      <c r="Y6" s="22"/>
      <c r="Z6"/>
      <c r="AB6" s="22"/>
      <c r="AC6" s="22"/>
      <c r="AD6" s="22"/>
      <c r="AE6" s="22"/>
      <c r="AF6" s="22"/>
      <c r="AG6" s="21"/>
      <c r="AH6" s="22"/>
      <c r="AI6"/>
      <c r="AK6" s="22"/>
      <c r="AL6" s="22"/>
      <c r="AM6" s="22"/>
      <c r="AN6" s="22"/>
      <c r="AO6" s="22"/>
      <c r="AP6" s="21"/>
      <c r="AQ6" s="22"/>
      <c r="AR6"/>
      <c r="AT6" s="22"/>
      <c r="AU6" s="22"/>
      <c r="AV6" s="22"/>
      <c r="AW6" s="22"/>
      <c r="AX6" s="22"/>
      <c r="AY6" s="21"/>
      <c r="AZ6" s="22"/>
      <c r="BA6"/>
    </row>
    <row r="7" spans="1:53" ht="16.5" thickTop="1" thickBot="1">
      <c r="A7"/>
      <c r="B7" s="139" t="s">
        <v>7</v>
      </c>
      <c r="C7" s="48" t="s">
        <v>8</v>
      </c>
      <c r="D7" s="49" t="s">
        <v>17</v>
      </c>
      <c r="E7" s="42" t="s">
        <v>2</v>
      </c>
      <c r="F7" s="47" t="s">
        <v>18</v>
      </c>
      <c r="G7" s="19" t="s">
        <v>15</v>
      </c>
      <c r="H7" s="43"/>
      <c r="J7"/>
      <c r="K7" s="139" t="s">
        <v>7</v>
      </c>
      <c r="L7" s="48" t="s">
        <v>8</v>
      </c>
      <c r="M7" s="49" t="s">
        <v>17</v>
      </c>
      <c r="N7" s="42" t="s">
        <v>2</v>
      </c>
      <c r="O7" s="47" t="s">
        <v>18</v>
      </c>
      <c r="P7" s="19" t="s">
        <v>15</v>
      </c>
      <c r="Q7" s="43"/>
      <c r="S7"/>
      <c r="T7" s="139" t="s">
        <v>7</v>
      </c>
      <c r="U7" s="48" t="s">
        <v>8</v>
      </c>
      <c r="V7" s="49" t="s">
        <v>17</v>
      </c>
      <c r="W7" s="42" t="s">
        <v>2</v>
      </c>
      <c r="X7" s="47" t="s">
        <v>18</v>
      </c>
      <c r="Y7" s="19" t="s">
        <v>15</v>
      </c>
      <c r="Z7" s="43"/>
      <c r="AB7"/>
      <c r="AC7" s="139" t="s">
        <v>7</v>
      </c>
      <c r="AD7" s="48" t="s">
        <v>8</v>
      </c>
      <c r="AE7" s="49" t="s">
        <v>17</v>
      </c>
      <c r="AF7" s="42" t="s">
        <v>2</v>
      </c>
      <c r="AG7" s="47" t="s">
        <v>18</v>
      </c>
      <c r="AH7" s="19" t="s">
        <v>15</v>
      </c>
      <c r="AI7" s="43"/>
      <c r="AK7"/>
      <c r="AL7" s="139" t="s">
        <v>7</v>
      </c>
      <c r="AM7" s="48" t="s">
        <v>8</v>
      </c>
      <c r="AN7" s="49" t="s">
        <v>17</v>
      </c>
      <c r="AO7" s="42" t="s">
        <v>2</v>
      </c>
      <c r="AP7" s="47" t="s">
        <v>18</v>
      </c>
      <c r="AQ7" s="19" t="s">
        <v>15</v>
      </c>
      <c r="AR7" s="43"/>
      <c r="AT7"/>
      <c r="AU7" s="139" t="s">
        <v>7</v>
      </c>
      <c r="AV7" s="48" t="s">
        <v>8</v>
      </c>
      <c r="AW7" s="49" t="s">
        <v>17</v>
      </c>
      <c r="AX7" s="42" t="s">
        <v>2</v>
      </c>
      <c r="AY7" s="47" t="s">
        <v>18</v>
      </c>
      <c r="AZ7" s="19" t="s">
        <v>15</v>
      </c>
      <c r="BA7" s="43"/>
    </row>
    <row r="8" spans="1:53" ht="15.75" thickTop="1">
      <c r="A8" s="118" t="s">
        <v>36</v>
      </c>
      <c r="B8" s="260">
        <v>27.22</v>
      </c>
      <c r="C8" s="26">
        <v>26</v>
      </c>
      <c r="D8" s="322">
        <f>C8*B8</f>
        <v>707.72</v>
      </c>
      <c r="E8" s="395">
        <v>41190</v>
      </c>
      <c r="F8" s="217">
        <f>D8</f>
        <v>707.72</v>
      </c>
      <c r="G8" s="545" t="s">
        <v>189</v>
      </c>
      <c r="H8" s="131">
        <v>23</v>
      </c>
      <c r="J8" s="118" t="s">
        <v>36</v>
      </c>
      <c r="K8" s="260">
        <v>27.22</v>
      </c>
      <c r="L8" s="26">
        <v>28</v>
      </c>
      <c r="M8" s="322">
        <f t="shared" ref="M8:M18" si="0">K8*L8</f>
        <v>762.16</v>
      </c>
      <c r="N8" s="395">
        <v>41207</v>
      </c>
      <c r="O8" s="217">
        <f t="shared" ref="O8:O18" si="1">M8</f>
        <v>762.16</v>
      </c>
      <c r="P8" s="545" t="s">
        <v>223</v>
      </c>
      <c r="Q8" s="131">
        <v>23</v>
      </c>
      <c r="S8" s="118" t="s">
        <v>36</v>
      </c>
      <c r="T8" s="260">
        <v>27.22</v>
      </c>
      <c r="U8" s="26">
        <v>32</v>
      </c>
      <c r="V8" s="598">
        <f t="shared" ref="V8:V10" si="2">T8*U8</f>
        <v>871.04</v>
      </c>
      <c r="W8" s="599">
        <v>41214</v>
      </c>
      <c r="X8" s="600">
        <f t="shared" ref="X8:X10" si="3">V8</f>
        <v>871.04</v>
      </c>
      <c r="Y8" s="601" t="s">
        <v>329</v>
      </c>
      <c r="Z8" s="602">
        <v>23</v>
      </c>
      <c r="AB8" s="118" t="s">
        <v>36</v>
      </c>
      <c r="AC8" s="260">
        <v>27.22</v>
      </c>
      <c r="AD8" s="26">
        <v>5</v>
      </c>
      <c r="AE8" s="598">
        <f t="shared" ref="AE8:AE11" si="4">AC8*AD8</f>
        <v>136.1</v>
      </c>
      <c r="AF8" s="631">
        <v>41226</v>
      </c>
      <c r="AG8" s="632">
        <f t="shared" ref="AG8:AG11" si="5">AE8</f>
        <v>136.1</v>
      </c>
      <c r="AH8" s="601" t="s">
        <v>382</v>
      </c>
      <c r="AI8" s="633">
        <v>23</v>
      </c>
      <c r="AK8" s="118" t="s">
        <v>36</v>
      </c>
      <c r="AL8" s="260">
        <v>27.22</v>
      </c>
      <c r="AM8" s="26">
        <v>12</v>
      </c>
      <c r="AN8" s="598">
        <f>AL8*AM8</f>
        <v>326.64</v>
      </c>
      <c r="AO8" s="631">
        <v>41243</v>
      </c>
      <c r="AP8" s="632">
        <f>AN8</f>
        <v>326.64</v>
      </c>
      <c r="AQ8" s="601" t="s">
        <v>495</v>
      </c>
      <c r="AR8" s="633">
        <v>23</v>
      </c>
      <c r="AS8" s="645"/>
      <c r="AT8" s="118" t="s">
        <v>36</v>
      </c>
      <c r="AU8" s="260">
        <v>27.22</v>
      </c>
      <c r="AV8" s="26"/>
      <c r="AW8" s="269">
        <f t="shared" ref="AW8:AW31" si="6">AU8*AV8</f>
        <v>0</v>
      </c>
      <c r="AX8" s="503"/>
      <c r="AY8" s="658">
        <f t="shared" ref="AY8:AY31" si="7">AW8</f>
        <v>0</v>
      </c>
      <c r="AZ8" s="156"/>
      <c r="BA8" s="375"/>
    </row>
    <row r="9" spans="1:53">
      <c r="A9" s="22"/>
      <c r="B9" s="260">
        <v>27.22</v>
      </c>
      <c r="C9" s="26">
        <v>28</v>
      </c>
      <c r="D9" s="322">
        <f t="shared" ref="D9:D31" si="8">B9*C9</f>
        <v>762.16</v>
      </c>
      <c r="E9" s="395">
        <v>41190</v>
      </c>
      <c r="F9" s="217">
        <f t="shared" ref="F9:F31" si="9">D9</f>
        <v>762.16</v>
      </c>
      <c r="G9" s="545" t="s">
        <v>191</v>
      </c>
      <c r="H9" s="131">
        <v>23</v>
      </c>
      <c r="J9" s="22"/>
      <c r="K9" s="260">
        <v>27.22</v>
      </c>
      <c r="L9" s="26">
        <v>10</v>
      </c>
      <c r="M9" s="322">
        <f t="shared" si="0"/>
        <v>272.2</v>
      </c>
      <c r="N9" s="395">
        <v>41208</v>
      </c>
      <c r="O9" s="217">
        <f t="shared" si="1"/>
        <v>272.2</v>
      </c>
      <c r="P9" s="545" t="s">
        <v>224</v>
      </c>
      <c r="Q9" s="131">
        <v>23</v>
      </c>
      <c r="S9" s="22"/>
      <c r="T9" s="260">
        <v>27.22</v>
      </c>
      <c r="U9" s="26">
        <v>10</v>
      </c>
      <c r="V9" s="598">
        <f t="shared" si="2"/>
        <v>272.2</v>
      </c>
      <c r="W9" s="599">
        <v>41214</v>
      </c>
      <c r="X9" s="600">
        <f t="shared" si="3"/>
        <v>272.2</v>
      </c>
      <c r="Y9" s="601" t="s">
        <v>330</v>
      </c>
      <c r="Z9" s="602">
        <v>23</v>
      </c>
      <c r="AB9" s="22"/>
      <c r="AC9" s="260">
        <v>27.22</v>
      </c>
      <c r="AD9" s="26">
        <v>36</v>
      </c>
      <c r="AE9" s="634">
        <f t="shared" si="4"/>
        <v>979.92</v>
      </c>
      <c r="AF9" s="635">
        <v>41226</v>
      </c>
      <c r="AG9" s="632">
        <f t="shared" si="5"/>
        <v>979.92</v>
      </c>
      <c r="AH9" s="601" t="s">
        <v>384</v>
      </c>
      <c r="AI9" s="633">
        <v>23</v>
      </c>
      <c r="AK9" s="22"/>
      <c r="AL9" s="260">
        <v>27.22</v>
      </c>
      <c r="AM9" s="26">
        <v>10</v>
      </c>
      <c r="AN9" s="598">
        <f>AL9*AM9</f>
        <v>272.2</v>
      </c>
      <c r="AO9" s="631">
        <v>41243</v>
      </c>
      <c r="AP9" s="632">
        <f>AN9</f>
        <v>272.2</v>
      </c>
      <c r="AQ9" s="601" t="s">
        <v>496</v>
      </c>
      <c r="AR9" s="633">
        <v>23</v>
      </c>
      <c r="AS9" s="645"/>
      <c r="AT9" s="22"/>
      <c r="AU9" s="260">
        <v>27.22</v>
      </c>
      <c r="AV9" s="26"/>
      <c r="AW9" s="155">
        <f t="shared" si="6"/>
        <v>0</v>
      </c>
      <c r="AX9" s="270"/>
      <c r="AY9" s="658">
        <f t="shared" si="7"/>
        <v>0</v>
      </c>
      <c r="AZ9" s="156"/>
      <c r="BA9" s="375"/>
    </row>
    <row r="10" spans="1:53">
      <c r="B10" s="260">
        <v>27.22</v>
      </c>
      <c r="C10" s="26">
        <v>28</v>
      </c>
      <c r="D10" s="322">
        <f t="shared" si="8"/>
        <v>762.16</v>
      </c>
      <c r="E10" s="395">
        <v>41191</v>
      </c>
      <c r="F10" s="217">
        <f t="shared" si="9"/>
        <v>762.16</v>
      </c>
      <c r="G10" s="545" t="s">
        <v>193</v>
      </c>
      <c r="H10" s="131">
        <v>23</v>
      </c>
      <c r="K10" s="260">
        <v>27.22</v>
      </c>
      <c r="L10" s="26">
        <v>28</v>
      </c>
      <c r="M10" s="322">
        <f t="shared" si="0"/>
        <v>762.16</v>
      </c>
      <c r="N10" s="395">
        <v>41208</v>
      </c>
      <c r="O10" s="217">
        <f t="shared" si="1"/>
        <v>762.16</v>
      </c>
      <c r="P10" s="545" t="s">
        <v>225</v>
      </c>
      <c r="Q10" s="131">
        <v>23</v>
      </c>
      <c r="T10" s="260">
        <v>27.22</v>
      </c>
      <c r="U10" s="26">
        <v>5</v>
      </c>
      <c r="V10" s="598">
        <f t="shared" si="2"/>
        <v>136.1</v>
      </c>
      <c r="W10" s="599">
        <v>41214</v>
      </c>
      <c r="X10" s="600">
        <f t="shared" si="3"/>
        <v>136.1</v>
      </c>
      <c r="Y10" s="601" t="s">
        <v>331</v>
      </c>
      <c r="Z10" s="602">
        <v>23</v>
      </c>
      <c r="AC10" s="260">
        <v>27.22</v>
      </c>
      <c r="AD10" s="26">
        <v>5</v>
      </c>
      <c r="AE10" s="598">
        <f t="shared" si="4"/>
        <v>136.1</v>
      </c>
      <c r="AF10" s="599">
        <v>41228</v>
      </c>
      <c r="AG10" s="600">
        <f t="shared" si="5"/>
        <v>136.1</v>
      </c>
      <c r="AH10" s="601" t="s">
        <v>397</v>
      </c>
      <c r="AI10" s="602">
        <v>23</v>
      </c>
      <c r="AL10" s="260">
        <v>27.22</v>
      </c>
      <c r="AM10" s="26">
        <v>28</v>
      </c>
      <c r="AN10" s="598">
        <f>AL10*AM10</f>
        <v>762.16</v>
      </c>
      <c r="AO10" s="631">
        <v>41243</v>
      </c>
      <c r="AP10" s="632">
        <f>AN10</f>
        <v>762.16</v>
      </c>
      <c r="AQ10" s="601" t="s">
        <v>484</v>
      </c>
      <c r="AR10" s="602">
        <v>23</v>
      </c>
      <c r="AS10" s="645"/>
      <c r="AU10" s="260">
        <v>27.22</v>
      </c>
      <c r="AV10" s="26"/>
      <c r="AW10" s="269">
        <f t="shared" si="6"/>
        <v>0</v>
      </c>
      <c r="AX10" s="220"/>
      <c r="AY10" s="340">
        <f t="shared" si="7"/>
        <v>0</v>
      </c>
      <c r="AZ10" s="156"/>
      <c r="BA10" s="157"/>
    </row>
    <row r="11" spans="1:53">
      <c r="A11" s="207" t="s">
        <v>37</v>
      </c>
      <c r="B11" s="260">
        <v>27.22</v>
      </c>
      <c r="C11" s="26">
        <v>12</v>
      </c>
      <c r="D11" s="322">
        <f t="shared" si="8"/>
        <v>326.64</v>
      </c>
      <c r="E11" s="395">
        <v>41191</v>
      </c>
      <c r="F11" s="217">
        <f t="shared" si="9"/>
        <v>326.64</v>
      </c>
      <c r="G11" s="545" t="s">
        <v>194</v>
      </c>
      <c r="H11" s="131">
        <v>23</v>
      </c>
      <c r="J11" s="207" t="s">
        <v>37</v>
      </c>
      <c r="K11" s="260">
        <v>27.22</v>
      </c>
      <c r="L11" s="26">
        <v>12</v>
      </c>
      <c r="M11" s="322">
        <f t="shared" si="0"/>
        <v>326.64</v>
      </c>
      <c r="N11" s="395">
        <v>41208</v>
      </c>
      <c r="O11" s="217">
        <f t="shared" si="1"/>
        <v>326.64</v>
      </c>
      <c r="P11" s="545" t="s">
        <v>226</v>
      </c>
      <c r="Q11" s="131">
        <v>23</v>
      </c>
      <c r="S11" s="207" t="s">
        <v>37</v>
      </c>
      <c r="T11" s="260">
        <v>27.22</v>
      </c>
      <c r="U11" s="26">
        <v>10</v>
      </c>
      <c r="V11" s="598">
        <f t="shared" ref="V11:V31" si="10">T11*U11</f>
        <v>272.2</v>
      </c>
      <c r="W11" s="599">
        <v>41215</v>
      </c>
      <c r="X11" s="600">
        <f t="shared" ref="X11:X31" si="11">V11</f>
        <v>272.2</v>
      </c>
      <c r="Y11" s="601" t="s">
        <v>337</v>
      </c>
      <c r="Z11" s="602">
        <v>23</v>
      </c>
      <c r="AB11" s="207" t="s">
        <v>37</v>
      </c>
      <c r="AC11" s="260">
        <v>27.22</v>
      </c>
      <c r="AD11" s="26">
        <v>12</v>
      </c>
      <c r="AE11" s="598">
        <f t="shared" si="4"/>
        <v>326.64</v>
      </c>
      <c r="AF11" s="599">
        <v>41229</v>
      </c>
      <c r="AG11" s="600">
        <f t="shared" si="5"/>
        <v>326.64</v>
      </c>
      <c r="AH11" s="601" t="s">
        <v>399</v>
      </c>
      <c r="AI11" s="602">
        <v>23</v>
      </c>
      <c r="AK11" s="207" t="s">
        <v>37</v>
      </c>
      <c r="AL11" s="260">
        <v>27.22</v>
      </c>
      <c r="AM11" s="26"/>
      <c r="AN11" s="598">
        <f t="shared" ref="AN11:AN31" si="12">AL11*AM11</f>
        <v>0</v>
      </c>
      <c r="AO11" s="599"/>
      <c r="AP11" s="600">
        <f t="shared" ref="AP11:AP31" si="13">AN11</f>
        <v>0</v>
      </c>
      <c r="AQ11" s="601"/>
      <c r="AR11" s="602"/>
      <c r="AS11" s="645"/>
      <c r="AT11" s="207" t="s">
        <v>37</v>
      </c>
      <c r="AU11" s="260">
        <v>27.22</v>
      </c>
      <c r="AV11" s="26"/>
      <c r="AW11" s="269">
        <f t="shared" si="6"/>
        <v>0</v>
      </c>
      <c r="AX11" s="220"/>
      <c r="AY11" s="340">
        <f t="shared" si="7"/>
        <v>0</v>
      </c>
      <c r="AZ11" s="156"/>
      <c r="BA11" s="157"/>
    </row>
    <row r="12" spans="1:53">
      <c r="B12" s="260">
        <v>27.22</v>
      </c>
      <c r="C12" s="26">
        <v>5</v>
      </c>
      <c r="D12" s="322">
        <f t="shared" si="8"/>
        <v>136.1</v>
      </c>
      <c r="E12" s="395">
        <v>41192</v>
      </c>
      <c r="F12" s="217">
        <f t="shared" si="9"/>
        <v>136.1</v>
      </c>
      <c r="G12" s="545" t="s">
        <v>195</v>
      </c>
      <c r="H12" s="131">
        <v>23</v>
      </c>
      <c r="K12" s="260">
        <v>27.22</v>
      </c>
      <c r="L12" s="26">
        <v>10</v>
      </c>
      <c r="M12" s="322">
        <f t="shared" si="0"/>
        <v>272.2</v>
      </c>
      <c r="N12" s="395">
        <v>41208</v>
      </c>
      <c r="O12" s="217">
        <f t="shared" si="1"/>
        <v>272.2</v>
      </c>
      <c r="P12" s="545" t="s">
        <v>227</v>
      </c>
      <c r="Q12" s="131">
        <v>23</v>
      </c>
      <c r="T12" s="260">
        <v>27.22</v>
      </c>
      <c r="U12" s="26">
        <v>10</v>
      </c>
      <c r="V12" s="598">
        <f t="shared" si="10"/>
        <v>272.2</v>
      </c>
      <c r="W12" s="599">
        <v>41215</v>
      </c>
      <c r="X12" s="600">
        <f t="shared" si="11"/>
        <v>272.2</v>
      </c>
      <c r="Y12" s="601" t="s">
        <v>339</v>
      </c>
      <c r="Z12" s="602">
        <v>23</v>
      </c>
      <c r="AC12" s="260">
        <v>27.22</v>
      </c>
      <c r="AD12" s="26">
        <v>12</v>
      </c>
      <c r="AE12" s="598">
        <f t="shared" ref="AE12:AE31" si="14">AC12*AD12</f>
        <v>326.64</v>
      </c>
      <c r="AF12" s="599">
        <v>41230</v>
      </c>
      <c r="AG12" s="600">
        <f t="shared" ref="AG12:AG31" si="15">AE12</f>
        <v>326.64</v>
      </c>
      <c r="AH12" s="601" t="s">
        <v>412</v>
      </c>
      <c r="AI12" s="602">
        <v>23</v>
      </c>
      <c r="AL12" s="260">
        <v>27.22</v>
      </c>
      <c r="AM12" s="26"/>
      <c r="AN12" s="598">
        <f t="shared" si="12"/>
        <v>0</v>
      </c>
      <c r="AO12" s="599"/>
      <c r="AP12" s="600">
        <f t="shared" si="13"/>
        <v>0</v>
      </c>
      <c r="AQ12" s="601"/>
      <c r="AR12" s="602"/>
      <c r="AS12" s="645"/>
      <c r="AU12" s="260">
        <v>27.22</v>
      </c>
      <c r="AV12" s="26"/>
      <c r="AW12" s="269">
        <f t="shared" si="6"/>
        <v>0</v>
      </c>
      <c r="AX12" s="220"/>
      <c r="AY12" s="340">
        <f t="shared" si="7"/>
        <v>0</v>
      </c>
      <c r="AZ12" s="156"/>
      <c r="BA12" s="157"/>
    </row>
    <row r="13" spans="1:53">
      <c r="A13" s="272"/>
      <c r="B13" s="260">
        <v>27.22</v>
      </c>
      <c r="C13" s="26">
        <v>8</v>
      </c>
      <c r="D13" s="322">
        <f t="shared" si="8"/>
        <v>217.76</v>
      </c>
      <c r="E13" s="395">
        <v>41193</v>
      </c>
      <c r="F13" s="217">
        <f t="shared" si="9"/>
        <v>217.76</v>
      </c>
      <c r="G13" s="545" t="s">
        <v>196</v>
      </c>
      <c r="H13" s="131">
        <v>23</v>
      </c>
      <c r="J13" s="272"/>
      <c r="K13" s="260">
        <v>27.22</v>
      </c>
      <c r="L13" s="26">
        <v>12</v>
      </c>
      <c r="M13" s="322">
        <f t="shared" si="0"/>
        <v>326.64</v>
      </c>
      <c r="N13" s="395">
        <v>41209</v>
      </c>
      <c r="O13" s="217">
        <f t="shared" si="1"/>
        <v>326.64</v>
      </c>
      <c r="P13" s="545" t="s">
        <v>228</v>
      </c>
      <c r="Q13" s="131">
        <v>23</v>
      </c>
      <c r="S13" s="272"/>
      <c r="T13" s="260">
        <v>27.22</v>
      </c>
      <c r="U13" s="26">
        <v>10</v>
      </c>
      <c r="V13" s="598">
        <f t="shared" si="10"/>
        <v>272.2</v>
      </c>
      <c r="W13" s="599">
        <v>41215</v>
      </c>
      <c r="X13" s="600">
        <f t="shared" si="11"/>
        <v>272.2</v>
      </c>
      <c r="Y13" s="601" t="s">
        <v>341</v>
      </c>
      <c r="Z13" s="602">
        <v>23</v>
      </c>
      <c r="AB13" s="272"/>
      <c r="AC13" s="260">
        <v>27.22</v>
      </c>
      <c r="AD13" s="26">
        <v>12</v>
      </c>
      <c r="AE13" s="598">
        <f t="shared" si="14"/>
        <v>326.64</v>
      </c>
      <c r="AF13" s="599">
        <v>41232</v>
      </c>
      <c r="AG13" s="600">
        <f t="shared" si="15"/>
        <v>326.64</v>
      </c>
      <c r="AH13" s="601" t="s">
        <v>415</v>
      </c>
      <c r="AI13" s="602">
        <v>23</v>
      </c>
      <c r="AK13" s="272"/>
      <c r="AL13" s="260">
        <v>27.22</v>
      </c>
      <c r="AM13" s="26"/>
      <c r="AN13" s="598">
        <f t="shared" si="12"/>
        <v>0</v>
      </c>
      <c r="AO13" s="599"/>
      <c r="AP13" s="600">
        <f t="shared" si="13"/>
        <v>0</v>
      </c>
      <c r="AQ13" s="601"/>
      <c r="AR13" s="602"/>
      <c r="AS13" s="645"/>
      <c r="AT13" s="272"/>
      <c r="AU13" s="260">
        <v>27.22</v>
      </c>
      <c r="AV13" s="26"/>
      <c r="AW13" s="269">
        <f t="shared" si="6"/>
        <v>0</v>
      </c>
      <c r="AX13" s="220"/>
      <c r="AY13" s="340">
        <f t="shared" si="7"/>
        <v>0</v>
      </c>
      <c r="AZ13" s="156"/>
      <c r="BA13" s="157"/>
    </row>
    <row r="14" spans="1:53">
      <c r="B14" s="260">
        <v>27.22</v>
      </c>
      <c r="C14" s="26">
        <v>27</v>
      </c>
      <c r="D14" s="322">
        <f t="shared" si="8"/>
        <v>734.93999999999994</v>
      </c>
      <c r="E14" s="395">
        <v>41194</v>
      </c>
      <c r="F14" s="217">
        <f t="shared" si="9"/>
        <v>734.93999999999994</v>
      </c>
      <c r="G14" s="545" t="s">
        <v>197</v>
      </c>
      <c r="H14" s="131">
        <v>23</v>
      </c>
      <c r="K14" s="260">
        <v>27.22</v>
      </c>
      <c r="L14" s="26">
        <v>5</v>
      </c>
      <c r="M14" s="322">
        <f t="shared" si="0"/>
        <v>136.1</v>
      </c>
      <c r="N14" s="395">
        <v>41209</v>
      </c>
      <c r="O14" s="217">
        <f t="shared" si="1"/>
        <v>136.1</v>
      </c>
      <c r="P14" s="545" t="s">
        <v>229</v>
      </c>
      <c r="Q14" s="131">
        <v>23</v>
      </c>
      <c r="T14" s="260">
        <v>27.22</v>
      </c>
      <c r="U14" s="26">
        <v>10</v>
      </c>
      <c r="V14" s="598">
        <f t="shared" si="10"/>
        <v>272.2</v>
      </c>
      <c r="W14" s="599">
        <v>41216</v>
      </c>
      <c r="X14" s="600">
        <f t="shared" si="11"/>
        <v>272.2</v>
      </c>
      <c r="Y14" s="601" t="s">
        <v>342</v>
      </c>
      <c r="Z14" s="602">
        <v>23</v>
      </c>
      <c r="AC14" s="260">
        <v>27.22</v>
      </c>
      <c r="AD14" s="26">
        <v>36</v>
      </c>
      <c r="AE14" s="598">
        <f t="shared" si="14"/>
        <v>979.92</v>
      </c>
      <c r="AF14" s="599">
        <v>41232</v>
      </c>
      <c r="AG14" s="600">
        <f t="shared" si="15"/>
        <v>979.92</v>
      </c>
      <c r="AH14" s="601" t="s">
        <v>417</v>
      </c>
      <c r="AI14" s="602">
        <v>23</v>
      </c>
      <c r="AL14" s="260">
        <v>27.22</v>
      </c>
      <c r="AM14" s="26"/>
      <c r="AN14" s="598">
        <f t="shared" si="12"/>
        <v>0</v>
      </c>
      <c r="AO14" s="599"/>
      <c r="AP14" s="600">
        <f t="shared" si="13"/>
        <v>0</v>
      </c>
      <c r="AQ14" s="601"/>
      <c r="AR14" s="602"/>
      <c r="AS14" s="645"/>
      <c r="AU14" s="260">
        <v>27.22</v>
      </c>
      <c r="AV14" s="26"/>
      <c r="AW14" s="269">
        <f t="shared" si="6"/>
        <v>0</v>
      </c>
      <c r="AX14" s="220"/>
      <c r="AY14" s="340">
        <f t="shared" si="7"/>
        <v>0</v>
      </c>
      <c r="AZ14" s="156"/>
      <c r="BA14" s="157"/>
    </row>
    <row r="15" spans="1:53">
      <c r="B15" s="260">
        <v>27.22</v>
      </c>
      <c r="C15" s="26">
        <v>20</v>
      </c>
      <c r="D15" s="322">
        <f t="shared" si="8"/>
        <v>544.4</v>
      </c>
      <c r="E15" s="395">
        <v>41194</v>
      </c>
      <c r="F15" s="217">
        <f t="shared" si="9"/>
        <v>544.4</v>
      </c>
      <c r="G15" s="545" t="s">
        <v>198</v>
      </c>
      <c r="H15" s="131">
        <v>23</v>
      </c>
      <c r="K15" s="260">
        <v>27.22</v>
      </c>
      <c r="L15" s="26">
        <v>32</v>
      </c>
      <c r="M15" s="322">
        <f t="shared" si="0"/>
        <v>871.04</v>
      </c>
      <c r="N15" s="395">
        <v>41211</v>
      </c>
      <c r="O15" s="217">
        <f t="shared" si="1"/>
        <v>871.04</v>
      </c>
      <c r="P15" s="545" t="s">
        <v>230</v>
      </c>
      <c r="Q15" s="131">
        <v>23</v>
      </c>
      <c r="T15" s="260">
        <v>27.22</v>
      </c>
      <c r="U15" s="26">
        <v>5</v>
      </c>
      <c r="V15" s="598">
        <f t="shared" si="10"/>
        <v>136.1</v>
      </c>
      <c r="W15" s="599">
        <v>41216</v>
      </c>
      <c r="X15" s="600">
        <f t="shared" si="11"/>
        <v>136.1</v>
      </c>
      <c r="Y15" s="601" t="s">
        <v>343</v>
      </c>
      <c r="Z15" s="602">
        <v>23</v>
      </c>
      <c r="AC15" s="260">
        <v>27.22</v>
      </c>
      <c r="AD15" s="26">
        <v>10</v>
      </c>
      <c r="AE15" s="598">
        <f t="shared" si="14"/>
        <v>272.2</v>
      </c>
      <c r="AF15" s="599">
        <v>41232</v>
      </c>
      <c r="AG15" s="600">
        <f t="shared" si="15"/>
        <v>272.2</v>
      </c>
      <c r="AH15" s="601" t="s">
        <v>419</v>
      </c>
      <c r="AI15" s="602">
        <v>23</v>
      </c>
      <c r="AL15" s="260">
        <v>27.22</v>
      </c>
      <c r="AM15" s="26"/>
      <c r="AN15" s="322">
        <f t="shared" si="12"/>
        <v>0</v>
      </c>
      <c r="AO15" s="395"/>
      <c r="AP15" s="217">
        <f t="shared" si="13"/>
        <v>0</v>
      </c>
      <c r="AQ15" s="147"/>
      <c r="AR15" s="131"/>
      <c r="AS15" s="645"/>
      <c r="AU15" s="260">
        <v>27.22</v>
      </c>
      <c r="AV15" s="26"/>
      <c r="AW15" s="269">
        <f t="shared" si="6"/>
        <v>0</v>
      </c>
      <c r="AX15" s="220"/>
      <c r="AY15" s="340">
        <f t="shared" si="7"/>
        <v>0</v>
      </c>
      <c r="AZ15" s="156"/>
      <c r="BA15" s="157"/>
    </row>
    <row r="16" spans="1:53">
      <c r="B16" s="260">
        <v>27.22</v>
      </c>
      <c r="C16" s="26">
        <v>25</v>
      </c>
      <c r="D16" s="322">
        <f t="shared" si="8"/>
        <v>680.5</v>
      </c>
      <c r="E16" s="395">
        <v>41195</v>
      </c>
      <c r="F16" s="217">
        <f t="shared" si="9"/>
        <v>680.5</v>
      </c>
      <c r="G16" s="545" t="s">
        <v>199</v>
      </c>
      <c r="H16" s="131">
        <v>23</v>
      </c>
      <c r="K16" s="260">
        <v>27.22</v>
      </c>
      <c r="L16" s="26">
        <v>12</v>
      </c>
      <c r="M16" s="322">
        <f t="shared" si="0"/>
        <v>326.64</v>
      </c>
      <c r="N16" s="395">
        <v>41211</v>
      </c>
      <c r="O16" s="217">
        <f t="shared" si="1"/>
        <v>326.64</v>
      </c>
      <c r="P16" s="545" t="s">
        <v>231</v>
      </c>
      <c r="Q16" s="131">
        <v>23</v>
      </c>
      <c r="T16" s="260">
        <v>27.22</v>
      </c>
      <c r="U16" s="26">
        <v>32</v>
      </c>
      <c r="V16" s="598">
        <f t="shared" si="10"/>
        <v>871.04</v>
      </c>
      <c r="W16" s="599">
        <v>41218</v>
      </c>
      <c r="X16" s="600">
        <f t="shared" si="11"/>
        <v>871.04</v>
      </c>
      <c r="Y16" s="601" t="s">
        <v>348</v>
      </c>
      <c r="Z16" s="602">
        <v>23</v>
      </c>
      <c r="AC16" s="260">
        <v>27.22</v>
      </c>
      <c r="AD16" s="26">
        <v>25</v>
      </c>
      <c r="AE16" s="598">
        <f t="shared" si="14"/>
        <v>680.5</v>
      </c>
      <c r="AF16" s="599">
        <v>41232</v>
      </c>
      <c r="AG16" s="600">
        <f t="shared" si="15"/>
        <v>680.5</v>
      </c>
      <c r="AH16" s="601" t="s">
        <v>420</v>
      </c>
      <c r="AI16" s="602">
        <v>23</v>
      </c>
      <c r="AL16" s="260">
        <v>27.22</v>
      </c>
      <c r="AM16" s="26"/>
      <c r="AN16" s="322">
        <f t="shared" si="12"/>
        <v>0</v>
      </c>
      <c r="AO16" s="395"/>
      <c r="AP16" s="217">
        <f t="shared" si="13"/>
        <v>0</v>
      </c>
      <c r="AQ16" s="147"/>
      <c r="AR16" s="131"/>
      <c r="AS16" s="645"/>
      <c r="AU16" s="260">
        <v>27.22</v>
      </c>
      <c r="AV16" s="26"/>
      <c r="AW16" s="269">
        <f t="shared" si="6"/>
        <v>0</v>
      </c>
      <c r="AX16" s="220"/>
      <c r="AY16" s="340">
        <f t="shared" si="7"/>
        <v>0</v>
      </c>
      <c r="AZ16" s="156"/>
      <c r="BA16" s="157"/>
    </row>
    <row r="17" spans="1:53">
      <c r="B17" s="260">
        <v>27.22</v>
      </c>
      <c r="C17" s="26">
        <v>28</v>
      </c>
      <c r="D17" s="322">
        <f t="shared" si="8"/>
        <v>762.16</v>
      </c>
      <c r="E17" s="395">
        <v>41195</v>
      </c>
      <c r="F17" s="217">
        <f t="shared" si="9"/>
        <v>762.16</v>
      </c>
      <c r="G17" s="545" t="s">
        <v>200</v>
      </c>
      <c r="H17" s="131">
        <v>23</v>
      </c>
      <c r="I17" s="77" t="s">
        <v>22</v>
      </c>
      <c r="K17" s="260">
        <v>27.22</v>
      </c>
      <c r="L17" s="26">
        <v>28</v>
      </c>
      <c r="M17" s="322">
        <f t="shared" si="0"/>
        <v>762.16</v>
      </c>
      <c r="N17" s="395">
        <v>41212</v>
      </c>
      <c r="O17" s="217">
        <f t="shared" si="1"/>
        <v>762.16</v>
      </c>
      <c r="P17" s="545" t="s">
        <v>235</v>
      </c>
      <c r="Q17" s="131">
        <v>23</v>
      </c>
      <c r="T17" s="260">
        <v>27.22</v>
      </c>
      <c r="U17" s="26">
        <v>32</v>
      </c>
      <c r="V17" s="598">
        <f t="shared" si="10"/>
        <v>871.04</v>
      </c>
      <c r="W17" s="599">
        <v>41218</v>
      </c>
      <c r="X17" s="600">
        <f t="shared" si="11"/>
        <v>871.04</v>
      </c>
      <c r="Y17" s="601" t="s">
        <v>352</v>
      </c>
      <c r="Z17" s="602">
        <v>23</v>
      </c>
      <c r="AC17" s="260">
        <v>27.22</v>
      </c>
      <c r="AD17" s="26">
        <v>5</v>
      </c>
      <c r="AE17" s="598">
        <f t="shared" si="14"/>
        <v>136.1</v>
      </c>
      <c r="AF17" s="599">
        <v>41232</v>
      </c>
      <c r="AG17" s="600">
        <f t="shared" si="15"/>
        <v>136.1</v>
      </c>
      <c r="AH17" s="601" t="s">
        <v>423</v>
      </c>
      <c r="AI17" s="602">
        <v>23</v>
      </c>
      <c r="AL17" s="260">
        <v>27.22</v>
      </c>
      <c r="AM17" s="26"/>
      <c r="AN17" s="322">
        <f t="shared" si="12"/>
        <v>0</v>
      </c>
      <c r="AO17" s="395"/>
      <c r="AP17" s="217">
        <f t="shared" si="13"/>
        <v>0</v>
      </c>
      <c r="AQ17" s="147"/>
      <c r="AR17" s="131"/>
      <c r="AS17" s="645"/>
      <c r="AU17" s="260">
        <v>27.22</v>
      </c>
      <c r="AV17" s="26"/>
      <c r="AW17" s="269">
        <f t="shared" si="6"/>
        <v>0</v>
      </c>
      <c r="AX17" s="220"/>
      <c r="AY17" s="340">
        <f t="shared" si="7"/>
        <v>0</v>
      </c>
      <c r="AZ17" s="156"/>
      <c r="BA17" s="157"/>
    </row>
    <row r="18" spans="1:53">
      <c r="B18" s="260">
        <v>27.22</v>
      </c>
      <c r="C18" s="26">
        <v>12</v>
      </c>
      <c r="D18" s="322">
        <f t="shared" si="8"/>
        <v>326.64</v>
      </c>
      <c r="E18" s="395">
        <v>41195</v>
      </c>
      <c r="F18" s="217">
        <f t="shared" si="9"/>
        <v>326.64</v>
      </c>
      <c r="G18" s="545" t="s">
        <v>201</v>
      </c>
      <c r="H18" s="131">
        <v>23</v>
      </c>
      <c r="K18" s="260">
        <v>27.22</v>
      </c>
      <c r="L18" s="26">
        <v>10</v>
      </c>
      <c r="M18" s="322">
        <f t="shared" si="0"/>
        <v>272.2</v>
      </c>
      <c r="N18" s="395">
        <v>41213</v>
      </c>
      <c r="O18" s="217">
        <f t="shared" si="1"/>
        <v>272.2</v>
      </c>
      <c r="P18" s="545" t="s">
        <v>236</v>
      </c>
      <c r="Q18" s="131">
        <v>23</v>
      </c>
      <c r="T18" s="260">
        <v>27.22</v>
      </c>
      <c r="U18" s="26">
        <v>6</v>
      </c>
      <c r="V18" s="598">
        <f t="shared" si="10"/>
        <v>163.32</v>
      </c>
      <c r="W18" s="599">
        <v>41220</v>
      </c>
      <c r="X18" s="600">
        <f t="shared" si="11"/>
        <v>163.32</v>
      </c>
      <c r="Y18" s="601" t="s">
        <v>357</v>
      </c>
      <c r="Z18" s="602">
        <v>23</v>
      </c>
      <c r="AC18" s="260">
        <v>27.22</v>
      </c>
      <c r="AD18" s="26">
        <v>30</v>
      </c>
      <c r="AE18" s="598">
        <f t="shared" si="14"/>
        <v>816.59999999999991</v>
      </c>
      <c r="AF18" s="599">
        <v>41234</v>
      </c>
      <c r="AG18" s="600">
        <f t="shared" si="15"/>
        <v>816.59999999999991</v>
      </c>
      <c r="AH18" s="601" t="s">
        <v>435</v>
      </c>
      <c r="AI18" s="602">
        <v>23</v>
      </c>
      <c r="AL18" s="260">
        <v>27.22</v>
      </c>
      <c r="AM18" s="26"/>
      <c r="AN18" s="322">
        <f t="shared" si="12"/>
        <v>0</v>
      </c>
      <c r="AO18" s="395"/>
      <c r="AP18" s="217">
        <f t="shared" si="13"/>
        <v>0</v>
      </c>
      <c r="AQ18" s="147"/>
      <c r="AR18" s="131"/>
      <c r="AS18" s="645"/>
      <c r="AU18" s="260">
        <v>27.22</v>
      </c>
      <c r="AV18" s="26"/>
      <c r="AW18" s="269">
        <f t="shared" si="6"/>
        <v>0</v>
      </c>
      <c r="AX18" s="220"/>
      <c r="AY18" s="340">
        <f t="shared" si="7"/>
        <v>0</v>
      </c>
      <c r="AZ18" s="156"/>
      <c r="BA18" s="157"/>
    </row>
    <row r="19" spans="1:53">
      <c r="B19" s="260">
        <v>27.22</v>
      </c>
      <c r="C19" s="26">
        <v>10</v>
      </c>
      <c r="D19" s="322">
        <f t="shared" si="8"/>
        <v>272.2</v>
      </c>
      <c r="E19" s="395">
        <v>41197</v>
      </c>
      <c r="F19" s="217">
        <f t="shared" si="9"/>
        <v>272.2</v>
      </c>
      <c r="G19" s="545" t="s">
        <v>203</v>
      </c>
      <c r="H19" s="131">
        <v>23</v>
      </c>
      <c r="K19" s="260">
        <v>27.22</v>
      </c>
      <c r="L19" s="26">
        <v>5</v>
      </c>
      <c r="M19" s="598">
        <f t="shared" ref="M19:M31" si="16">K19*L19</f>
        <v>136.1</v>
      </c>
      <c r="N19" s="599">
        <v>41214</v>
      </c>
      <c r="O19" s="600">
        <f t="shared" ref="O19:O31" si="17">M19</f>
        <v>136.1</v>
      </c>
      <c r="P19" s="601" t="s">
        <v>328</v>
      </c>
      <c r="Q19" s="602">
        <v>23</v>
      </c>
      <c r="T19" s="260">
        <v>27.22</v>
      </c>
      <c r="U19" s="26">
        <v>32</v>
      </c>
      <c r="V19" s="598">
        <f t="shared" si="10"/>
        <v>871.04</v>
      </c>
      <c r="W19" s="599">
        <v>41220</v>
      </c>
      <c r="X19" s="600">
        <f t="shared" si="11"/>
        <v>871.04</v>
      </c>
      <c r="Y19" s="601" t="s">
        <v>358</v>
      </c>
      <c r="Z19" s="602">
        <v>23</v>
      </c>
      <c r="AC19" s="260">
        <v>27.22</v>
      </c>
      <c r="AD19" s="26">
        <v>12</v>
      </c>
      <c r="AE19" s="598">
        <f t="shared" si="14"/>
        <v>326.64</v>
      </c>
      <c r="AF19" s="599">
        <v>41235</v>
      </c>
      <c r="AG19" s="600">
        <f t="shared" si="15"/>
        <v>326.64</v>
      </c>
      <c r="AH19" s="601" t="s">
        <v>444</v>
      </c>
      <c r="AI19" s="602">
        <v>23</v>
      </c>
      <c r="AL19" s="260">
        <v>27.22</v>
      </c>
      <c r="AM19" s="26"/>
      <c r="AN19" s="322">
        <f t="shared" si="12"/>
        <v>0</v>
      </c>
      <c r="AO19" s="395"/>
      <c r="AP19" s="217">
        <f t="shared" si="13"/>
        <v>0</v>
      </c>
      <c r="AQ19" s="147"/>
      <c r="AR19" s="131"/>
      <c r="AS19" s="645"/>
      <c r="AU19" s="260">
        <v>27.22</v>
      </c>
      <c r="AV19" s="26"/>
      <c r="AW19" s="269">
        <f t="shared" si="6"/>
        <v>0</v>
      </c>
      <c r="AX19" s="220"/>
      <c r="AY19" s="340">
        <f t="shared" si="7"/>
        <v>0</v>
      </c>
      <c r="AZ19" s="156"/>
      <c r="BA19" s="157"/>
    </row>
    <row r="20" spans="1:53">
      <c r="B20" s="260">
        <v>27.22</v>
      </c>
      <c r="C20" s="26">
        <v>5</v>
      </c>
      <c r="D20" s="322">
        <f t="shared" si="8"/>
        <v>136.1</v>
      </c>
      <c r="E20" s="395">
        <v>41197</v>
      </c>
      <c r="F20" s="217">
        <f t="shared" si="9"/>
        <v>136.1</v>
      </c>
      <c r="G20" s="545" t="s">
        <v>205</v>
      </c>
      <c r="H20" s="131">
        <v>23</v>
      </c>
      <c r="K20" s="260">
        <v>27.22</v>
      </c>
      <c r="L20" s="26"/>
      <c r="M20" s="598">
        <f t="shared" si="16"/>
        <v>0</v>
      </c>
      <c r="N20" s="599"/>
      <c r="O20" s="600">
        <f t="shared" si="17"/>
        <v>0</v>
      </c>
      <c r="P20" s="601"/>
      <c r="Q20" s="602"/>
      <c r="T20" s="260">
        <v>27.22</v>
      </c>
      <c r="U20" s="26">
        <v>10</v>
      </c>
      <c r="V20" s="598">
        <f t="shared" si="10"/>
        <v>272.2</v>
      </c>
      <c r="W20" s="599">
        <v>41220</v>
      </c>
      <c r="X20" s="600">
        <f t="shared" si="11"/>
        <v>272.2</v>
      </c>
      <c r="Y20" s="601" t="s">
        <v>362</v>
      </c>
      <c r="Z20" s="602">
        <v>23</v>
      </c>
      <c r="AC20" s="260">
        <v>27.22</v>
      </c>
      <c r="AD20" s="26">
        <v>31</v>
      </c>
      <c r="AE20" s="598">
        <f t="shared" si="14"/>
        <v>843.81999999999994</v>
      </c>
      <c r="AF20" s="599">
        <v>41236</v>
      </c>
      <c r="AG20" s="600">
        <f t="shared" si="15"/>
        <v>843.81999999999994</v>
      </c>
      <c r="AH20" s="601" t="s">
        <v>447</v>
      </c>
      <c r="AI20" s="602">
        <v>23</v>
      </c>
      <c r="AL20" s="260">
        <v>27.22</v>
      </c>
      <c r="AM20" s="26"/>
      <c r="AN20" s="322">
        <f t="shared" si="12"/>
        <v>0</v>
      </c>
      <c r="AO20" s="395"/>
      <c r="AP20" s="217">
        <f t="shared" si="13"/>
        <v>0</v>
      </c>
      <c r="AQ20" s="147"/>
      <c r="AR20" s="131"/>
      <c r="AS20" s="645"/>
      <c r="AU20" s="260">
        <v>27.22</v>
      </c>
      <c r="AV20" s="26"/>
      <c r="AW20" s="269">
        <f t="shared" si="6"/>
        <v>0</v>
      </c>
      <c r="AX20" s="220"/>
      <c r="AY20" s="340">
        <f t="shared" si="7"/>
        <v>0</v>
      </c>
      <c r="AZ20" s="156"/>
      <c r="BA20" s="157"/>
    </row>
    <row r="21" spans="1:53">
      <c r="B21" s="260">
        <v>27.22</v>
      </c>
      <c r="C21" s="26">
        <v>28</v>
      </c>
      <c r="D21" s="322">
        <f t="shared" si="8"/>
        <v>762.16</v>
      </c>
      <c r="E21" s="395">
        <v>41199</v>
      </c>
      <c r="F21" s="217">
        <f t="shared" si="9"/>
        <v>762.16</v>
      </c>
      <c r="G21" s="545" t="s">
        <v>208</v>
      </c>
      <c r="H21" s="131">
        <v>23</v>
      </c>
      <c r="K21" s="260">
        <v>27.22</v>
      </c>
      <c r="L21" s="26"/>
      <c r="M21" s="598">
        <f t="shared" si="16"/>
        <v>0</v>
      </c>
      <c r="N21" s="599"/>
      <c r="O21" s="600">
        <f t="shared" si="17"/>
        <v>0</v>
      </c>
      <c r="P21" s="601"/>
      <c r="Q21" s="602"/>
      <c r="T21" s="260">
        <v>27.22</v>
      </c>
      <c r="U21" s="26">
        <v>5</v>
      </c>
      <c r="V21" s="598">
        <f t="shared" si="10"/>
        <v>136.1</v>
      </c>
      <c r="W21" s="599">
        <v>41221</v>
      </c>
      <c r="X21" s="600">
        <f t="shared" si="11"/>
        <v>136.1</v>
      </c>
      <c r="Y21" s="601" t="s">
        <v>363</v>
      </c>
      <c r="Z21" s="602">
        <v>23</v>
      </c>
      <c r="AC21" s="260">
        <v>27.22</v>
      </c>
      <c r="AD21" s="26">
        <v>12</v>
      </c>
      <c r="AE21" s="598">
        <f t="shared" si="14"/>
        <v>326.64</v>
      </c>
      <c r="AF21" s="599">
        <v>41236</v>
      </c>
      <c r="AG21" s="600">
        <f t="shared" si="15"/>
        <v>326.64</v>
      </c>
      <c r="AH21" s="601" t="s">
        <v>449</v>
      </c>
      <c r="AI21" s="602">
        <v>23</v>
      </c>
      <c r="AL21" s="260">
        <v>27.22</v>
      </c>
      <c r="AM21" s="26"/>
      <c r="AN21" s="322">
        <f t="shared" si="12"/>
        <v>0</v>
      </c>
      <c r="AO21" s="395"/>
      <c r="AP21" s="217">
        <f t="shared" si="13"/>
        <v>0</v>
      </c>
      <c r="AQ21" s="147"/>
      <c r="AR21" s="131"/>
      <c r="AS21" s="645"/>
      <c r="AU21" s="260">
        <v>27.22</v>
      </c>
      <c r="AV21" s="26"/>
      <c r="AW21" s="269">
        <f t="shared" si="6"/>
        <v>0</v>
      </c>
      <c r="AX21" s="220"/>
      <c r="AY21" s="340">
        <f t="shared" si="7"/>
        <v>0</v>
      </c>
      <c r="AZ21" s="156"/>
      <c r="BA21" s="157"/>
    </row>
    <row r="22" spans="1:53">
      <c r="B22" s="260">
        <v>27.22</v>
      </c>
      <c r="C22" s="26">
        <v>56</v>
      </c>
      <c r="D22" s="322">
        <f t="shared" si="8"/>
        <v>1524.32</v>
      </c>
      <c r="E22" s="395">
        <v>41199</v>
      </c>
      <c r="F22" s="217">
        <f t="shared" si="9"/>
        <v>1524.32</v>
      </c>
      <c r="G22" s="545" t="s">
        <v>209</v>
      </c>
      <c r="H22" s="131">
        <v>23</v>
      </c>
      <c r="K22" s="260">
        <v>27.22</v>
      </c>
      <c r="L22" s="26"/>
      <c r="M22" s="598">
        <f t="shared" si="16"/>
        <v>0</v>
      </c>
      <c r="N22" s="599"/>
      <c r="O22" s="600">
        <f t="shared" si="17"/>
        <v>0</v>
      </c>
      <c r="P22" s="601"/>
      <c r="Q22" s="602"/>
      <c r="T22" s="260">
        <v>27.22</v>
      </c>
      <c r="U22" s="26">
        <v>28</v>
      </c>
      <c r="V22" s="598">
        <f t="shared" si="10"/>
        <v>762.16</v>
      </c>
      <c r="W22" s="599">
        <v>41221</v>
      </c>
      <c r="X22" s="600">
        <f t="shared" si="11"/>
        <v>762.16</v>
      </c>
      <c r="Y22" s="601" t="s">
        <v>364</v>
      </c>
      <c r="Z22" s="602">
        <v>23</v>
      </c>
      <c r="AC22" s="260">
        <v>27.22</v>
      </c>
      <c r="AD22" s="26">
        <v>5</v>
      </c>
      <c r="AE22" s="598">
        <f t="shared" si="14"/>
        <v>136.1</v>
      </c>
      <c r="AF22" s="599">
        <v>41236</v>
      </c>
      <c r="AG22" s="600">
        <f t="shared" si="15"/>
        <v>136.1</v>
      </c>
      <c r="AH22" s="601" t="s">
        <v>451</v>
      </c>
      <c r="AI22" s="602">
        <v>34</v>
      </c>
      <c r="AL22" s="260">
        <v>27.22</v>
      </c>
      <c r="AM22" s="26"/>
      <c r="AN22" s="322">
        <f t="shared" si="12"/>
        <v>0</v>
      </c>
      <c r="AO22" s="395"/>
      <c r="AP22" s="217">
        <f t="shared" si="13"/>
        <v>0</v>
      </c>
      <c r="AQ22" s="147"/>
      <c r="AR22" s="131"/>
      <c r="AS22" s="645"/>
      <c r="AU22" s="260">
        <v>27.22</v>
      </c>
      <c r="AV22" s="26"/>
      <c r="AW22" s="269">
        <f t="shared" si="6"/>
        <v>0</v>
      </c>
      <c r="AX22" s="220"/>
      <c r="AY22" s="340">
        <f t="shared" si="7"/>
        <v>0</v>
      </c>
      <c r="AZ22" s="156"/>
      <c r="BA22" s="157"/>
    </row>
    <row r="23" spans="1:53">
      <c r="B23" s="260">
        <v>27.22</v>
      </c>
      <c r="C23" s="26">
        <v>10</v>
      </c>
      <c r="D23" s="322">
        <f t="shared" si="8"/>
        <v>272.2</v>
      </c>
      <c r="E23" s="395">
        <v>41200</v>
      </c>
      <c r="F23" s="217">
        <f t="shared" si="9"/>
        <v>272.2</v>
      </c>
      <c r="G23" s="545" t="s">
        <v>211</v>
      </c>
      <c r="H23" s="131">
        <v>23</v>
      </c>
      <c r="K23" s="260">
        <v>27.22</v>
      </c>
      <c r="L23" s="26">
        <v>25</v>
      </c>
      <c r="M23" s="598">
        <f t="shared" si="16"/>
        <v>680.5</v>
      </c>
      <c r="N23" s="599"/>
      <c r="O23" s="600">
        <f t="shared" si="17"/>
        <v>680.5</v>
      </c>
      <c r="P23" s="601"/>
      <c r="Q23" s="602"/>
      <c r="T23" s="260">
        <v>27.22</v>
      </c>
      <c r="U23" s="26">
        <v>10</v>
      </c>
      <c r="V23" s="598">
        <f t="shared" si="10"/>
        <v>272.2</v>
      </c>
      <c r="W23" s="599">
        <v>41222</v>
      </c>
      <c r="X23" s="600">
        <f t="shared" si="11"/>
        <v>272.2</v>
      </c>
      <c r="Y23" s="601" t="s">
        <v>365</v>
      </c>
      <c r="Z23" s="602">
        <v>23</v>
      </c>
      <c r="AC23" s="260">
        <v>27.22</v>
      </c>
      <c r="AD23" s="26">
        <v>5</v>
      </c>
      <c r="AE23" s="598">
        <f t="shared" si="14"/>
        <v>136.1</v>
      </c>
      <c r="AF23" s="599">
        <v>41236</v>
      </c>
      <c r="AG23" s="600">
        <f t="shared" si="15"/>
        <v>136.1</v>
      </c>
      <c r="AH23" s="601" t="s">
        <v>452</v>
      </c>
      <c r="AI23" s="602">
        <v>23</v>
      </c>
      <c r="AL23" s="260">
        <v>27.22</v>
      </c>
      <c r="AM23" s="26"/>
      <c r="AN23" s="322">
        <f t="shared" si="12"/>
        <v>0</v>
      </c>
      <c r="AO23" s="395"/>
      <c r="AP23" s="217">
        <f t="shared" si="13"/>
        <v>0</v>
      </c>
      <c r="AQ23" s="147"/>
      <c r="AR23" s="131"/>
      <c r="AS23" s="645"/>
      <c r="AU23" s="260">
        <v>27.22</v>
      </c>
      <c r="AV23" s="26"/>
      <c r="AW23" s="269">
        <f t="shared" si="6"/>
        <v>0</v>
      </c>
      <c r="AX23" s="220"/>
      <c r="AY23" s="340">
        <f t="shared" si="7"/>
        <v>0</v>
      </c>
      <c r="AZ23" s="156"/>
      <c r="BA23" s="157"/>
    </row>
    <row r="24" spans="1:53">
      <c r="B24" s="260">
        <v>27.22</v>
      </c>
      <c r="C24" s="26">
        <v>28</v>
      </c>
      <c r="D24" s="322">
        <f t="shared" si="8"/>
        <v>762.16</v>
      </c>
      <c r="E24" s="395">
        <v>41200</v>
      </c>
      <c r="F24" s="217">
        <f t="shared" si="9"/>
        <v>762.16</v>
      </c>
      <c r="G24" s="545" t="s">
        <v>212</v>
      </c>
      <c r="H24" s="131">
        <v>23</v>
      </c>
      <c r="K24" s="260">
        <v>27.22</v>
      </c>
      <c r="L24" s="26"/>
      <c r="M24" s="598">
        <f t="shared" si="16"/>
        <v>0</v>
      </c>
      <c r="N24" s="599"/>
      <c r="O24" s="600">
        <f t="shared" si="17"/>
        <v>0</v>
      </c>
      <c r="P24" s="601"/>
      <c r="Q24" s="602"/>
      <c r="T24" s="260">
        <v>27.22</v>
      </c>
      <c r="U24" s="26">
        <v>5</v>
      </c>
      <c r="V24" s="598">
        <f t="shared" si="10"/>
        <v>136.1</v>
      </c>
      <c r="W24" s="599">
        <v>41222</v>
      </c>
      <c r="X24" s="600">
        <f t="shared" si="11"/>
        <v>136.1</v>
      </c>
      <c r="Y24" s="601" t="s">
        <v>367</v>
      </c>
      <c r="Z24" s="602">
        <v>23</v>
      </c>
      <c r="AC24" s="260">
        <v>27.22</v>
      </c>
      <c r="AD24" s="26">
        <v>33</v>
      </c>
      <c r="AE24" s="598">
        <f t="shared" si="14"/>
        <v>898.26</v>
      </c>
      <c r="AF24" s="599">
        <v>41239</v>
      </c>
      <c r="AG24" s="600">
        <f t="shared" si="15"/>
        <v>898.26</v>
      </c>
      <c r="AH24" s="601" t="s">
        <v>460</v>
      </c>
      <c r="AI24" s="602">
        <v>23</v>
      </c>
      <c r="AL24" s="260">
        <v>27.22</v>
      </c>
      <c r="AM24" s="26"/>
      <c r="AN24" s="322">
        <f t="shared" si="12"/>
        <v>0</v>
      </c>
      <c r="AO24" s="395"/>
      <c r="AP24" s="217">
        <f t="shared" si="13"/>
        <v>0</v>
      </c>
      <c r="AQ24" s="147"/>
      <c r="AR24" s="131"/>
      <c r="AS24" s="645"/>
      <c r="AU24" s="260">
        <v>27.22</v>
      </c>
      <c r="AV24" s="26"/>
      <c r="AW24" s="269">
        <f t="shared" si="6"/>
        <v>0</v>
      </c>
      <c r="AX24" s="220"/>
      <c r="AY24" s="340">
        <f t="shared" si="7"/>
        <v>0</v>
      </c>
      <c r="AZ24" s="156"/>
      <c r="BA24" s="157"/>
    </row>
    <row r="25" spans="1:53">
      <c r="B25" s="260">
        <v>27.22</v>
      </c>
      <c r="C25" s="26">
        <v>5</v>
      </c>
      <c r="D25" s="322">
        <f t="shared" si="8"/>
        <v>136.1</v>
      </c>
      <c r="E25" s="395">
        <v>41201</v>
      </c>
      <c r="F25" s="217">
        <f t="shared" si="9"/>
        <v>136.1</v>
      </c>
      <c r="G25" s="545" t="s">
        <v>213</v>
      </c>
      <c r="H25" s="131">
        <v>23</v>
      </c>
      <c r="K25" s="260">
        <v>27.22</v>
      </c>
      <c r="L25" s="26"/>
      <c r="M25" s="598">
        <f t="shared" si="16"/>
        <v>0</v>
      </c>
      <c r="N25" s="599"/>
      <c r="O25" s="600">
        <f t="shared" si="17"/>
        <v>0</v>
      </c>
      <c r="P25" s="601"/>
      <c r="Q25" s="602"/>
      <c r="T25" s="260">
        <v>27.22</v>
      </c>
      <c r="U25" s="26">
        <v>3</v>
      </c>
      <c r="V25" s="598">
        <f t="shared" si="10"/>
        <v>81.66</v>
      </c>
      <c r="W25" s="599">
        <v>41222</v>
      </c>
      <c r="X25" s="600">
        <f t="shared" si="11"/>
        <v>81.66</v>
      </c>
      <c r="Y25" s="601" t="s">
        <v>368</v>
      </c>
      <c r="Z25" s="602">
        <v>23</v>
      </c>
      <c r="AC25" s="260">
        <v>27.22</v>
      </c>
      <c r="AD25" s="26">
        <v>33</v>
      </c>
      <c r="AE25" s="598">
        <f t="shared" si="14"/>
        <v>898.26</v>
      </c>
      <c r="AF25" s="599">
        <v>41239</v>
      </c>
      <c r="AG25" s="600">
        <f t="shared" si="15"/>
        <v>898.26</v>
      </c>
      <c r="AH25" s="601" t="s">
        <v>462</v>
      </c>
      <c r="AI25" s="602">
        <v>23</v>
      </c>
      <c r="AL25" s="260">
        <v>27.22</v>
      </c>
      <c r="AM25" s="26"/>
      <c r="AN25" s="322">
        <f t="shared" si="12"/>
        <v>0</v>
      </c>
      <c r="AO25" s="395"/>
      <c r="AP25" s="217">
        <f t="shared" si="13"/>
        <v>0</v>
      </c>
      <c r="AQ25" s="147"/>
      <c r="AR25" s="131"/>
      <c r="AS25" s="645"/>
      <c r="AU25" s="260">
        <v>27.22</v>
      </c>
      <c r="AV25" s="26"/>
      <c r="AW25" s="269">
        <f t="shared" si="6"/>
        <v>0</v>
      </c>
      <c r="AX25" s="220"/>
      <c r="AY25" s="340">
        <f t="shared" si="7"/>
        <v>0</v>
      </c>
      <c r="AZ25" s="156"/>
      <c r="BA25" s="157"/>
    </row>
    <row r="26" spans="1:53">
      <c r="B26" s="260">
        <v>27.22</v>
      </c>
      <c r="C26" s="26">
        <v>12</v>
      </c>
      <c r="D26" s="322">
        <f t="shared" si="8"/>
        <v>326.64</v>
      </c>
      <c r="E26" s="395">
        <v>41201</v>
      </c>
      <c r="F26" s="217">
        <f t="shared" si="9"/>
        <v>326.64</v>
      </c>
      <c r="G26" s="545" t="s">
        <v>214</v>
      </c>
      <c r="H26" s="131">
        <v>23</v>
      </c>
      <c r="K26" s="260">
        <v>27.22</v>
      </c>
      <c r="L26" s="26"/>
      <c r="M26" s="598">
        <f t="shared" si="16"/>
        <v>0</v>
      </c>
      <c r="N26" s="599"/>
      <c r="O26" s="600">
        <f t="shared" si="17"/>
        <v>0</v>
      </c>
      <c r="P26" s="601"/>
      <c r="Q26" s="602"/>
      <c r="T26" s="260">
        <v>27.22</v>
      </c>
      <c r="U26" s="26">
        <v>32</v>
      </c>
      <c r="V26" s="598">
        <f t="shared" si="10"/>
        <v>871.04</v>
      </c>
      <c r="W26" s="599">
        <v>41223</v>
      </c>
      <c r="X26" s="600">
        <f t="shared" si="11"/>
        <v>871.04</v>
      </c>
      <c r="Y26" s="601" t="s">
        <v>373</v>
      </c>
      <c r="Z26" s="602">
        <v>23</v>
      </c>
      <c r="AC26" s="260">
        <v>27.22</v>
      </c>
      <c r="AD26" s="26">
        <v>15</v>
      </c>
      <c r="AE26" s="598">
        <f t="shared" si="14"/>
        <v>408.29999999999995</v>
      </c>
      <c r="AF26" s="599">
        <v>41239</v>
      </c>
      <c r="AG26" s="600">
        <f t="shared" si="15"/>
        <v>408.29999999999995</v>
      </c>
      <c r="AH26" s="601" t="s">
        <v>463</v>
      </c>
      <c r="AI26" s="602">
        <v>23</v>
      </c>
      <c r="AL26" s="260">
        <v>27.22</v>
      </c>
      <c r="AM26" s="26"/>
      <c r="AN26" s="322">
        <f t="shared" si="12"/>
        <v>0</v>
      </c>
      <c r="AO26" s="395"/>
      <c r="AP26" s="217">
        <f t="shared" si="13"/>
        <v>0</v>
      </c>
      <c r="AQ26" s="147"/>
      <c r="AR26" s="131"/>
      <c r="AS26" s="645"/>
      <c r="AU26" s="260">
        <v>27.22</v>
      </c>
      <c r="AV26" s="26"/>
      <c r="AW26" s="269">
        <f t="shared" si="6"/>
        <v>0</v>
      </c>
      <c r="AX26" s="220"/>
      <c r="AY26" s="340">
        <f t="shared" si="7"/>
        <v>0</v>
      </c>
      <c r="AZ26" s="156"/>
      <c r="BA26" s="157"/>
    </row>
    <row r="27" spans="1:53">
      <c r="B27" s="260">
        <v>27.22</v>
      </c>
      <c r="C27" s="26">
        <v>3</v>
      </c>
      <c r="D27" s="322">
        <f t="shared" si="8"/>
        <v>81.66</v>
      </c>
      <c r="E27" s="395">
        <v>41202</v>
      </c>
      <c r="F27" s="217">
        <f t="shared" si="9"/>
        <v>81.66</v>
      </c>
      <c r="G27" s="545" t="s">
        <v>215</v>
      </c>
      <c r="H27" s="131">
        <v>23</v>
      </c>
      <c r="K27" s="260">
        <v>27.22</v>
      </c>
      <c r="L27" s="26"/>
      <c r="M27" s="598">
        <f t="shared" si="16"/>
        <v>0</v>
      </c>
      <c r="N27" s="599"/>
      <c r="O27" s="600">
        <f t="shared" si="17"/>
        <v>0</v>
      </c>
      <c r="P27" s="601"/>
      <c r="Q27" s="602"/>
      <c r="T27" s="260">
        <v>27.22</v>
      </c>
      <c r="U27" s="26">
        <v>12</v>
      </c>
      <c r="V27" s="598">
        <f t="shared" si="10"/>
        <v>326.64</v>
      </c>
      <c r="W27" s="599">
        <v>41223</v>
      </c>
      <c r="X27" s="600">
        <f t="shared" si="11"/>
        <v>326.64</v>
      </c>
      <c r="Y27" s="601" t="s">
        <v>374</v>
      </c>
      <c r="Z27" s="602">
        <v>23</v>
      </c>
      <c r="AC27" s="260">
        <v>27.22</v>
      </c>
      <c r="AD27" s="26">
        <v>5</v>
      </c>
      <c r="AE27" s="598">
        <f t="shared" si="14"/>
        <v>136.1</v>
      </c>
      <c r="AF27" s="599">
        <v>41239</v>
      </c>
      <c r="AG27" s="600">
        <f t="shared" si="15"/>
        <v>136.1</v>
      </c>
      <c r="AH27" s="601" t="s">
        <v>466</v>
      </c>
      <c r="AI27" s="602">
        <v>23</v>
      </c>
      <c r="AL27" s="260">
        <v>27.22</v>
      </c>
      <c r="AM27" s="26"/>
      <c r="AN27" s="322">
        <f t="shared" si="12"/>
        <v>0</v>
      </c>
      <c r="AO27" s="395"/>
      <c r="AP27" s="217">
        <f t="shared" si="13"/>
        <v>0</v>
      </c>
      <c r="AQ27" s="147"/>
      <c r="AR27" s="131"/>
      <c r="AS27" s="645"/>
      <c r="AU27" s="260">
        <v>27.22</v>
      </c>
      <c r="AV27" s="26"/>
      <c r="AW27" s="269">
        <f t="shared" si="6"/>
        <v>0</v>
      </c>
      <c r="AX27" s="220"/>
      <c r="AY27" s="340">
        <f t="shared" si="7"/>
        <v>0</v>
      </c>
      <c r="AZ27" s="156"/>
      <c r="BA27" s="157"/>
    </row>
    <row r="28" spans="1:53">
      <c r="B28" s="260">
        <v>27.22</v>
      </c>
      <c r="C28" s="26">
        <v>12</v>
      </c>
      <c r="D28" s="322">
        <f t="shared" si="8"/>
        <v>326.64</v>
      </c>
      <c r="E28" s="395">
        <v>41202</v>
      </c>
      <c r="F28" s="217">
        <f t="shared" si="9"/>
        <v>326.64</v>
      </c>
      <c r="G28" s="545" t="s">
        <v>216</v>
      </c>
      <c r="H28" s="131">
        <v>23</v>
      </c>
      <c r="K28" s="260">
        <v>27.22</v>
      </c>
      <c r="L28" s="26"/>
      <c r="M28" s="598">
        <f t="shared" si="16"/>
        <v>0</v>
      </c>
      <c r="N28" s="599"/>
      <c r="O28" s="600">
        <f t="shared" si="17"/>
        <v>0</v>
      </c>
      <c r="P28" s="601"/>
      <c r="Q28" s="602"/>
      <c r="T28" s="260">
        <v>27.22</v>
      </c>
      <c r="U28" s="26">
        <v>12</v>
      </c>
      <c r="V28" s="598">
        <f t="shared" si="10"/>
        <v>326.64</v>
      </c>
      <c r="W28" s="599">
        <v>41225</v>
      </c>
      <c r="X28" s="600">
        <f t="shared" si="11"/>
        <v>326.64</v>
      </c>
      <c r="Y28" s="601" t="s">
        <v>376</v>
      </c>
      <c r="Z28" s="602">
        <v>23</v>
      </c>
      <c r="AC28" s="260">
        <v>27.22</v>
      </c>
      <c r="AD28" s="26">
        <v>27</v>
      </c>
      <c r="AE28" s="598">
        <f t="shared" si="14"/>
        <v>734.93999999999994</v>
      </c>
      <c r="AF28" s="599">
        <v>41240</v>
      </c>
      <c r="AG28" s="600">
        <f t="shared" si="15"/>
        <v>734.93999999999994</v>
      </c>
      <c r="AH28" s="601" t="s">
        <v>470</v>
      </c>
      <c r="AI28" s="602">
        <v>23</v>
      </c>
      <c r="AL28" s="260">
        <v>27.22</v>
      </c>
      <c r="AM28" s="26"/>
      <c r="AN28" s="322">
        <f t="shared" si="12"/>
        <v>0</v>
      </c>
      <c r="AO28" s="395"/>
      <c r="AP28" s="217">
        <f t="shared" si="13"/>
        <v>0</v>
      </c>
      <c r="AQ28" s="147"/>
      <c r="AR28" s="131"/>
      <c r="AS28" s="645"/>
      <c r="AU28" s="260">
        <v>27.22</v>
      </c>
      <c r="AV28" s="26"/>
      <c r="AW28" s="269">
        <f t="shared" si="6"/>
        <v>0</v>
      </c>
      <c r="AX28" s="220"/>
      <c r="AY28" s="340">
        <f t="shared" si="7"/>
        <v>0</v>
      </c>
      <c r="AZ28" s="156"/>
      <c r="BA28" s="157"/>
    </row>
    <row r="29" spans="1:53">
      <c r="B29" s="260">
        <v>27.22</v>
      </c>
      <c r="C29" s="26">
        <v>28</v>
      </c>
      <c r="D29" s="322">
        <f t="shared" si="8"/>
        <v>762.16</v>
      </c>
      <c r="E29" s="395">
        <v>41202</v>
      </c>
      <c r="F29" s="217">
        <f t="shared" si="9"/>
        <v>762.16</v>
      </c>
      <c r="G29" s="545" t="s">
        <v>217</v>
      </c>
      <c r="H29" s="131">
        <v>23</v>
      </c>
      <c r="K29" s="260">
        <v>27.22</v>
      </c>
      <c r="L29" s="26"/>
      <c r="M29" s="598">
        <f t="shared" si="16"/>
        <v>0</v>
      </c>
      <c r="N29" s="599"/>
      <c r="O29" s="600">
        <f t="shared" si="17"/>
        <v>0</v>
      </c>
      <c r="P29" s="601"/>
      <c r="Q29" s="602"/>
      <c r="T29" s="260">
        <v>27.22</v>
      </c>
      <c r="U29" s="26">
        <v>10</v>
      </c>
      <c r="V29" s="598">
        <f t="shared" si="10"/>
        <v>272.2</v>
      </c>
      <c r="W29" s="599">
        <v>41225</v>
      </c>
      <c r="X29" s="600">
        <f t="shared" si="11"/>
        <v>272.2</v>
      </c>
      <c r="Y29" s="601" t="s">
        <v>377</v>
      </c>
      <c r="Z29" s="602">
        <v>23</v>
      </c>
      <c r="AC29" s="260">
        <v>27.22</v>
      </c>
      <c r="AD29" s="26">
        <v>5</v>
      </c>
      <c r="AE29" s="598">
        <f t="shared" si="14"/>
        <v>136.1</v>
      </c>
      <c r="AF29" s="599">
        <v>41240</v>
      </c>
      <c r="AG29" s="600">
        <f t="shared" si="15"/>
        <v>136.1</v>
      </c>
      <c r="AH29" s="601" t="s">
        <v>475</v>
      </c>
      <c r="AI29" s="602">
        <v>23</v>
      </c>
      <c r="AK29" s="285">
        <v>816.6</v>
      </c>
      <c r="AL29" s="260">
        <v>27.22</v>
      </c>
      <c r="AM29" s="26"/>
      <c r="AN29" s="322">
        <f t="shared" si="12"/>
        <v>0</v>
      </c>
      <c r="AO29" s="395"/>
      <c r="AP29" s="217">
        <f t="shared" si="13"/>
        <v>0</v>
      </c>
      <c r="AQ29" s="147"/>
      <c r="AR29" s="131"/>
      <c r="AS29" s="645"/>
      <c r="AT29" s="285"/>
      <c r="AU29" s="260">
        <v>27.22</v>
      </c>
      <c r="AV29" s="26"/>
      <c r="AW29" s="269">
        <f t="shared" si="6"/>
        <v>0</v>
      </c>
      <c r="AX29" s="220"/>
      <c r="AY29" s="340">
        <f t="shared" si="7"/>
        <v>0</v>
      </c>
      <c r="AZ29" s="156"/>
      <c r="BA29" s="157"/>
    </row>
    <row r="30" spans="1:53">
      <c r="B30" s="260">
        <v>27.22</v>
      </c>
      <c r="C30" s="26">
        <v>10</v>
      </c>
      <c r="D30" s="322">
        <f t="shared" si="8"/>
        <v>272.2</v>
      </c>
      <c r="E30" s="395">
        <v>41204</v>
      </c>
      <c r="F30" s="217">
        <f t="shared" si="9"/>
        <v>272.2</v>
      </c>
      <c r="G30" s="545" t="s">
        <v>219</v>
      </c>
      <c r="H30" s="131">
        <v>23</v>
      </c>
      <c r="K30" s="260">
        <v>27.22</v>
      </c>
      <c r="L30" s="26"/>
      <c r="M30" s="598">
        <f t="shared" si="16"/>
        <v>0</v>
      </c>
      <c r="N30" s="599"/>
      <c r="O30" s="600">
        <f t="shared" si="17"/>
        <v>0</v>
      </c>
      <c r="P30" s="601"/>
      <c r="Q30" s="602"/>
      <c r="T30" s="260">
        <v>27.22</v>
      </c>
      <c r="U30" s="26">
        <v>36</v>
      </c>
      <c r="V30" s="598">
        <f t="shared" si="10"/>
        <v>979.92</v>
      </c>
      <c r="W30" s="599">
        <v>41225</v>
      </c>
      <c r="X30" s="600">
        <f t="shared" si="11"/>
        <v>979.92</v>
      </c>
      <c r="Y30" s="601" t="s">
        <v>378</v>
      </c>
      <c r="Z30" s="602">
        <v>23</v>
      </c>
      <c r="AC30" s="260">
        <v>27.22</v>
      </c>
      <c r="AD30" s="26">
        <v>5</v>
      </c>
      <c r="AE30" s="598">
        <f t="shared" si="14"/>
        <v>136.1</v>
      </c>
      <c r="AF30" s="599">
        <v>41242</v>
      </c>
      <c r="AG30" s="600">
        <f t="shared" si="15"/>
        <v>136.1</v>
      </c>
      <c r="AH30" s="601" t="s">
        <v>491</v>
      </c>
      <c r="AI30" s="602">
        <v>23</v>
      </c>
      <c r="AK30" s="285">
        <v>10886</v>
      </c>
      <c r="AL30" s="260">
        <v>27.22</v>
      </c>
      <c r="AM30" s="26"/>
      <c r="AN30" s="322">
        <f t="shared" si="12"/>
        <v>0</v>
      </c>
      <c r="AO30" s="395"/>
      <c r="AP30" s="217">
        <f t="shared" si="13"/>
        <v>0</v>
      </c>
      <c r="AQ30" s="147"/>
      <c r="AR30" s="131"/>
      <c r="AS30" s="645"/>
      <c r="AT30" s="285"/>
      <c r="AU30" s="260">
        <v>27.22</v>
      </c>
      <c r="AV30" s="26"/>
      <c r="AW30" s="269">
        <f t="shared" si="6"/>
        <v>0</v>
      </c>
      <c r="AX30" s="220"/>
      <c r="AY30" s="340">
        <f t="shared" si="7"/>
        <v>0</v>
      </c>
      <c r="AZ30" s="156"/>
      <c r="BA30" s="157"/>
    </row>
    <row r="31" spans="1:53" ht="15.75" thickBot="1">
      <c r="B31" s="286">
        <v>27.22</v>
      </c>
      <c r="C31" s="61">
        <v>28</v>
      </c>
      <c r="D31" s="469">
        <f t="shared" si="8"/>
        <v>762.16</v>
      </c>
      <c r="E31" s="456">
        <v>41206</v>
      </c>
      <c r="F31" s="470">
        <f t="shared" si="9"/>
        <v>762.16</v>
      </c>
      <c r="G31" s="546" t="s">
        <v>221</v>
      </c>
      <c r="H31" s="457">
        <v>23</v>
      </c>
      <c r="K31" s="286">
        <v>27.22</v>
      </c>
      <c r="L31" s="61"/>
      <c r="M31" s="603">
        <f t="shared" si="16"/>
        <v>0</v>
      </c>
      <c r="N31" s="604"/>
      <c r="O31" s="605">
        <f t="shared" si="17"/>
        <v>0</v>
      </c>
      <c r="P31" s="606"/>
      <c r="Q31" s="607"/>
      <c r="T31" s="286">
        <v>27.22</v>
      </c>
      <c r="U31" s="61">
        <v>68</v>
      </c>
      <c r="V31" s="603">
        <f t="shared" si="10"/>
        <v>1850.96</v>
      </c>
      <c r="W31" s="604"/>
      <c r="X31" s="605">
        <f t="shared" si="11"/>
        <v>1850.96</v>
      </c>
      <c r="Y31" s="606"/>
      <c r="Z31" s="607"/>
      <c r="AC31" s="286">
        <v>27.22</v>
      </c>
      <c r="AD31" s="61">
        <v>92</v>
      </c>
      <c r="AE31" s="603">
        <f t="shared" si="14"/>
        <v>2504.2399999999998</v>
      </c>
      <c r="AF31" s="604"/>
      <c r="AG31" s="605">
        <f t="shared" si="15"/>
        <v>2504.2399999999998</v>
      </c>
      <c r="AH31" s="606"/>
      <c r="AI31" s="607"/>
      <c r="AK31" s="575">
        <v>8982.6</v>
      </c>
      <c r="AL31" s="286">
        <v>27.22</v>
      </c>
      <c r="AM31" s="61"/>
      <c r="AN31" s="469">
        <f t="shared" si="12"/>
        <v>0</v>
      </c>
      <c r="AO31" s="456"/>
      <c r="AP31" s="470">
        <f t="shared" si="13"/>
        <v>0</v>
      </c>
      <c r="AQ31" s="333"/>
      <c r="AR31" s="457"/>
      <c r="AS31" s="645"/>
      <c r="AT31" s="575"/>
      <c r="AU31" s="286">
        <v>27.22</v>
      </c>
      <c r="AV31" s="61"/>
      <c r="AW31" s="659">
        <f t="shared" si="6"/>
        <v>0</v>
      </c>
      <c r="AX31" s="339"/>
      <c r="AY31" s="660">
        <f t="shared" si="7"/>
        <v>0</v>
      </c>
      <c r="AZ31" s="331"/>
      <c r="BA31" s="529"/>
    </row>
    <row r="32" spans="1:53" ht="15.75" thickTop="1">
      <c r="A32" s="22"/>
      <c r="B32" s="22"/>
      <c r="C32" s="183">
        <f>SUM(C8:C31)</f>
        <v>454</v>
      </c>
      <c r="D32" s="24">
        <f>SUM(D8:D31)</f>
        <v>12357.880000000001</v>
      </c>
      <c r="E32" s="22"/>
      <c r="F32" s="24">
        <f>SUM(F8:F31)</f>
        <v>12357.880000000001</v>
      </c>
      <c r="G32" s="22"/>
      <c r="H32" s="22"/>
      <c r="J32" s="22"/>
      <c r="K32" s="22"/>
      <c r="L32" s="183">
        <f>SUM(L8:L31)</f>
        <v>217</v>
      </c>
      <c r="M32" s="24">
        <f>SUM(M8:M31)</f>
        <v>5906.74</v>
      </c>
      <c r="N32" s="22"/>
      <c r="O32" s="24">
        <f>SUM(O8:O31)</f>
        <v>5906.74</v>
      </c>
      <c r="P32" s="22"/>
      <c r="Q32" s="22"/>
      <c r="S32" s="22"/>
      <c r="T32" s="22"/>
      <c r="U32" s="183">
        <f>SUM(U8:U31)</f>
        <v>425</v>
      </c>
      <c r="V32" s="24">
        <f>SUM(V8:V31)</f>
        <v>11568.5</v>
      </c>
      <c r="W32" s="22"/>
      <c r="X32" s="24">
        <f>SUM(X8:X31)</f>
        <v>11568.5</v>
      </c>
      <c r="Y32" s="22"/>
      <c r="Z32" s="22"/>
      <c r="AA32" s="77">
        <v>30</v>
      </c>
      <c r="AB32" s="22"/>
      <c r="AC32" s="22"/>
      <c r="AD32" s="183">
        <f>SUM(AD8:AD31)</f>
        <v>468</v>
      </c>
      <c r="AE32" s="24">
        <f>SUM(AE8:AE31)</f>
        <v>12738.960000000003</v>
      </c>
      <c r="AF32" s="22"/>
      <c r="AG32" s="24">
        <f>SUM(AG8:AG31)</f>
        <v>12738.960000000003</v>
      </c>
      <c r="AH32" s="22"/>
      <c r="AI32" s="22"/>
      <c r="AK32" s="84">
        <f>SUM(AK29:AK31)</f>
        <v>20685.2</v>
      </c>
      <c r="AL32" s="22"/>
      <c r="AM32" s="183">
        <f>SUM(AM8:AM31)</f>
        <v>50</v>
      </c>
      <c r="AN32" s="24">
        <f>SUM(AN8:AN31)</f>
        <v>1361</v>
      </c>
      <c r="AO32" s="22"/>
      <c r="AP32" s="24">
        <f>SUM(AP8:AP31)</f>
        <v>1361</v>
      </c>
      <c r="AQ32" s="22"/>
      <c r="AR32" s="22"/>
      <c r="AT32" s="84">
        <f>SUM(AT29:AT31)</f>
        <v>0</v>
      </c>
      <c r="AU32" s="22"/>
      <c r="AV32" s="183">
        <f>SUM(AV8:AV31)</f>
        <v>0</v>
      </c>
      <c r="AW32" s="24">
        <f>SUM(AW8:AW31)</f>
        <v>0</v>
      </c>
      <c r="AX32" s="22"/>
      <c r="AY32" s="24">
        <f>SUM(AY8:AY31)</f>
        <v>0</v>
      </c>
      <c r="AZ32" s="22"/>
      <c r="BA32" s="22"/>
    </row>
    <row r="33" spans="1:53" ht="15.75" thickBot="1">
      <c r="A33"/>
      <c r="B33"/>
      <c r="C33"/>
      <c r="G33"/>
      <c r="H33"/>
      <c r="J33"/>
      <c r="K33"/>
      <c r="L33"/>
      <c r="P33"/>
      <c r="Q33"/>
      <c r="S33"/>
      <c r="T33"/>
      <c r="U33"/>
      <c r="Y33"/>
      <c r="Z33"/>
      <c r="AA33" s="77">
        <v>400</v>
      </c>
      <c r="AB33"/>
      <c r="AC33"/>
      <c r="AD33"/>
      <c r="AH33"/>
      <c r="AI33"/>
      <c r="AK33" s="249"/>
      <c r="AL33"/>
      <c r="AM33"/>
      <c r="AQ33"/>
      <c r="AR33"/>
      <c r="AT33" s="249"/>
      <c r="AU33"/>
      <c r="AV33"/>
      <c r="AZ33"/>
      <c r="BA33"/>
    </row>
    <row r="34" spans="1:53" ht="15.75" thickBot="1">
      <c r="A34"/>
      <c r="B34" s="10"/>
      <c r="C34"/>
      <c r="D34" s="670" t="s">
        <v>21</v>
      </c>
      <c r="E34" s="671"/>
      <c r="F34" s="88">
        <f>E4+E5-F32</f>
        <v>5906.7400000000016</v>
      </c>
      <c r="G34"/>
      <c r="H34"/>
      <c r="J34"/>
      <c r="K34" s="10"/>
      <c r="L34"/>
      <c r="M34" s="670" t="s">
        <v>21</v>
      </c>
      <c r="N34" s="671"/>
      <c r="O34" s="88">
        <f>N4+N5-O32-F32</f>
        <v>0</v>
      </c>
      <c r="P34"/>
      <c r="Q34"/>
      <c r="S34"/>
      <c r="T34" s="10"/>
      <c r="U34"/>
      <c r="V34" s="670" t="s">
        <v>21</v>
      </c>
      <c r="W34" s="671"/>
      <c r="X34" s="88">
        <f>W4+W5-X32</f>
        <v>0</v>
      </c>
      <c r="Y34"/>
      <c r="Z34"/>
      <c r="AA34" s="196">
        <v>330</v>
      </c>
      <c r="AB34"/>
      <c r="AC34" s="10"/>
      <c r="AD34"/>
      <c r="AE34" s="670" t="s">
        <v>21</v>
      </c>
      <c r="AF34" s="671"/>
      <c r="AG34" s="88">
        <f>AF4+AF5-AG32</f>
        <v>0</v>
      </c>
      <c r="AH34"/>
      <c r="AI34"/>
      <c r="AK34"/>
      <c r="AL34" s="10"/>
      <c r="AM34"/>
      <c r="AN34" s="670" t="s">
        <v>21</v>
      </c>
      <c r="AO34" s="671"/>
      <c r="AP34" s="88">
        <f>AO4+AO5+AO6-AP32</f>
        <v>10125.84</v>
      </c>
      <c r="AQ34"/>
      <c r="AR34"/>
      <c r="AT34"/>
      <c r="AU34" s="10"/>
      <c r="AV34"/>
      <c r="AW34" s="670" t="s">
        <v>21</v>
      </c>
      <c r="AX34" s="671"/>
      <c r="AY34" s="88">
        <f>AX4+AX5-AY32</f>
        <v>18642.96</v>
      </c>
      <c r="AZ34"/>
      <c r="BA34"/>
    </row>
    <row r="35" spans="1:53" ht="16.5" thickTop="1" thickBot="1">
      <c r="A35"/>
      <c r="B35"/>
      <c r="C35"/>
      <c r="D35" s="480" t="s">
        <v>4</v>
      </c>
      <c r="E35" s="481"/>
      <c r="F35" s="89">
        <f>F4+F5-C32</f>
        <v>217</v>
      </c>
      <c r="G35"/>
      <c r="H35"/>
      <c r="J35"/>
      <c r="K35"/>
      <c r="L35"/>
      <c r="M35" s="526" t="s">
        <v>4</v>
      </c>
      <c r="N35" s="527"/>
      <c r="O35" s="89">
        <f>O4+O5-L32-C32</f>
        <v>0</v>
      </c>
      <c r="P35"/>
      <c r="Q35"/>
      <c r="S35"/>
      <c r="T35"/>
      <c r="U35"/>
      <c r="V35" s="480" t="s">
        <v>4</v>
      </c>
      <c r="W35" s="481"/>
      <c r="X35" s="89">
        <f>X4+X5-U32</f>
        <v>0</v>
      </c>
      <c r="Y35"/>
      <c r="Z35"/>
      <c r="AA35" s="77">
        <f>SUM(AA32:AA34)</f>
        <v>760</v>
      </c>
      <c r="AB35"/>
      <c r="AC35"/>
      <c r="AD35"/>
      <c r="AE35" s="643" t="s">
        <v>4</v>
      </c>
      <c r="AF35" s="644"/>
      <c r="AG35" s="89">
        <f>AG4+AG5-AD32</f>
        <v>0</v>
      </c>
      <c r="AH35"/>
      <c r="AI35"/>
      <c r="AK35"/>
      <c r="AL35"/>
      <c r="AM35"/>
      <c r="AN35" s="482" t="s">
        <v>4</v>
      </c>
      <c r="AO35" s="483"/>
      <c r="AP35" s="89">
        <f>AP4+AP5+AP6-AM32</f>
        <v>372</v>
      </c>
      <c r="AQ35"/>
      <c r="AR35"/>
      <c r="AT35"/>
      <c r="AU35"/>
      <c r="AV35"/>
      <c r="AW35" s="656" t="s">
        <v>4</v>
      </c>
      <c r="AX35" s="657"/>
      <c r="AY35" s="89">
        <f>AY4+AY5-AV32</f>
        <v>685</v>
      </c>
      <c r="AZ35"/>
      <c r="BA35"/>
    </row>
    <row r="36" spans="1:53">
      <c r="A36"/>
      <c r="B36" s="10"/>
      <c r="C36"/>
      <c r="D36"/>
      <c r="E36"/>
      <c r="F36"/>
      <c r="G36"/>
      <c r="H36"/>
      <c r="J36"/>
      <c r="K36" s="10"/>
      <c r="L36"/>
      <c r="M36"/>
      <c r="N36"/>
      <c r="O36"/>
      <c r="P36"/>
      <c r="Q36"/>
      <c r="S36"/>
      <c r="T36" s="10"/>
      <c r="U36"/>
      <c r="V36"/>
      <c r="W36"/>
      <c r="X36"/>
      <c r="Y36"/>
      <c r="Z36"/>
      <c r="AB36"/>
      <c r="AC36" s="10"/>
      <c r="AD36"/>
      <c r="AE36"/>
      <c r="AF36"/>
      <c r="AG36"/>
      <c r="AH36"/>
      <c r="AI36"/>
      <c r="AK36"/>
      <c r="AL36" s="10"/>
      <c r="AM36"/>
      <c r="AN36"/>
      <c r="AO36"/>
      <c r="AP36"/>
      <c r="AQ36"/>
      <c r="AR36"/>
      <c r="AT36"/>
      <c r="AU36" s="10"/>
      <c r="AV36"/>
      <c r="AW36"/>
      <c r="AX36"/>
      <c r="AY36"/>
      <c r="AZ36"/>
      <c r="BA36"/>
    </row>
  </sheetData>
  <mergeCells count="12">
    <mergeCell ref="AT1:AZ1"/>
    <mergeCell ref="AW34:AX34"/>
    <mergeCell ref="AK1:AQ1"/>
    <mergeCell ref="AN34:AO34"/>
    <mergeCell ref="A1:G1"/>
    <mergeCell ref="D34:E34"/>
    <mergeCell ref="S1:Y1"/>
    <mergeCell ref="V34:W34"/>
    <mergeCell ref="J1:P1"/>
    <mergeCell ref="M34:N34"/>
    <mergeCell ref="AB1:AH1"/>
    <mergeCell ref="AE34:AF34"/>
  </mergeCells>
  <printOptions gridLines="1"/>
  <pageMargins left="0.98425196850393704" right="0.31496062992125984" top="0.55118110236220474" bottom="0.15748031496062992" header="0.31496062992125984" footer="0.31496062992125984"/>
  <pageSetup paperSize="9" orientation="landscape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6"/>
  <sheetViews>
    <sheetView topLeftCell="M16" workbookViewId="0">
      <selection activeCell="U20" sqref="U20"/>
    </sheetView>
  </sheetViews>
  <sheetFormatPr baseColWidth="10" defaultRowHeight="15"/>
  <cols>
    <col min="1" max="1" width="28.28515625" customWidth="1"/>
    <col min="2" max="2" width="16.28515625" bestFit="1" customWidth="1"/>
    <col min="3" max="3" width="13.28515625" bestFit="1" customWidth="1"/>
    <col min="5" max="5" width="14.42578125" bestFit="1" customWidth="1"/>
    <col min="7" max="7" width="12.85546875" bestFit="1" customWidth="1"/>
    <col min="10" max="10" width="28.28515625" customWidth="1"/>
    <col min="11" max="11" width="16.28515625" bestFit="1" customWidth="1"/>
    <col min="12" max="12" width="13.28515625" bestFit="1" customWidth="1"/>
    <col min="14" max="14" width="14.42578125" bestFit="1" customWidth="1"/>
    <col min="16" max="16" width="12.85546875" bestFit="1" customWidth="1"/>
    <col min="19" max="19" width="25.42578125" bestFit="1" customWidth="1"/>
  </cols>
  <sheetData>
    <row r="1" spans="1:26" ht="40.5">
      <c r="A1" s="675" t="s">
        <v>252</v>
      </c>
      <c r="B1" s="675"/>
      <c r="C1" s="675"/>
      <c r="D1" s="675"/>
      <c r="E1" s="675"/>
      <c r="F1" s="675"/>
      <c r="G1" s="675"/>
      <c r="H1" s="20">
        <v>1</v>
      </c>
      <c r="J1" s="675" t="str">
        <f>A1</f>
        <v>INVENTARIO DE OCTUBRE  2012</v>
      </c>
      <c r="K1" s="675"/>
      <c r="L1" s="675"/>
      <c r="M1" s="675"/>
      <c r="N1" s="675"/>
      <c r="O1" s="675"/>
      <c r="P1" s="675"/>
      <c r="Q1" s="20">
        <v>2</v>
      </c>
      <c r="S1" s="674" t="s">
        <v>293</v>
      </c>
      <c r="T1" s="674"/>
      <c r="U1" s="674"/>
      <c r="V1" s="674"/>
      <c r="W1" s="674"/>
      <c r="X1" s="674"/>
      <c r="Y1" s="674"/>
      <c r="Z1" s="20">
        <f>Q1+1</f>
        <v>3</v>
      </c>
    </row>
    <row r="2" spans="1:26" ht="15.75" thickBot="1">
      <c r="C2" s="29"/>
      <c r="D2" s="86"/>
      <c r="F2" s="86"/>
      <c r="L2" s="29"/>
      <c r="M2" s="86"/>
      <c r="O2" s="86"/>
      <c r="U2" s="29"/>
      <c r="V2" s="86"/>
      <c r="X2" s="86"/>
    </row>
    <row r="3" spans="1:26" ht="16.5" thickTop="1" thickBot="1">
      <c r="A3" s="135" t="s">
        <v>0</v>
      </c>
      <c r="B3" s="17" t="s">
        <v>1</v>
      </c>
      <c r="C3" s="75"/>
      <c r="D3" s="18" t="s">
        <v>2</v>
      </c>
      <c r="E3" s="18" t="s">
        <v>3</v>
      </c>
      <c r="F3" s="18" t="s">
        <v>4</v>
      </c>
      <c r="G3" s="47" t="s">
        <v>20</v>
      </c>
      <c r="H3" s="62" t="s">
        <v>24</v>
      </c>
      <c r="J3" s="135" t="s">
        <v>0</v>
      </c>
      <c r="K3" s="17" t="s">
        <v>1</v>
      </c>
      <c r="L3" s="75"/>
      <c r="M3" s="18" t="s">
        <v>2</v>
      </c>
      <c r="N3" s="18" t="s">
        <v>3</v>
      </c>
      <c r="O3" s="18" t="s">
        <v>4</v>
      </c>
      <c r="P3" s="47" t="s">
        <v>20</v>
      </c>
      <c r="Q3" s="62" t="s">
        <v>24</v>
      </c>
      <c r="S3" s="135" t="s">
        <v>0</v>
      </c>
      <c r="T3" s="17" t="s">
        <v>1</v>
      </c>
      <c r="U3" s="75"/>
      <c r="V3" s="18" t="s">
        <v>2</v>
      </c>
      <c r="W3" s="18" t="s">
        <v>3</v>
      </c>
      <c r="X3" s="18" t="s">
        <v>4</v>
      </c>
      <c r="Y3" s="47" t="s">
        <v>20</v>
      </c>
      <c r="Z3" s="62" t="s">
        <v>24</v>
      </c>
    </row>
    <row r="4" spans="1:26" ht="15.75" thickTop="1">
      <c r="B4" s="86" t="s">
        <v>104</v>
      </c>
      <c r="C4" s="320"/>
      <c r="D4" s="2"/>
      <c r="E4" s="249">
        <v>21.74</v>
      </c>
      <c r="F4" s="86">
        <v>1</v>
      </c>
      <c r="G4" s="589"/>
      <c r="H4" s="589"/>
      <c r="K4" s="86" t="s">
        <v>104</v>
      </c>
      <c r="L4" s="320"/>
      <c r="M4" s="2"/>
      <c r="N4" s="249"/>
      <c r="O4" s="86"/>
      <c r="P4" s="661" t="s">
        <v>336</v>
      </c>
      <c r="T4" s="86" t="s">
        <v>104</v>
      </c>
      <c r="U4" s="320"/>
      <c r="V4" s="2"/>
      <c r="W4" s="249">
        <v>435.52</v>
      </c>
      <c r="X4" s="86">
        <v>16</v>
      </c>
      <c r="Y4" s="22"/>
    </row>
    <row r="5" spans="1:26">
      <c r="A5" s="22" t="s">
        <v>51</v>
      </c>
      <c r="B5" s="21" t="s">
        <v>103</v>
      </c>
      <c r="C5" s="143" t="s">
        <v>126</v>
      </c>
      <c r="D5" s="306">
        <v>41158</v>
      </c>
      <c r="E5" s="307">
        <v>18588.53</v>
      </c>
      <c r="F5" s="29">
        <v>686</v>
      </c>
      <c r="G5" s="651">
        <f>F31</f>
        <v>18618.480000000003</v>
      </c>
      <c r="H5" s="652">
        <f>E5+E6-G5+E4</f>
        <v>-8.2100000000043671</v>
      </c>
      <c r="J5" s="22" t="s">
        <v>168</v>
      </c>
      <c r="K5" s="21" t="s">
        <v>103</v>
      </c>
      <c r="L5" s="143"/>
      <c r="M5" s="306">
        <v>41204</v>
      </c>
      <c r="N5" s="307">
        <v>18645.7</v>
      </c>
      <c r="O5" s="29">
        <v>685</v>
      </c>
      <c r="P5" s="662">
        <f>O31</f>
        <v>18645.7</v>
      </c>
      <c r="Q5" s="16">
        <f>N5+N6-P5+N4</f>
        <v>0</v>
      </c>
      <c r="S5" s="22" t="s">
        <v>168</v>
      </c>
      <c r="T5" s="21" t="s">
        <v>103</v>
      </c>
      <c r="U5" s="143" t="s">
        <v>486</v>
      </c>
      <c r="V5" s="306">
        <v>41241</v>
      </c>
      <c r="W5" s="307">
        <v>18672.919999999998</v>
      </c>
      <c r="X5" s="29">
        <v>686</v>
      </c>
      <c r="Y5" s="307">
        <f>X31</f>
        <v>7839.3599999999988</v>
      </c>
      <c r="Z5" s="16">
        <f>W5+W6-Y5+W4</f>
        <v>11269.08</v>
      </c>
    </row>
    <row r="6" spans="1:26" ht="15.75" thickBot="1">
      <c r="A6" s="22"/>
      <c r="B6" s="34"/>
      <c r="C6" s="21"/>
      <c r="D6" s="80"/>
      <c r="E6" s="217"/>
      <c r="F6" s="134"/>
      <c r="G6" s="589"/>
      <c r="H6" s="589"/>
      <c r="J6" s="22"/>
      <c r="K6" s="34"/>
      <c r="L6" s="21"/>
      <c r="M6" s="80"/>
      <c r="N6" s="217"/>
      <c r="O6" s="134"/>
      <c r="S6" s="22"/>
      <c r="T6" s="34"/>
      <c r="U6" s="21"/>
      <c r="V6" s="80"/>
      <c r="W6" s="217"/>
      <c r="X6" s="134"/>
    </row>
    <row r="7" spans="1:26" ht="16.5" thickTop="1" thickBot="1">
      <c r="B7" s="139" t="s">
        <v>7</v>
      </c>
      <c r="C7" s="48" t="s">
        <v>8</v>
      </c>
      <c r="D7" s="54" t="s">
        <v>3</v>
      </c>
      <c r="E7" s="55" t="s">
        <v>2</v>
      </c>
      <c r="F7" s="18" t="s">
        <v>9</v>
      </c>
      <c r="G7" s="19" t="s">
        <v>15</v>
      </c>
      <c r="H7" s="43"/>
      <c r="K7" s="139" t="s">
        <v>7</v>
      </c>
      <c r="L7" s="48" t="s">
        <v>8</v>
      </c>
      <c r="M7" s="54" t="s">
        <v>3</v>
      </c>
      <c r="N7" s="55" t="s">
        <v>2</v>
      </c>
      <c r="O7" s="18" t="s">
        <v>9</v>
      </c>
      <c r="P7" s="19" t="s">
        <v>15</v>
      </c>
      <c r="Q7" s="43"/>
      <c r="T7" s="139" t="s">
        <v>7</v>
      </c>
      <c r="U7" s="48" t="s">
        <v>8</v>
      </c>
      <c r="V7" s="54" t="s">
        <v>3</v>
      </c>
      <c r="W7" s="55" t="s">
        <v>2</v>
      </c>
      <c r="X7" s="18" t="s">
        <v>9</v>
      </c>
      <c r="Y7" s="19" t="s">
        <v>15</v>
      </c>
      <c r="Z7" s="43"/>
    </row>
    <row r="8" spans="1:26" ht="15.75" thickTop="1">
      <c r="A8" s="118" t="s">
        <v>36</v>
      </c>
      <c r="B8" s="5">
        <v>27.22</v>
      </c>
      <c r="C8" s="26">
        <v>5</v>
      </c>
      <c r="D8" s="420">
        <f t="shared" ref="D8:D11" si="0">C8*B8</f>
        <v>136.1</v>
      </c>
      <c r="E8" s="396">
        <v>41209</v>
      </c>
      <c r="F8" s="130">
        <f t="shared" ref="F8:F11" si="1">D8</f>
        <v>136.1</v>
      </c>
      <c r="G8" s="147" t="s">
        <v>229</v>
      </c>
      <c r="H8" s="131">
        <v>31.5</v>
      </c>
      <c r="J8" s="118" t="s">
        <v>36</v>
      </c>
      <c r="K8" s="5">
        <v>27.22</v>
      </c>
      <c r="L8" s="26">
        <v>28</v>
      </c>
      <c r="M8" s="312">
        <f t="shared" ref="M8:M18" si="2">L8*K8</f>
        <v>762.16</v>
      </c>
      <c r="N8" s="614">
        <v>41223</v>
      </c>
      <c r="O8" s="312">
        <f t="shared" ref="O8:O18" si="3">M8</f>
        <v>762.16</v>
      </c>
      <c r="P8" s="313" t="s">
        <v>373</v>
      </c>
      <c r="Q8" s="314">
        <v>31.5</v>
      </c>
      <c r="S8" s="118" t="s">
        <v>36</v>
      </c>
      <c r="T8" s="5">
        <v>27.22</v>
      </c>
      <c r="U8" s="26">
        <v>22</v>
      </c>
      <c r="V8" s="312">
        <v>598.84</v>
      </c>
      <c r="W8" s="614">
        <v>41236</v>
      </c>
      <c r="X8" s="312">
        <v>598.84</v>
      </c>
      <c r="Y8" s="313" t="s">
        <v>449</v>
      </c>
      <c r="Z8" s="314">
        <v>31.5</v>
      </c>
    </row>
    <row r="9" spans="1:26">
      <c r="A9" s="212"/>
      <c r="B9" s="5">
        <v>27.22</v>
      </c>
      <c r="C9" s="26">
        <v>28</v>
      </c>
      <c r="D9" s="420">
        <f t="shared" si="0"/>
        <v>762.16</v>
      </c>
      <c r="E9" s="396">
        <v>41211</v>
      </c>
      <c r="F9" s="130">
        <f t="shared" si="1"/>
        <v>762.16</v>
      </c>
      <c r="G9" s="147" t="s">
        <v>231</v>
      </c>
      <c r="H9" s="131">
        <v>31.5</v>
      </c>
      <c r="J9" s="212"/>
      <c r="K9" s="5">
        <v>27.22</v>
      </c>
      <c r="L9" s="26">
        <v>28</v>
      </c>
      <c r="M9" s="608">
        <f t="shared" si="2"/>
        <v>762.16</v>
      </c>
      <c r="N9" s="609">
        <v>41225</v>
      </c>
      <c r="O9" s="312">
        <f t="shared" si="3"/>
        <v>762.16</v>
      </c>
      <c r="P9" s="313" t="s">
        <v>378</v>
      </c>
      <c r="Q9" s="314">
        <v>31.5</v>
      </c>
      <c r="S9" s="212"/>
      <c r="T9" s="5">
        <v>27.22</v>
      </c>
      <c r="U9" s="26">
        <v>10</v>
      </c>
      <c r="V9" s="608">
        <v>272.2</v>
      </c>
      <c r="W9" s="609">
        <v>41239</v>
      </c>
      <c r="X9" s="312">
        <v>272.2</v>
      </c>
      <c r="Y9" s="313" t="s">
        <v>466</v>
      </c>
      <c r="Z9" s="314">
        <v>31.5</v>
      </c>
    </row>
    <row r="10" spans="1:26">
      <c r="A10" s="258"/>
      <c r="B10" s="5">
        <v>27.22</v>
      </c>
      <c r="C10" s="26">
        <v>28</v>
      </c>
      <c r="D10" s="420">
        <f t="shared" si="0"/>
        <v>762.16</v>
      </c>
      <c r="E10" s="396">
        <v>41213</v>
      </c>
      <c r="F10" s="130">
        <f t="shared" si="1"/>
        <v>762.16</v>
      </c>
      <c r="G10" s="147" t="s">
        <v>236</v>
      </c>
      <c r="H10" s="266">
        <v>31.5</v>
      </c>
      <c r="J10" s="258"/>
      <c r="K10" s="5">
        <v>27.22</v>
      </c>
      <c r="L10" s="26">
        <v>28</v>
      </c>
      <c r="M10" s="608">
        <f t="shared" si="2"/>
        <v>762.16</v>
      </c>
      <c r="N10" s="609">
        <v>41226</v>
      </c>
      <c r="O10" s="312">
        <f t="shared" si="3"/>
        <v>762.16</v>
      </c>
      <c r="P10" s="313" t="s">
        <v>381</v>
      </c>
      <c r="Q10" s="314">
        <v>31.5</v>
      </c>
      <c r="S10" s="258"/>
      <c r="T10" s="5">
        <v>27.22</v>
      </c>
      <c r="U10" s="26">
        <v>20</v>
      </c>
      <c r="V10" s="608">
        <v>544.4</v>
      </c>
      <c r="W10" s="609">
        <v>41239</v>
      </c>
      <c r="X10" s="312">
        <v>544.4</v>
      </c>
      <c r="Y10" s="313" t="s">
        <v>501</v>
      </c>
      <c r="Z10" s="314">
        <v>31.5</v>
      </c>
    </row>
    <row r="11" spans="1:26">
      <c r="A11" s="207" t="s">
        <v>37</v>
      </c>
      <c r="B11" s="5">
        <v>27.22</v>
      </c>
      <c r="C11" s="26">
        <v>200</v>
      </c>
      <c r="D11" s="420">
        <f t="shared" si="0"/>
        <v>5444</v>
      </c>
      <c r="E11" s="396">
        <v>41213</v>
      </c>
      <c r="F11" s="130">
        <f t="shared" si="1"/>
        <v>5444</v>
      </c>
      <c r="G11" s="147" t="s">
        <v>239</v>
      </c>
      <c r="H11" s="266">
        <v>0</v>
      </c>
      <c r="J11" s="207" t="s">
        <v>37</v>
      </c>
      <c r="K11" s="5">
        <v>27.22</v>
      </c>
      <c r="L11" s="26">
        <v>5</v>
      </c>
      <c r="M11" s="608">
        <f t="shared" si="2"/>
        <v>136.1</v>
      </c>
      <c r="N11" s="609">
        <v>41227</v>
      </c>
      <c r="O11" s="312">
        <f t="shared" si="3"/>
        <v>136.1</v>
      </c>
      <c r="P11" s="313" t="s">
        <v>388</v>
      </c>
      <c r="Q11" s="314">
        <v>31.5</v>
      </c>
      <c r="S11" s="207" t="s">
        <v>37</v>
      </c>
      <c r="T11" s="5">
        <v>27.22</v>
      </c>
      <c r="U11" s="26">
        <v>15</v>
      </c>
      <c r="V11" s="608">
        <v>408.3</v>
      </c>
      <c r="W11" s="609">
        <v>41239</v>
      </c>
      <c r="X11" s="312">
        <v>408.3</v>
      </c>
      <c r="Y11" s="313" t="s">
        <v>502</v>
      </c>
      <c r="Z11" s="314">
        <v>31.5</v>
      </c>
    </row>
    <row r="12" spans="1:26">
      <c r="A12" s="213"/>
      <c r="B12" s="5">
        <v>27.22</v>
      </c>
      <c r="C12" s="26">
        <v>30</v>
      </c>
      <c r="D12" s="608">
        <f t="shared" ref="D12" si="4">C12*B12</f>
        <v>816.59999999999991</v>
      </c>
      <c r="E12" s="609">
        <v>41214</v>
      </c>
      <c r="F12" s="312">
        <f t="shared" ref="F12" si="5">D12</f>
        <v>816.59999999999991</v>
      </c>
      <c r="G12" s="313" t="s">
        <v>329</v>
      </c>
      <c r="H12" s="610">
        <v>31.5</v>
      </c>
      <c r="J12" s="213"/>
      <c r="K12" s="5">
        <v>27.22</v>
      </c>
      <c r="L12" s="26">
        <v>28</v>
      </c>
      <c r="M12" s="608">
        <f t="shared" si="2"/>
        <v>762.16</v>
      </c>
      <c r="N12" s="609">
        <v>41228</v>
      </c>
      <c r="O12" s="312">
        <f t="shared" si="3"/>
        <v>762.16</v>
      </c>
      <c r="P12" s="313" t="s">
        <v>395</v>
      </c>
      <c r="Q12" s="314">
        <v>31.5</v>
      </c>
      <c r="S12" s="213"/>
      <c r="T12" s="5">
        <v>27.22</v>
      </c>
      <c r="U12" s="26">
        <v>5</v>
      </c>
      <c r="V12" s="608">
        <v>136.1</v>
      </c>
      <c r="W12" s="609">
        <v>41240</v>
      </c>
      <c r="X12" s="312">
        <v>136.1</v>
      </c>
      <c r="Y12" s="313" t="s">
        <v>475</v>
      </c>
      <c r="Z12" s="314">
        <v>31.5</v>
      </c>
    </row>
    <row r="13" spans="1:26">
      <c r="A13" s="163"/>
      <c r="B13" s="5">
        <v>27.22</v>
      </c>
      <c r="C13" s="26">
        <v>10</v>
      </c>
      <c r="D13" s="608">
        <f t="shared" ref="D13:D18" si="6">C13*B13</f>
        <v>272.2</v>
      </c>
      <c r="E13" s="609">
        <v>41214</v>
      </c>
      <c r="F13" s="312">
        <f t="shared" ref="F13:F18" si="7">D13</f>
        <v>272.2</v>
      </c>
      <c r="G13" s="313" t="s">
        <v>330</v>
      </c>
      <c r="H13" s="610">
        <v>31.5</v>
      </c>
      <c r="J13" s="163"/>
      <c r="K13" s="5">
        <v>27.22</v>
      </c>
      <c r="L13" s="26">
        <v>15</v>
      </c>
      <c r="M13" s="608">
        <f t="shared" si="2"/>
        <v>408.29999999999995</v>
      </c>
      <c r="N13" s="609">
        <v>41228</v>
      </c>
      <c r="O13" s="312">
        <f t="shared" si="3"/>
        <v>408.29999999999995</v>
      </c>
      <c r="P13" s="313" t="s">
        <v>397</v>
      </c>
      <c r="Q13" s="610">
        <v>31.5</v>
      </c>
      <c r="S13" s="163"/>
      <c r="T13" s="5">
        <v>27.22</v>
      </c>
      <c r="U13" s="26">
        <v>32</v>
      </c>
      <c r="V13" s="608">
        <f t="shared" ref="V13" si="8">U13*T13</f>
        <v>871.04</v>
      </c>
      <c r="W13" s="609">
        <v>41241</v>
      </c>
      <c r="X13" s="312">
        <f t="shared" ref="X13" si="9">V13</f>
        <v>871.04</v>
      </c>
      <c r="Y13" s="313" t="s">
        <v>478</v>
      </c>
      <c r="Z13" s="610">
        <v>32.5</v>
      </c>
    </row>
    <row r="14" spans="1:26">
      <c r="A14" s="77"/>
      <c r="B14" s="5">
        <v>27.22</v>
      </c>
      <c r="C14" s="26">
        <v>30</v>
      </c>
      <c r="D14" s="608">
        <f t="shared" si="6"/>
        <v>816.59999999999991</v>
      </c>
      <c r="E14" s="609">
        <v>41214</v>
      </c>
      <c r="F14" s="312">
        <f t="shared" si="7"/>
        <v>816.59999999999991</v>
      </c>
      <c r="G14" s="313" t="s">
        <v>334</v>
      </c>
      <c r="H14" s="610">
        <v>31.5</v>
      </c>
      <c r="J14" s="77"/>
      <c r="K14" s="5">
        <v>27.22</v>
      </c>
      <c r="L14" s="26">
        <v>95</v>
      </c>
      <c r="M14" s="608">
        <f t="shared" si="2"/>
        <v>2585.9</v>
      </c>
      <c r="N14" s="609">
        <v>41228</v>
      </c>
      <c r="O14" s="312">
        <f t="shared" si="3"/>
        <v>2585.9</v>
      </c>
      <c r="P14" s="313" t="s">
        <v>424</v>
      </c>
      <c r="Q14" s="610">
        <v>31.5</v>
      </c>
      <c r="S14" s="77"/>
      <c r="T14" s="5">
        <v>27.22</v>
      </c>
      <c r="U14" s="26">
        <v>92</v>
      </c>
      <c r="V14" s="312">
        <f>U14*T16</f>
        <v>2504.2399999999998</v>
      </c>
      <c r="W14" s="614">
        <v>41242</v>
      </c>
      <c r="X14" s="312">
        <f>V14</f>
        <v>2504.2399999999998</v>
      </c>
      <c r="Y14" s="313" t="s">
        <v>481</v>
      </c>
      <c r="Z14" s="314">
        <v>32.5</v>
      </c>
    </row>
    <row r="15" spans="1:26">
      <c r="B15" s="5">
        <v>27.22</v>
      </c>
      <c r="C15" s="26">
        <v>5</v>
      </c>
      <c r="D15" s="608">
        <f t="shared" si="6"/>
        <v>136.1</v>
      </c>
      <c r="E15" s="611">
        <v>41216</v>
      </c>
      <c r="F15" s="312">
        <f t="shared" si="7"/>
        <v>136.1</v>
      </c>
      <c r="G15" s="612" t="s">
        <v>343</v>
      </c>
      <c r="H15" s="613">
        <v>31.5</v>
      </c>
      <c r="K15" s="5">
        <v>27.22</v>
      </c>
      <c r="L15" s="26">
        <v>28</v>
      </c>
      <c r="M15" s="608">
        <f t="shared" si="2"/>
        <v>762.16</v>
      </c>
      <c r="N15" s="611">
        <v>41230</v>
      </c>
      <c r="O15" s="312">
        <f t="shared" si="3"/>
        <v>762.16</v>
      </c>
      <c r="P15" s="612" t="s">
        <v>403</v>
      </c>
      <c r="Q15" s="613">
        <v>31.5</v>
      </c>
      <c r="T15" s="5">
        <v>27.22</v>
      </c>
      <c r="U15" s="26">
        <v>28</v>
      </c>
      <c r="V15" s="608">
        <f>U15*T17</f>
        <v>762.16</v>
      </c>
      <c r="W15" s="609">
        <v>41243</v>
      </c>
      <c r="X15" s="312">
        <f>V15</f>
        <v>762.16</v>
      </c>
      <c r="Y15" s="313" t="s">
        <v>495</v>
      </c>
      <c r="Z15" s="314">
        <v>32.5</v>
      </c>
    </row>
    <row r="16" spans="1:26">
      <c r="B16" s="5">
        <v>27.22</v>
      </c>
      <c r="C16" s="26">
        <v>10</v>
      </c>
      <c r="D16" s="608">
        <f t="shared" si="6"/>
        <v>272.2</v>
      </c>
      <c r="E16" s="611">
        <v>41216</v>
      </c>
      <c r="F16" s="312">
        <f t="shared" si="7"/>
        <v>272.2</v>
      </c>
      <c r="G16" s="612" t="s">
        <v>344</v>
      </c>
      <c r="H16" s="613">
        <v>31.5</v>
      </c>
      <c r="K16" s="5">
        <v>27.22</v>
      </c>
      <c r="L16" s="26">
        <v>28</v>
      </c>
      <c r="M16" s="608">
        <f t="shared" si="2"/>
        <v>762.16</v>
      </c>
      <c r="N16" s="611">
        <v>41230</v>
      </c>
      <c r="O16" s="312">
        <f t="shared" si="3"/>
        <v>762.16</v>
      </c>
      <c r="P16" s="612" t="s">
        <v>412</v>
      </c>
      <c r="Q16" s="613">
        <v>31.5</v>
      </c>
      <c r="T16" s="5">
        <v>27.22</v>
      </c>
      <c r="U16" s="26">
        <v>6</v>
      </c>
      <c r="V16" s="608">
        <f>U16*T18</f>
        <v>163.32</v>
      </c>
      <c r="W16" s="609">
        <v>41243</v>
      </c>
      <c r="X16" s="312">
        <f>V16</f>
        <v>163.32</v>
      </c>
      <c r="Y16" s="313" t="s">
        <v>498</v>
      </c>
      <c r="Z16" s="314">
        <v>32.5</v>
      </c>
    </row>
    <row r="17" spans="2:26">
      <c r="B17" s="5">
        <v>27.22</v>
      </c>
      <c r="C17" s="26">
        <v>28</v>
      </c>
      <c r="D17" s="608">
        <f t="shared" si="6"/>
        <v>762.16</v>
      </c>
      <c r="E17" s="611">
        <v>41216</v>
      </c>
      <c r="F17" s="312">
        <f t="shared" si="7"/>
        <v>762.16</v>
      </c>
      <c r="G17" s="612" t="s">
        <v>345</v>
      </c>
      <c r="H17" s="613">
        <v>31.5</v>
      </c>
      <c r="K17" s="5">
        <v>27.22</v>
      </c>
      <c r="L17" s="26">
        <v>5</v>
      </c>
      <c r="M17" s="608">
        <f t="shared" si="2"/>
        <v>136.1</v>
      </c>
      <c r="N17" s="611">
        <v>41232</v>
      </c>
      <c r="O17" s="312">
        <f t="shared" si="3"/>
        <v>136.1</v>
      </c>
      <c r="P17" s="612" t="s">
        <v>419</v>
      </c>
      <c r="Q17" s="613">
        <v>31.5</v>
      </c>
      <c r="T17" s="5">
        <v>27.22</v>
      </c>
      <c r="U17" s="26">
        <v>28</v>
      </c>
      <c r="V17" s="608">
        <f>U17*T19</f>
        <v>762.16</v>
      </c>
      <c r="W17" s="609">
        <v>41243</v>
      </c>
      <c r="X17" s="312">
        <f>V17</f>
        <v>762.16</v>
      </c>
      <c r="Y17" s="313" t="s">
        <v>499</v>
      </c>
      <c r="Z17" s="314">
        <v>32.5</v>
      </c>
    </row>
    <row r="18" spans="2:26">
      <c r="B18" s="5">
        <v>27.22</v>
      </c>
      <c r="C18" s="419">
        <v>28</v>
      </c>
      <c r="D18" s="608">
        <f t="shared" si="6"/>
        <v>762.16</v>
      </c>
      <c r="E18" s="611">
        <v>41218</v>
      </c>
      <c r="F18" s="312">
        <f t="shared" si="7"/>
        <v>762.16</v>
      </c>
      <c r="G18" s="612" t="s">
        <v>350</v>
      </c>
      <c r="H18" s="613">
        <v>31.5</v>
      </c>
      <c r="K18" s="5">
        <v>27.22</v>
      </c>
      <c r="L18" s="419">
        <v>10</v>
      </c>
      <c r="M18" s="608">
        <f t="shared" si="2"/>
        <v>272.2</v>
      </c>
      <c r="N18" s="611">
        <v>41232</v>
      </c>
      <c r="O18" s="312">
        <f t="shared" si="3"/>
        <v>272.2</v>
      </c>
      <c r="P18" s="612" t="s">
        <v>423</v>
      </c>
      <c r="Q18" s="613">
        <v>31.5</v>
      </c>
      <c r="T18" s="5">
        <v>27.22</v>
      </c>
      <c r="U18" s="26">
        <v>30</v>
      </c>
      <c r="V18" s="608">
        <f>U18*T20</f>
        <v>816.59999999999991</v>
      </c>
      <c r="W18" s="609">
        <v>41243</v>
      </c>
      <c r="X18" s="312">
        <f>V18</f>
        <v>816.59999999999991</v>
      </c>
      <c r="Y18" s="313" t="s">
        <v>484</v>
      </c>
      <c r="Z18" s="314">
        <v>32.5</v>
      </c>
    </row>
    <row r="19" spans="2:26">
      <c r="B19" s="5">
        <v>27.22</v>
      </c>
      <c r="C19" s="26">
        <v>29</v>
      </c>
      <c r="D19" s="608">
        <f>C19*B18</f>
        <v>789.38</v>
      </c>
      <c r="E19" s="609">
        <v>41221</v>
      </c>
      <c r="F19" s="312">
        <f>D19</f>
        <v>789.38</v>
      </c>
      <c r="G19" s="313" t="s">
        <v>363</v>
      </c>
      <c r="H19" s="610">
        <v>31.5</v>
      </c>
      <c r="K19" s="5">
        <v>27.22</v>
      </c>
      <c r="L19" s="26">
        <v>28</v>
      </c>
      <c r="M19" s="608">
        <f>L19*K18</f>
        <v>762.16</v>
      </c>
      <c r="N19" s="609">
        <v>41233</v>
      </c>
      <c r="O19" s="312">
        <f>M19</f>
        <v>762.16</v>
      </c>
      <c r="P19" s="313" t="s">
        <v>428</v>
      </c>
      <c r="Q19" s="610">
        <v>31.5</v>
      </c>
      <c r="T19" s="5">
        <v>27.22</v>
      </c>
    </row>
    <row r="20" spans="2:26">
      <c r="B20" s="5">
        <v>27.22</v>
      </c>
      <c r="C20" s="26">
        <v>28</v>
      </c>
      <c r="D20" s="608">
        <f t="shared" ref="D20:D30" si="10">C20*B20</f>
        <v>762.16</v>
      </c>
      <c r="E20" s="609">
        <v>41222</v>
      </c>
      <c r="F20" s="312">
        <f t="shared" ref="F20:F30" si="11">D20</f>
        <v>762.16</v>
      </c>
      <c r="G20" s="313" t="s">
        <v>365</v>
      </c>
      <c r="H20" s="610">
        <v>31.5</v>
      </c>
      <c r="K20" s="5">
        <v>27.22</v>
      </c>
      <c r="L20" s="26">
        <v>215</v>
      </c>
      <c r="M20" s="608">
        <f t="shared" ref="M20:M30" si="12">L20*K20</f>
        <v>5852.3</v>
      </c>
      <c r="N20" s="609">
        <v>41233</v>
      </c>
      <c r="O20" s="312">
        <f t="shared" ref="O20:O30" si="13">M20</f>
        <v>5852.3</v>
      </c>
      <c r="P20" s="313" t="s">
        <v>430</v>
      </c>
      <c r="Q20" s="610">
        <v>0</v>
      </c>
      <c r="T20" s="5">
        <v>27.22</v>
      </c>
    </row>
    <row r="21" spans="2:26">
      <c r="B21" s="5">
        <v>27.22</v>
      </c>
      <c r="C21" s="26">
        <v>5</v>
      </c>
      <c r="D21" s="608">
        <f t="shared" si="10"/>
        <v>136.1</v>
      </c>
      <c r="E21" s="609">
        <v>41222</v>
      </c>
      <c r="F21" s="312">
        <f t="shared" si="11"/>
        <v>136.1</v>
      </c>
      <c r="G21" s="313" t="s">
        <v>367</v>
      </c>
      <c r="H21" s="314">
        <v>31.5</v>
      </c>
      <c r="K21" s="5">
        <v>27.22</v>
      </c>
      <c r="L21" s="26">
        <v>100</v>
      </c>
      <c r="M21" s="608">
        <f t="shared" si="12"/>
        <v>2722</v>
      </c>
      <c r="N21" s="609">
        <v>41235</v>
      </c>
      <c r="O21" s="312">
        <f t="shared" si="13"/>
        <v>2722</v>
      </c>
      <c r="P21" s="313" t="s">
        <v>446</v>
      </c>
      <c r="Q21" s="314">
        <v>31.5</v>
      </c>
      <c r="T21" s="5">
        <v>27.22</v>
      </c>
      <c r="U21" s="26"/>
      <c r="V21" s="420">
        <f t="shared" ref="V21:V30" si="14">U21*T21</f>
        <v>0</v>
      </c>
      <c r="W21" s="396"/>
      <c r="X21" s="130">
        <f t="shared" ref="X21:X30" si="15">V21</f>
        <v>0</v>
      </c>
      <c r="Y21" s="147"/>
      <c r="Z21" s="131"/>
    </row>
    <row r="22" spans="2:26">
      <c r="B22" s="5">
        <v>27.22</v>
      </c>
      <c r="C22" s="26">
        <v>20</v>
      </c>
      <c r="D22" s="608">
        <f t="shared" si="10"/>
        <v>544.4</v>
      </c>
      <c r="E22" s="609">
        <v>41222</v>
      </c>
      <c r="F22" s="312">
        <f t="shared" si="11"/>
        <v>544.4</v>
      </c>
      <c r="G22" s="313" t="s">
        <v>368</v>
      </c>
      <c r="H22" s="314">
        <v>31.5</v>
      </c>
      <c r="K22" s="5">
        <v>27.22</v>
      </c>
      <c r="L22" s="26">
        <v>28</v>
      </c>
      <c r="M22" s="608">
        <f t="shared" si="12"/>
        <v>762.16</v>
      </c>
      <c r="N22" s="609">
        <v>41236</v>
      </c>
      <c r="O22" s="312">
        <f t="shared" si="13"/>
        <v>762.16</v>
      </c>
      <c r="P22" s="313" t="s">
        <v>447</v>
      </c>
      <c r="Q22" s="314">
        <v>31.5</v>
      </c>
      <c r="T22" s="5">
        <v>27.22</v>
      </c>
      <c r="U22" s="26"/>
      <c r="V22" s="420">
        <f t="shared" si="14"/>
        <v>0</v>
      </c>
      <c r="W22" s="396"/>
      <c r="X22" s="130">
        <f t="shared" si="15"/>
        <v>0</v>
      </c>
      <c r="Y22" s="147"/>
      <c r="Z22" s="131"/>
    </row>
    <row r="23" spans="2:26">
      <c r="B23" s="5">
        <v>27.22</v>
      </c>
      <c r="C23" s="26">
        <v>200</v>
      </c>
      <c r="D23" s="608">
        <f t="shared" si="10"/>
        <v>5444</v>
      </c>
      <c r="E23" s="609">
        <v>41223</v>
      </c>
      <c r="F23" s="312">
        <f t="shared" si="11"/>
        <v>5444</v>
      </c>
      <c r="G23" s="313" t="s">
        <v>371</v>
      </c>
      <c r="H23" s="314">
        <v>0</v>
      </c>
      <c r="K23" s="5">
        <v>27.22</v>
      </c>
      <c r="L23" s="26"/>
      <c r="M23" s="608">
        <f t="shared" si="12"/>
        <v>0</v>
      </c>
      <c r="N23" s="609"/>
      <c r="O23" s="312">
        <f t="shared" si="13"/>
        <v>0</v>
      </c>
      <c r="P23" s="313"/>
      <c r="Q23" s="131"/>
      <c r="T23" s="5">
        <v>27.22</v>
      </c>
      <c r="U23" s="26"/>
      <c r="V23" s="420">
        <f t="shared" si="14"/>
        <v>0</v>
      </c>
      <c r="W23" s="396"/>
      <c r="X23" s="130">
        <f t="shared" si="15"/>
        <v>0</v>
      </c>
      <c r="Y23" s="147"/>
      <c r="Z23" s="131"/>
    </row>
    <row r="24" spans="2:26">
      <c r="B24" s="5">
        <v>27.22</v>
      </c>
      <c r="C24" s="26"/>
      <c r="D24" s="608">
        <f t="shared" si="10"/>
        <v>0</v>
      </c>
      <c r="E24" s="609"/>
      <c r="F24" s="312">
        <f t="shared" si="11"/>
        <v>0</v>
      </c>
      <c r="G24" s="313"/>
      <c r="H24" s="314"/>
      <c r="K24" s="5">
        <v>27.22</v>
      </c>
      <c r="L24" s="26">
        <v>16</v>
      </c>
      <c r="M24" s="608">
        <f t="shared" si="12"/>
        <v>435.52</v>
      </c>
      <c r="N24" s="609"/>
      <c r="O24" s="312">
        <f t="shared" si="13"/>
        <v>435.52</v>
      </c>
      <c r="P24" s="313"/>
      <c r="Q24" s="131"/>
      <c r="T24" s="5">
        <v>27.22</v>
      </c>
      <c r="U24" s="26"/>
      <c r="V24" s="420">
        <f t="shared" si="14"/>
        <v>0</v>
      </c>
      <c r="W24" s="396"/>
      <c r="X24" s="130">
        <f t="shared" si="15"/>
        <v>0</v>
      </c>
      <c r="Y24" s="147"/>
      <c r="Z24" s="131"/>
    </row>
    <row r="25" spans="2:26">
      <c r="B25" s="5">
        <v>27.22</v>
      </c>
      <c r="C25" s="26"/>
      <c r="D25" s="312">
        <f t="shared" si="10"/>
        <v>0</v>
      </c>
      <c r="E25" s="614"/>
      <c r="F25" s="312">
        <f t="shared" si="11"/>
        <v>0</v>
      </c>
      <c r="G25" s="313"/>
      <c r="H25" s="314"/>
      <c r="K25" s="5">
        <v>27.22</v>
      </c>
      <c r="L25" s="26"/>
      <c r="M25" s="312">
        <f t="shared" si="12"/>
        <v>0</v>
      </c>
      <c r="N25" s="614"/>
      <c r="O25" s="312">
        <f t="shared" si="13"/>
        <v>0</v>
      </c>
      <c r="P25" s="313"/>
      <c r="Q25" s="131"/>
      <c r="T25" s="5">
        <v>27.22</v>
      </c>
      <c r="U25" s="26"/>
      <c r="V25" s="130">
        <f t="shared" si="14"/>
        <v>0</v>
      </c>
      <c r="W25" s="283"/>
      <c r="X25" s="130">
        <f t="shared" si="15"/>
        <v>0</v>
      </c>
      <c r="Y25" s="147"/>
      <c r="Z25" s="131"/>
    </row>
    <row r="26" spans="2:26">
      <c r="B26" s="5">
        <v>27.22</v>
      </c>
      <c r="C26" s="26"/>
      <c r="D26" s="312">
        <f t="shared" si="10"/>
        <v>0</v>
      </c>
      <c r="E26" s="614"/>
      <c r="F26" s="312">
        <f t="shared" si="11"/>
        <v>0</v>
      </c>
      <c r="G26" s="313"/>
      <c r="H26" s="314"/>
      <c r="K26" s="5">
        <v>27.22</v>
      </c>
      <c r="L26" s="26"/>
      <c r="M26" s="312">
        <f t="shared" si="12"/>
        <v>0</v>
      </c>
      <c r="N26" s="614"/>
      <c r="O26" s="312">
        <f t="shared" si="13"/>
        <v>0</v>
      </c>
      <c r="P26" s="313"/>
      <c r="Q26" s="131"/>
      <c r="T26" s="5">
        <v>27.22</v>
      </c>
      <c r="U26" s="26"/>
      <c r="V26" s="130">
        <f t="shared" si="14"/>
        <v>0</v>
      </c>
      <c r="W26" s="283"/>
      <c r="X26" s="130">
        <f t="shared" si="15"/>
        <v>0</v>
      </c>
      <c r="Y26" s="147"/>
      <c r="Z26" s="131"/>
    </row>
    <row r="27" spans="2:26">
      <c r="B27" s="5">
        <v>27.22</v>
      </c>
      <c r="C27" s="26"/>
      <c r="D27" s="312">
        <f t="shared" si="10"/>
        <v>0</v>
      </c>
      <c r="E27" s="615"/>
      <c r="F27" s="312">
        <f t="shared" si="11"/>
        <v>0</v>
      </c>
      <c r="G27" s="612"/>
      <c r="H27" s="616"/>
      <c r="J27">
        <v>11505.85</v>
      </c>
      <c r="K27" s="5">
        <v>27.22</v>
      </c>
      <c r="L27" s="26"/>
      <c r="M27" s="312">
        <f t="shared" si="12"/>
        <v>0</v>
      </c>
      <c r="N27" s="615"/>
      <c r="O27" s="312">
        <f t="shared" si="13"/>
        <v>0</v>
      </c>
      <c r="P27" s="612"/>
      <c r="Q27" s="397"/>
      <c r="T27" s="5">
        <v>27.22</v>
      </c>
      <c r="U27" s="26"/>
      <c r="V27" s="130">
        <f t="shared" si="14"/>
        <v>0</v>
      </c>
      <c r="W27" s="647"/>
      <c r="X27" s="130">
        <f t="shared" si="15"/>
        <v>0</v>
      </c>
      <c r="Y27" s="648"/>
      <c r="Z27" s="397"/>
    </row>
    <row r="28" spans="2:26" ht="15.75" thickBot="1">
      <c r="B28" s="5">
        <v>27.22</v>
      </c>
      <c r="C28" s="26"/>
      <c r="D28" s="312">
        <f t="shared" si="10"/>
        <v>0</v>
      </c>
      <c r="E28" s="615"/>
      <c r="F28" s="312">
        <f t="shared" si="11"/>
        <v>0</v>
      </c>
      <c r="G28" s="612"/>
      <c r="H28" s="616"/>
      <c r="J28" s="574">
        <v>18645.7</v>
      </c>
      <c r="K28" s="5">
        <v>27.22</v>
      </c>
      <c r="L28" s="26"/>
      <c r="M28" s="312">
        <f t="shared" si="12"/>
        <v>0</v>
      </c>
      <c r="N28" s="615"/>
      <c r="O28" s="312">
        <f t="shared" si="13"/>
        <v>0</v>
      </c>
      <c r="P28" s="612"/>
      <c r="Q28" s="397"/>
      <c r="S28" s="574"/>
      <c r="T28" s="5">
        <v>27.22</v>
      </c>
      <c r="U28" s="26"/>
      <c r="V28" s="130">
        <f t="shared" si="14"/>
        <v>0</v>
      </c>
      <c r="W28" s="647"/>
      <c r="X28" s="130">
        <f t="shared" si="15"/>
        <v>0</v>
      </c>
      <c r="Y28" s="648"/>
      <c r="Z28" s="397"/>
    </row>
    <row r="29" spans="2:26" ht="15.75" thickTop="1">
      <c r="B29" s="5">
        <v>27.22</v>
      </c>
      <c r="C29" s="26"/>
      <c r="D29" s="312">
        <f t="shared" si="10"/>
        <v>0</v>
      </c>
      <c r="E29" s="615"/>
      <c r="F29" s="312">
        <f t="shared" si="11"/>
        <v>0</v>
      </c>
      <c r="G29" s="612"/>
      <c r="H29" s="616"/>
      <c r="I29">
        <v>426</v>
      </c>
      <c r="J29">
        <f>SUM(J27:J28)</f>
        <v>30151.550000000003</v>
      </c>
      <c r="K29" s="5">
        <v>27.22</v>
      </c>
      <c r="L29" s="26"/>
      <c r="M29" s="312">
        <f t="shared" si="12"/>
        <v>0</v>
      </c>
      <c r="N29" s="615"/>
      <c r="O29" s="312">
        <f t="shared" si="13"/>
        <v>0</v>
      </c>
      <c r="P29" s="612"/>
      <c r="Q29" s="397"/>
      <c r="S29">
        <f>SUM(S27:S28)</f>
        <v>0</v>
      </c>
      <c r="T29" s="5">
        <v>27.22</v>
      </c>
      <c r="U29" s="26"/>
      <c r="V29" s="130">
        <f t="shared" si="14"/>
        <v>0</v>
      </c>
      <c r="W29" s="647"/>
      <c r="X29" s="130">
        <f t="shared" si="15"/>
        <v>0</v>
      </c>
      <c r="Y29" s="648"/>
      <c r="Z29" s="397"/>
    </row>
    <row r="30" spans="2:26" ht="15.75" thickBot="1">
      <c r="B30" s="6">
        <v>27.22</v>
      </c>
      <c r="C30" s="60"/>
      <c r="D30" s="363">
        <f t="shared" si="10"/>
        <v>0</v>
      </c>
      <c r="E30" s="617"/>
      <c r="F30" s="363">
        <f t="shared" si="11"/>
        <v>0</v>
      </c>
      <c r="G30" s="618"/>
      <c r="H30" s="616"/>
      <c r="I30" s="43">
        <v>685</v>
      </c>
      <c r="K30" s="6">
        <v>27.22</v>
      </c>
      <c r="L30" s="60"/>
      <c r="M30" s="363">
        <f t="shared" si="12"/>
        <v>0</v>
      </c>
      <c r="N30" s="617"/>
      <c r="O30" s="363">
        <f t="shared" si="13"/>
        <v>0</v>
      </c>
      <c r="P30" s="618"/>
      <c r="Q30" s="397"/>
      <c r="T30" s="6">
        <v>27.22</v>
      </c>
      <c r="U30" s="60"/>
      <c r="V30" s="332">
        <f t="shared" si="14"/>
        <v>0</v>
      </c>
      <c r="W30" s="649"/>
      <c r="X30" s="332">
        <f t="shared" si="15"/>
        <v>0</v>
      </c>
      <c r="Y30" s="650"/>
      <c r="Z30" s="397"/>
    </row>
    <row r="31" spans="2:26">
      <c r="C31" s="103">
        <f>SUM(C8:C30)</f>
        <v>684</v>
      </c>
      <c r="D31" s="13">
        <f>SUM(D8:D30)</f>
        <v>18618.480000000003</v>
      </c>
      <c r="F31" s="13">
        <f>SUM(F8:F30)</f>
        <v>18618.480000000003</v>
      </c>
      <c r="I31">
        <f>SUM(I29:I30)</f>
        <v>1111</v>
      </c>
      <c r="L31" s="103">
        <f>SUM(L8:L30)</f>
        <v>685</v>
      </c>
      <c r="M31" s="13">
        <f>SUM(M8:M30)</f>
        <v>18645.7</v>
      </c>
      <c r="O31" s="13">
        <f>SUM(O8:O30)</f>
        <v>18645.7</v>
      </c>
      <c r="U31" s="103">
        <f>SUM(U8:U30)</f>
        <v>288</v>
      </c>
      <c r="V31" s="13">
        <f>SUM(V8:V30)</f>
        <v>7839.3599999999988</v>
      </c>
      <c r="X31" s="13">
        <f>SUM(X8:X30)</f>
        <v>7839.3599999999988</v>
      </c>
    </row>
    <row r="33" spans="3:26" ht="15.75" thickBot="1"/>
    <row r="34" spans="3:26" ht="15.75" thickBot="1">
      <c r="D34" s="79" t="s">
        <v>4</v>
      </c>
      <c r="E34" s="119">
        <f>F4+F5+F6-C31</f>
        <v>3</v>
      </c>
      <c r="M34" s="79" t="s">
        <v>4</v>
      </c>
      <c r="N34" s="119">
        <f>O4+O5+O6-L31</f>
        <v>0</v>
      </c>
      <c r="V34" s="79" t="s">
        <v>4</v>
      </c>
      <c r="W34" s="119">
        <f>X4+X5-U31</f>
        <v>414</v>
      </c>
    </row>
    <row r="35" spans="3:26" ht="15.75" thickBot="1"/>
    <row r="36" spans="3:26" ht="15.75" thickBot="1">
      <c r="C36" s="676" t="s">
        <v>11</v>
      </c>
      <c r="D36" s="677"/>
      <c r="E36" s="123">
        <f>E4+E5+E6-F31</f>
        <v>-8.2100000000027649</v>
      </c>
      <c r="G36" s="249"/>
      <c r="H36" s="268"/>
      <c r="L36" s="676" t="s">
        <v>11</v>
      </c>
      <c r="M36" s="677"/>
      <c r="N36" s="123">
        <f>N5+N4+N6-O31</f>
        <v>0</v>
      </c>
      <c r="P36" s="249"/>
      <c r="Q36" s="268"/>
      <c r="U36" s="676" t="s">
        <v>11</v>
      </c>
      <c r="V36" s="677"/>
      <c r="W36" s="123">
        <f>W4+W5-X31</f>
        <v>11269.08</v>
      </c>
      <c r="Y36" s="249"/>
      <c r="Z36" s="268"/>
    </row>
  </sheetData>
  <mergeCells count="6">
    <mergeCell ref="J1:P1"/>
    <mergeCell ref="L36:M36"/>
    <mergeCell ref="A1:G1"/>
    <mergeCell ref="C36:D36"/>
    <mergeCell ref="S1:Y1"/>
    <mergeCell ref="U36:V36"/>
  </mergeCells>
  <pageMargins left="0.70866141732283472" right="0.27" top="0.38" bottom="0.37" header="0.31496062992125984" footer="0.31496062992125984"/>
  <pageSetup orientation="landscape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A36"/>
  <sheetViews>
    <sheetView topLeftCell="N10" workbookViewId="0">
      <selection activeCell="M13" sqref="M13"/>
    </sheetView>
  </sheetViews>
  <sheetFormatPr baseColWidth="10" defaultRowHeight="15"/>
  <cols>
    <col min="1" max="1" width="25.28515625" bestFit="1" customWidth="1"/>
    <col min="2" max="2" width="16.28515625" bestFit="1" customWidth="1"/>
    <col min="10" max="10" width="25.28515625" bestFit="1" customWidth="1"/>
    <col min="11" max="11" width="16.28515625" bestFit="1" customWidth="1"/>
    <col min="19" max="19" width="25.28515625" bestFit="1" customWidth="1"/>
    <col min="20" max="20" width="16.28515625" bestFit="1" customWidth="1"/>
  </cols>
  <sheetData>
    <row r="1" spans="1:27" ht="40.5">
      <c r="A1" s="675" t="s">
        <v>250</v>
      </c>
      <c r="B1" s="675"/>
      <c r="C1" s="675"/>
      <c r="D1" s="675"/>
      <c r="E1" s="675"/>
      <c r="F1" s="675"/>
      <c r="G1" s="675"/>
      <c r="H1" s="20" t="s">
        <v>57</v>
      </c>
      <c r="J1" s="675" t="s">
        <v>250</v>
      </c>
      <c r="K1" s="675"/>
      <c r="L1" s="675"/>
      <c r="M1" s="675"/>
      <c r="N1" s="675"/>
      <c r="O1" s="675"/>
      <c r="P1" s="675"/>
      <c r="Q1" s="20" t="s">
        <v>58</v>
      </c>
      <c r="S1" s="675" t="str">
        <f>A1</f>
        <v>INVENTARIO DE OCTUBRE 2012</v>
      </c>
      <c r="T1" s="675"/>
      <c r="U1" s="675"/>
      <c r="V1" s="675"/>
      <c r="W1" s="675"/>
      <c r="X1" s="675"/>
      <c r="Y1" s="675"/>
      <c r="Z1" s="20">
        <v>3</v>
      </c>
    </row>
    <row r="2" spans="1:27" ht="15.75" thickBot="1">
      <c r="C2" s="29"/>
      <c r="D2" s="86"/>
      <c r="F2" s="86"/>
      <c r="L2" s="29"/>
      <c r="M2" s="86"/>
      <c r="O2" s="86"/>
      <c r="U2" s="29"/>
      <c r="V2" s="86"/>
      <c r="X2" s="86"/>
    </row>
    <row r="3" spans="1:27" ht="16.5" thickTop="1" thickBot="1">
      <c r="A3" s="135" t="s">
        <v>0</v>
      </c>
      <c r="B3" s="17" t="s">
        <v>1</v>
      </c>
      <c r="C3" s="75"/>
      <c r="D3" s="18" t="s">
        <v>2</v>
      </c>
      <c r="E3" s="18" t="s">
        <v>3</v>
      </c>
      <c r="F3" s="18" t="s">
        <v>4</v>
      </c>
      <c r="G3" s="47" t="s">
        <v>20</v>
      </c>
      <c r="H3" s="62" t="s">
        <v>24</v>
      </c>
      <c r="J3" s="135" t="s">
        <v>0</v>
      </c>
      <c r="K3" s="17" t="s">
        <v>1</v>
      </c>
      <c r="L3" s="75"/>
      <c r="M3" s="18" t="s">
        <v>2</v>
      </c>
      <c r="N3" s="18" t="s">
        <v>3</v>
      </c>
      <c r="O3" s="18" t="s">
        <v>4</v>
      </c>
      <c r="P3" s="47" t="s">
        <v>20</v>
      </c>
      <c r="Q3" s="62" t="s">
        <v>24</v>
      </c>
      <c r="S3" s="135" t="s">
        <v>0</v>
      </c>
      <c r="T3" s="17" t="s">
        <v>1</v>
      </c>
      <c r="U3" s="75"/>
      <c r="V3" s="18" t="s">
        <v>2</v>
      </c>
      <c r="W3" s="18" t="s">
        <v>3</v>
      </c>
      <c r="X3" s="18" t="s">
        <v>4</v>
      </c>
      <c r="Y3" s="47" t="s">
        <v>20</v>
      </c>
      <c r="Z3" s="62" t="s">
        <v>24</v>
      </c>
    </row>
    <row r="4" spans="1:27" ht="15.75" thickTop="1">
      <c r="A4" s="22"/>
      <c r="B4" s="21" t="s">
        <v>44</v>
      </c>
      <c r="D4" s="22"/>
      <c r="E4" s="22">
        <v>163.19999999999999</v>
      </c>
      <c r="F4" s="21">
        <v>8</v>
      </c>
      <c r="G4" s="22"/>
      <c r="J4" s="22"/>
      <c r="K4" s="21" t="s">
        <v>44</v>
      </c>
      <c r="M4" s="22"/>
      <c r="N4" s="22">
        <v>163.19999999999999</v>
      </c>
      <c r="O4" s="21">
        <v>8</v>
      </c>
      <c r="P4" s="22"/>
      <c r="S4" s="22"/>
      <c r="T4" s="21" t="s">
        <v>44</v>
      </c>
      <c r="V4" s="22"/>
      <c r="W4" s="22"/>
      <c r="X4" s="21"/>
      <c r="Y4" s="22"/>
    </row>
    <row r="5" spans="1:27">
      <c r="A5" s="77" t="s">
        <v>76</v>
      </c>
      <c r="B5" s="21" t="s">
        <v>48</v>
      </c>
      <c r="C5" s="143">
        <v>60</v>
      </c>
      <c r="D5" s="80">
        <v>41115</v>
      </c>
      <c r="E5" s="278">
        <v>10496.2</v>
      </c>
      <c r="F5" s="163">
        <v>483</v>
      </c>
      <c r="G5" s="285">
        <f>F31</f>
        <v>4951.4999999999982</v>
      </c>
      <c r="H5" s="16">
        <f>E5-G5+E4</f>
        <v>5707.9000000000024</v>
      </c>
      <c r="J5" s="77" t="s">
        <v>76</v>
      </c>
      <c r="K5" s="21" t="s">
        <v>48</v>
      </c>
      <c r="L5" s="143">
        <v>60</v>
      </c>
      <c r="M5" s="80">
        <v>41115</v>
      </c>
      <c r="N5" s="278">
        <v>10496.2</v>
      </c>
      <c r="O5" s="163">
        <v>483</v>
      </c>
      <c r="P5" s="285">
        <f>O31+F31</f>
        <v>5663.9399999999987</v>
      </c>
      <c r="Q5" s="16">
        <f>N5-P5+N4</f>
        <v>4995.4600000000019</v>
      </c>
      <c r="S5" s="77" t="s">
        <v>76</v>
      </c>
      <c r="T5" s="21" t="s">
        <v>48</v>
      </c>
      <c r="U5" s="143">
        <v>60</v>
      </c>
      <c r="V5" s="80">
        <v>41116</v>
      </c>
      <c r="W5" s="278">
        <v>2012.44</v>
      </c>
      <c r="X5" s="163">
        <v>95</v>
      </c>
      <c r="Y5" s="285">
        <f>X31</f>
        <v>0</v>
      </c>
      <c r="Z5" s="16">
        <f>W5-Y5+W4</f>
        <v>2012.44</v>
      </c>
    </row>
    <row r="6" spans="1:27" ht="15.75" thickBot="1">
      <c r="A6" s="22"/>
      <c r="B6" s="389" t="s">
        <v>90</v>
      </c>
      <c r="C6" s="21"/>
      <c r="D6" s="80"/>
      <c r="E6" s="217"/>
      <c r="F6" s="134"/>
      <c r="G6" s="22"/>
      <c r="J6" s="22"/>
      <c r="K6" s="389" t="s">
        <v>90</v>
      </c>
      <c r="L6" s="21"/>
      <c r="M6" s="80"/>
      <c r="N6" s="217"/>
      <c r="O6" s="134"/>
      <c r="P6" s="22"/>
      <c r="S6" s="22"/>
      <c r="T6" s="163" t="s">
        <v>89</v>
      </c>
      <c r="U6" s="21"/>
      <c r="V6" s="80"/>
      <c r="W6" s="217"/>
      <c r="X6" s="134"/>
      <c r="Y6" s="22"/>
    </row>
    <row r="7" spans="1:27" ht="16.5" thickTop="1" thickBot="1">
      <c r="B7" s="139" t="s">
        <v>7</v>
      </c>
      <c r="C7" s="48" t="s">
        <v>8</v>
      </c>
      <c r="D7" s="54" t="s">
        <v>3</v>
      </c>
      <c r="E7" s="55" t="s">
        <v>2</v>
      </c>
      <c r="F7" s="18" t="s">
        <v>9</v>
      </c>
      <c r="G7" s="19" t="s">
        <v>15</v>
      </c>
      <c r="H7" s="43"/>
      <c r="K7" s="139" t="s">
        <v>7</v>
      </c>
      <c r="L7" s="48" t="s">
        <v>8</v>
      </c>
      <c r="M7" s="54" t="s">
        <v>3</v>
      </c>
      <c r="N7" s="55" t="s">
        <v>2</v>
      </c>
      <c r="O7" s="18" t="s">
        <v>9</v>
      </c>
      <c r="P7" s="19" t="s">
        <v>15</v>
      </c>
      <c r="Q7" s="43"/>
      <c r="T7" s="139" t="s">
        <v>7</v>
      </c>
      <c r="U7" s="48" t="s">
        <v>8</v>
      </c>
      <c r="V7" s="54" t="s">
        <v>3</v>
      </c>
      <c r="W7" s="55" t="s">
        <v>2</v>
      </c>
      <c r="X7" s="18" t="s">
        <v>9</v>
      </c>
      <c r="Y7" s="19" t="s">
        <v>15</v>
      </c>
      <c r="Z7" s="43"/>
    </row>
    <row r="8" spans="1:27" ht="15.75" thickTop="1">
      <c r="A8" s="118" t="s">
        <v>36</v>
      </c>
      <c r="B8" s="351"/>
      <c r="C8" s="26">
        <v>15</v>
      </c>
      <c r="D8" s="214">
        <v>336.54</v>
      </c>
      <c r="E8" s="431">
        <v>41158</v>
      </c>
      <c r="F8" s="214">
        <v>336.54</v>
      </c>
      <c r="G8" s="215" t="s">
        <v>139</v>
      </c>
      <c r="H8" s="216">
        <v>65</v>
      </c>
      <c r="J8" s="118" t="s">
        <v>36</v>
      </c>
      <c r="K8" s="351"/>
      <c r="L8" s="26">
        <v>10</v>
      </c>
      <c r="M8" s="486">
        <v>214.76</v>
      </c>
      <c r="N8" s="509">
        <v>41228</v>
      </c>
      <c r="O8" s="486">
        <v>214.76</v>
      </c>
      <c r="P8" s="487" t="s">
        <v>395</v>
      </c>
      <c r="Q8" s="488">
        <v>65</v>
      </c>
      <c r="S8" s="118" t="s">
        <v>36</v>
      </c>
      <c r="T8" s="351"/>
      <c r="U8" s="26"/>
      <c r="V8" s="486"/>
      <c r="W8" s="509"/>
      <c r="X8" s="486"/>
      <c r="Y8" s="487"/>
      <c r="Z8" s="488"/>
      <c r="AA8" s="22"/>
    </row>
    <row r="9" spans="1:27">
      <c r="A9" s="212"/>
      <c r="B9" s="351"/>
      <c r="C9" s="26">
        <v>35</v>
      </c>
      <c r="D9" s="214">
        <v>801.26</v>
      </c>
      <c r="E9" s="431">
        <v>41158</v>
      </c>
      <c r="F9" s="214">
        <v>801.26</v>
      </c>
      <c r="G9" s="215" t="s">
        <v>140</v>
      </c>
      <c r="H9" s="216">
        <v>65</v>
      </c>
      <c r="J9" s="212"/>
      <c r="K9" s="351"/>
      <c r="L9" s="26">
        <v>2</v>
      </c>
      <c r="M9" s="486">
        <v>42.12</v>
      </c>
      <c r="N9" s="509">
        <v>41228</v>
      </c>
      <c r="O9" s="486">
        <v>42.12</v>
      </c>
      <c r="P9" s="487" t="s">
        <v>397</v>
      </c>
      <c r="Q9" s="488">
        <v>65</v>
      </c>
      <c r="S9" s="212"/>
      <c r="T9" s="351"/>
      <c r="U9" s="26"/>
      <c r="V9" s="486"/>
      <c r="W9" s="509"/>
      <c r="X9" s="486"/>
      <c r="Y9" s="487"/>
      <c r="Z9" s="488"/>
      <c r="AA9" s="22"/>
    </row>
    <row r="10" spans="1:27">
      <c r="A10" s="21"/>
      <c r="B10" s="351"/>
      <c r="C10" s="26">
        <v>1</v>
      </c>
      <c r="D10" s="214">
        <v>20.54</v>
      </c>
      <c r="E10" s="431">
        <v>41159</v>
      </c>
      <c r="F10" s="214">
        <v>20.54</v>
      </c>
      <c r="G10" s="215" t="s">
        <v>141</v>
      </c>
      <c r="H10" s="216">
        <v>65</v>
      </c>
      <c r="J10" s="21"/>
      <c r="K10" s="351"/>
      <c r="L10" s="26">
        <v>1</v>
      </c>
      <c r="M10" s="486">
        <v>19.100000000000001</v>
      </c>
      <c r="N10" s="509">
        <v>41235</v>
      </c>
      <c r="O10" s="486">
        <v>19.100000000000001</v>
      </c>
      <c r="P10" s="487" t="s">
        <v>443</v>
      </c>
      <c r="Q10" s="488">
        <v>65</v>
      </c>
      <c r="S10" s="21"/>
      <c r="T10" s="351"/>
      <c r="U10" s="26"/>
      <c r="V10" s="486"/>
      <c r="W10" s="509"/>
      <c r="X10" s="486"/>
      <c r="Y10" s="487"/>
      <c r="Z10" s="488"/>
      <c r="AA10" s="22"/>
    </row>
    <row r="11" spans="1:27">
      <c r="A11" s="207" t="s">
        <v>37</v>
      </c>
      <c r="B11" s="376"/>
      <c r="C11" s="26">
        <v>3</v>
      </c>
      <c r="D11" s="214">
        <v>68.3</v>
      </c>
      <c r="E11" s="431">
        <v>41159</v>
      </c>
      <c r="F11" s="214">
        <v>68.3</v>
      </c>
      <c r="G11" s="215" t="s">
        <v>142</v>
      </c>
      <c r="H11" s="216">
        <v>65</v>
      </c>
      <c r="J11" s="207" t="s">
        <v>37</v>
      </c>
      <c r="K11" s="376"/>
      <c r="L11" s="26">
        <v>10</v>
      </c>
      <c r="M11" s="486">
        <v>212.64</v>
      </c>
      <c r="N11" s="509">
        <v>41236</v>
      </c>
      <c r="O11" s="486">
        <v>212.6</v>
      </c>
      <c r="P11" s="487" t="s">
        <v>449</v>
      </c>
      <c r="Q11" s="488">
        <v>65</v>
      </c>
      <c r="S11" s="207" t="s">
        <v>37</v>
      </c>
      <c r="T11" s="376"/>
      <c r="U11" s="26"/>
      <c r="V11" s="486"/>
      <c r="W11" s="509"/>
      <c r="X11" s="486"/>
      <c r="Y11" s="487"/>
      <c r="Z11" s="488"/>
    </row>
    <row r="12" spans="1:27">
      <c r="A12" s="213"/>
      <c r="B12" s="376"/>
      <c r="C12" s="26">
        <v>2</v>
      </c>
      <c r="D12" s="214">
        <v>45.98</v>
      </c>
      <c r="E12" s="454">
        <v>41159</v>
      </c>
      <c r="F12" s="214">
        <v>45.98</v>
      </c>
      <c r="G12" s="455" t="s">
        <v>142</v>
      </c>
      <c r="H12" s="432">
        <v>65</v>
      </c>
      <c r="J12" s="213"/>
      <c r="K12" s="376"/>
      <c r="L12" s="26">
        <v>5</v>
      </c>
      <c r="M12" s="486">
        <v>115.28</v>
      </c>
      <c r="N12" s="641">
        <v>41239</v>
      </c>
      <c r="O12" s="486">
        <v>115.28</v>
      </c>
      <c r="P12" s="642" t="s">
        <v>463</v>
      </c>
      <c r="Q12" s="492">
        <v>65</v>
      </c>
      <c r="S12" s="213"/>
      <c r="T12" s="376"/>
      <c r="U12" s="26"/>
      <c r="V12" s="486"/>
      <c r="W12" s="641"/>
      <c r="X12" s="486"/>
      <c r="Y12" s="642"/>
      <c r="Z12" s="492"/>
    </row>
    <row r="13" spans="1:27">
      <c r="A13" s="163"/>
      <c r="B13" s="376"/>
      <c r="C13" s="26">
        <v>12</v>
      </c>
      <c r="D13" s="214">
        <v>251.68</v>
      </c>
      <c r="E13" s="431">
        <v>41165</v>
      </c>
      <c r="F13" s="214">
        <v>251.68</v>
      </c>
      <c r="G13" s="215" t="s">
        <v>147</v>
      </c>
      <c r="H13" s="216">
        <v>65</v>
      </c>
      <c r="J13" s="163"/>
      <c r="K13" s="376"/>
      <c r="L13" s="26">
        <v>5</v>
      </c>
      <c r="M13" s="486">
        <v>108.58</v>
      </c>
      <c r="N13" s="509">
        <v>41243</v>
      </c>
      <c r="O13" s="486">
        <v>108.58</v>
      </c>
      <c r="P13" s="487" t="s">
        <v>483</v>
      </c>
      <c r="Q13" s="488">
        <v>64</v>
      </c>
      <c r="S13" s="163"/>
      <c r="T13" s="376"/>
      <c r="U13" s="26"/>
      <c r="V13" s="486"/>
      <c r="W13" s="509"/>
      <c r="X13" s="486"/>
      <c r="Y13" s="487"/>
      <c r="Z13" s="488"/>
    </row>
    <row r="14" spans="1:27">
      <c r="A14" s="77"/>
      <c r="B14" s="376"/>
      <c r="C14" s="26">
        <v>35</v>
      </c>
      <c r="D14" s="214">
        <v>789.28</v>
      </c>
      <c r="E14" s="431">
        <v>41169</v>
      </c>
      <c r="F14" s="214">
        <v>789.28</v>
      </c>
      <c r="G14" s="215" t="s">
        <v>149</v>
      </c>
      <c r="H14" s="216">
        <v>65</v>
      </c>
      <c r="J14" s="77"/>
      <c r="K14" s="376"/>
      <c r="L14" s="26"/>
      <c r="M14" s="486"/>
      <c r="N14" s="509"/>
      <c r="O14" s="486"/>
      <c r="P14" s="487"/>
      <c r="Q14" s="488"/>
      <c r="S14" s="77"/>
      <c r="T14" s="376"/>
      <c r="U14" s="26"/>
      <c r="V14" s="486"/>
      <c r="W14" s="509"/>
      <c r="X14" s="486"/>
      <c r="Y14" s="487"/>
      <c r="Z14" s="488"/>
    </row>
    <row r="15" spans="1:27">
      <c r="B15" s="376"/>
      <c r="C15" s="26">
        <v>10</v>
      </c>
      <c r="D15" s="214">
        <v>220.8</v>
      </c>
      <c r="E15" s="431">
        <v>41181</v>
      </c>
      <c r="F15" s="214">
        <v>220.8</v>
      </c>
      <c r="G15" s="215" t="s">
        <v>154</v>
      </c>
      <c r="H15" s="216">
        <v>65</v>
      </c>
      <c r="K15" s="376"/>
      <c r="L15" s="26"/>
      <c r="M15" s="486"/>
      <c r="N15" s="509"/>
      <c r="O15" s="486"/>
      <c r="P15" s="487"/>
      <c r="Q15" s="488"/>
      <c r="T15" s="376"/>
      <c r="U15" s="26"/>
      <c r="V15" s="486"/>
      <c r="W15" s="509"/>
      <c r="X15" s="486"/>
      <c r="Y15" s="487"/>
      <c r="Z15" s="488"/>
    </row>
    <row r="16" spans="1:27">
      <c r="B16" s="376"/>
      <c r="C16" s="26">
        <v>5</v>
      </c>
      <c r="D16" s="130">
        <v>105.02</v>
      </c>
      <c r="E16" s="283">
        <v>41183</v>
      </c>
      <c r="F16" s="130">
        <v>105.02</v>
      </c>
      <c r="G16" s="147" t="s">
        <v>179</v>
      </c>
      <c r="H16" s="131">
        <v>65</v>
      </c>
      <c r="K16" s="376"/>
      <c r="L16" s="26"/>
      <c r="M16" s="486"/>
      <c r="N16" s="509"/>
      <c r="O16" s="486"/>
      <c r="P16" s="487"/>
      <c r="Q16" s="488"/>
      <c r="T16" s="376"/>
      <c r="U16" s="26"/>
      <c r="V16" s="486"/>
      <c r="W16" s="509"/>
      <c r="X16" s="486"/>
      <c r="Y16" s="487"/>
      <c r="Z16" s="488"/>
    </row>
    <row r="17" spans="2:26">
      <c r="B17" s="376"/>
      <c r="C17" s="26">
        <v>13</v>
      </c>
      <c r="D17" s="130">
        <v>270.95999999999998</v>
      </c>
      <c r="E17" s="283">
        <v>41187</v>
      </c>
      <c r="F17" s="130">
        <v>270.95999999999998</v>
      </c>
      <c r="G17" s="147" t="s">
        <v>185</v>
      </c>
      <c r="H17" s="131">
        <v>65</v>
      </c>
      <c r="K17" s="376"/>
      <c r="L17" s="26"/>
      <c r="M17" s="486"/>
      <c r="N17" s="509"/>
      <c r="O17" s="486"/>
      <c r="P17" s="487"/>
      <c r="Q17" s="488"/>
      <c r="T17" s="376"/>
      <c r="U17" s="26"/>
      <c r="V17" s="486"/>
      <c r="W17" s="509"/>
      <c r="X17" s="486"/>
      <c r="Y17" s="487"/>
      <c r="Z17" s="488"/>
    </row>
    <row r="18" spans="2:26">
      <c r="B18" s="376"/>
      <c r="C18" s="26">
        <v>5</v>
      </c>
      <c r="D18" s="130">
        <v>106.54</v>
      </c>
      <c r="E18" s="283">
        <v>41188</v>
      </c>
      <c r="F18" s="130">
        <v>106.54</v>
      </c>
      <c r="G18" s="147" t="s">
        <v>187</v>
      </c>
      <c r="H18" s="131">
        <v>65</v>
      </c>
      <c r="K18" s="376"/>
      <c r="L18" s="26"/>
      <c r="M18" s="486"/>
      <c r="N18" s="509"/>
      <c r="O18" s="486"/>
      <c r="P18" s="487"/>
      <c r="Q18" s="488"/>
      <c r="T18" s="376"/>
      <c r="U18" s="26"/>
      <c r="V18" s="486"/>
      <c r="W18" s="509"/>
      <c r="X18" s="486"/>
      <c r="Y18" s="487"/>
      <c r="Z18" s="488"/>
    </row>
    <row r="19" spans="2:26">
      <c r="B19" s="376"/>
      <c r="C19" s="26">
        <v>15</v>
      </c>
      <c r="D19" s="130">
        <v>326.60000000000002</v>
      </c>
      <c r="E19" s="283">
        <v>41194</v>
      </c>
      <c r="F19" s="130">
        <v>326.60000000000002</v>
      </c>
      <c r="G19" s="147" t="s">
        <v>198</v>
      </c>
      <c r="H19" s="131">
        <v>65</v>
      </c>
      <c r="K19" s="376"/>
      <c r="L19" s="26"/>
      <c r="M19" s="486"/>
      <c r="N19" s="509"/>
      <c r="O19" s="486"/>
      <c r="P19" s="487"/>
      <c r="Q19" s="488"/>
      <c r="T19" s="376"/>
      <c r="U19" s="26"/>
      <c r="V19" s="486"/>
      <c r="W19" s="509"/>
      <c r="X19" s="486"/>
      <c r="Y19" s="487"/>
      <c r="Z19" s="488"/>
    </row>
    <row r="20" spans="2:26">
      <c r="B20" s="376"/>
      <c r="C20" s="26">
        <v>3</v>
      </c>
      <c r="D20" s="130">
        <v>65.260000000000005</v>
      </c>
      <c r="E20" s="283">
        <v>41197</v>
      </c>
      <c r="F20" s="130">
        <v>65.260000000000005</v>
      </c>
      <c r="G20" s="147" t="s">
        <v>205</v>
      </c>
      <c r="H20" s="131">
        <v>65</v>
      </c>
      <c r="K20" s="376"/>
      <c r="L20" s="26"/>
      <c r="M20" s="486"/>
      <c r="N20" s="509"/>
      <c r="O20" s="486"/>
      <c r="P20" s="487"/>
      <c r="Q20" s="488"/>
      <c r="T20" s="376"/>
      <c r="U20" s="26"/>
      <c r="V20" s="486"/>
      <c r="W20" s="509"/>
      <c r="X20" s="486"/>
      <c r="Y20" s="487"/>
      <c r="Z20" s="488"/>
    </row>
    <row r="21" spans="2:26">
      <c r="B21" s="376"/>
      <c r="C21" s="26">
        <v>10</v>
      </c>
      <c r="D21" s="130">
        <v>224.64</v>
      </c>
      <c r="E21" s="283">
        <v>41199</v>
      </c>
      <c r="F21" s="130">
        <v>224.64</v>
      </c>
      <c r="G21" s="147" t="s">
        <v>210</v>
      </c>
      <c r="H21" s="131">
        <v>65</v>
      </c>
      <c r="K21" s="376"/>
      <c r="L21" s="26"/>
      <c r="M21" s="486"/>
      <c r="N21" s="509"/>
      <c r="O21" s="486"/>
      <c r="P21" s="487"/>
      <c r="Q21" s="488"/>
      <c r="T21" s="376"/>
      <c r="U21" s="26"/>
      <c r="V21" s="486"/>
      <c r="W21" s="509"/>
      <c r="X21" s="486"/>
      <c r="Y21" s="487"/>
      <c r="Z21" s="488"/>
    </row>
    <row r="22" spans="2:26">
      <c r="B22" s="376"/>
      <c r="C22" s="26">
        <v>2</v>
      </c>
      <c r="D22" s="130">
        <v>44.52</v>
      </c>
      <c r="E22" s="283">
        <v>41205</v>
      </c>
      <c r="F22" s="130">
        <v>44.52</v>
      </c>
      <c r="G22" s="147" t="s">
        <v>220</v>
      </c>
      <c r="H22" s="131">
        <v>65</v>
      </c>
      <c r="K22" s="376"/>
      <c r="L22" s="26"/>
      <c r="M22" s="486"/>
      <c r="N22" s="509"/>
      <c r="O22" s="486"/>
      <c r="P22" s="487"/>
      <c r="Q22" s="488"/>
      <c r="T22" s="376"/>
      <c r="U22" s="26"/>
      <c r="V22" s="486"/>
      <c r="W22" s="509"/>
      <c r="X22" s="486"/>
      <c r="Y22" s="487"/>
      <c r="Z22" s="488"/>
    </row>
    <row r="23" spans="2:26">
      <c r="B23" s="376"/>
      <c r="C23" s="26">
        <v>5</v>
      </c>
      <c r="D23" s="130">
        <v>116.24</v>
      </c>
      <c r="E23" s="283">
        <v>41207</v>
      </c>
      <c r="F23" s="130">
        <v>116.24</v>
      </c>
      <c r="G23" s="147" t="s">
        <v>223</v>
      </c>
      <c r="H23" s="131">
        <v>65</v>
      </c>
      <c r="K23" s="376"/>
      <c r="L23" s="26"/>
      <c r="M23" s="486"/>
      <c r="N23" s="509"/>
      <c r="O23" s="486"/>
      <c r="P23" s="487"/>
      <c r="Q23" s="488"/>
      <c r="T23" s="376"/>
      <c r="U23" s="26"/>
      <c r="V23" s="486"/>
      <c r="W23" s="509"/>
      <c r="X23" s="486"/>
      <c r="Y23" s="487"/>
      <c r="Z23" s="488"/>
    </row>
    <row r="24" spans="2:26">
      <c r="B24" s="376"/>
      <c r="C24" s="26">
        <v>10</v>
      </c>
      <c r="D24" s="130">
        <v>210.6</v>
      </c>
      <c r="E24" s="283">
        <v>41208</v>
      </c>
      <c r="F24" s="130">
        <v>210.6</v>
      </c>
      <c r="G24" s="147" t="s">
        <v>226</v>
      </c>
      <c r="H24" s="131">
        <v>65</v>
      </c>
      <c r="K24" s="376"/>
      <c r="L24" s="26"/>
      <c r="M24" s="486"/>
      <c r="N24" s="509"/>
      <c r="O24" s="486"/>
      <c r="P24" s="487"/>
      <c r="Q24" s="488"/>
      <c r="T24" s="376"/>
      <c r="U24" s="26"/>
      <c r="V24" s="155"/>
      <c r="W24" s="238"/>
      <c r="X24" s="155"/>
      <c r="Y24" s="156"/>
      <c r="Z24" s="157"/>
    </row>
    <row r="25" spans="2:26">
      <c r="B25" s="376"/>
      <c r="C25" s="26">
        <v>10</v>
      </c>
      <c r="D25" s="486">
        <v>184.52</v>
      </c>
      <c r="E25" s="509">
        <v>41215</v>
      </c>
      <c r="F25" s="486">
        <v>184.52</v>
      </c>
      <c r="G25" s="487" t="s">
        <v>339</v>
      </c>
      <c r="H25" s="488">
        <v>65</v>
      </c>
      <c r="K25" s="376"/>
      <c r="L25" s="26"/>
      <c r="M25" s="486"/>
      <c r="N25" s="509"/>
      <c r="O25" s="486"/>
      <c r="P25" s="487"/>
      <c r="Q25" s="488"/>
      <c r="T25" s="376"/>
      <c r="U25" s="26"/>
      <c r="V25" s="155"/>
      <c r="W25" s="238"/>
      <c r="X25" s="155"/>
      <c r="Y25" s="156"/>
      <c r="Z25" s="157"/>
    </row>
    <row r="26" spans="2:26">
      <c r="B26" s="376"/>
      <c r="C26" s="26">
        <v>3</v>
      </c>
      <c r="D26" s="486">
        <v>53.48</v>
      </c>
      <c r="E26" s="509">
        <v>41216</v>
      </c>
      <c r="F26" s="486">
        <v>53.48</v>
      </c>
      <c r="G26" s="487" t="s">
        <v>344</v>
      </c>
      <c r="H26" s="488">
        <v>65</v>
      </c>
      <c r="K26" s="376"/>
      <c r="L26" s="26"/>
      <c r="M26" s="486"/>
      <c r="N26" s="509"/>
      <c r="O26" s="486"/>
      <c r="P26" s="487"/>
      <c r="Q26" s="488"/>
      <c r="T26" s="376"/>
      <c r="U26" s="26"/>
      <c r="V26" s="155"/>
      <c r="W26" s="238"/>
      <c r="X26" s="155"/>
      <c r="Y26" s="156"/>
      <c r="Z26" s="157"/>
    </row>
    <row r="27" spans="2:26">
      <c r="B27" s="376"/>
      <c r="C27" s="26">
        <v>10</v>
      </c>
      <c r="D27" s="486">
        <v>225.44</v>
      </c>
      <c r="E27" s="509">
        <v>41218</v>
      </c>
      <c r="F27" s="486">
        <v>225.44</v>
      </c>
      <c r="G27" s="487" t="s">
        <v>348</v>
      </c>
      <c r="H27" s="488">
        <v>65</v>
      </c>
      <c r="K27" s="376"/>
      <c r="L27" s="26"/>
      <c r="M27" s="486"/>
      <c r="N27" s="509"/>
      <c r="O27" s="486"/>
      <c r="P27" s="487"/>
      <c r="Q27" s="488"/>
      <c r="T27" s="376"/>
      <c r="U27" s="26"/>
      <c r="V27" s="155"/>
      <c r="W27" s="238"/>
      <c r="X27" s="155"/>
      <c r="Y27" s="156"/>
      <c r="Z27" s="157"/>
    </row>
    <row r="28" spans="2:26">
      <c r="B28" s="5"/>
      <c r="C28" s="26">
        <v>10</v>
      </c>
      <c r="D28" s="486">
        <v>212.32</v>
      </c>
      <c r="E28" s="621">
        <v>41218</v>
      </c>
      <c r="F28" s="486">
        <v>212.32</v>
      </c>
      <c r="G28" s="622" t="s">
        <v>350</v>
      </c>
      <c r="H28" s="623">
        <v>65</v>
      </c>
      <c r="K28" s="5"/>
      <c r="L28" s="26"/>
      <c r="M28" s="130"/>
      <c r="N28" s="647"/>
      <c r="O28" s="130"/>
      <c r="P28" s="648"/>
      <c r="Q28" s="397"/>
      <c r="S28">
        <v>6654.64</v>
      </c>
      <c r="T28" s="5"/>
      <c r="U28" s="26"/>
      <c r="V28" s="310"/>
      <c r="W28" s="326"/>
      <c r="X28" s="310"/>
      <c r="Y28" s="327"/>
      <c r="Z28" s="328"/>
    </row>
    <row r="29" spans="2:26" ht="15.75" thickBot="1">
      <c r="B29" s="5"/>
      <c r="C29" s="26">
        <v>10</v>
      </c>
      <c r="D29" s="486">
        <v>193.4</v>
      </c>
      <c r="E29" s="621">
        <v>41222</v>
      </c>
      <c r="F29" s="486">
        <v>193.4</v>
      </c>
      <c r="G29" s="622" t="s">
        <v>365</v>
      </c>
      <c r="H29" s="623">
        <v>65</v>
      </c>
      <c r="K29" s="5"/>
      <c r="L29" s="26"/>
      <c r="M29" s="130"/>
      <c r="N29" s="647"/>
      <c r="O29" s="130"/>
      <c r="P29" s="648"/>
      <c r="Q29" s="397"/>
      <c r="S29" s="574">
        <v>2012.44</v>
      </c>
      <c r="T29" s="5"/>
      <c r="U29" s="26"/>
      <c r="V29" s="310"/>
      <c r="W29" s="326"/>
      <c r="X29" s="310"/>
      <c r="Y29" s="327"/>
      <c r="Z29" s="328"/>
    </row>
    <row r="30" spans="2:26" ht="16.5" thickTop="1" thickBot="1">
      <c r="B30" s="6"/>
      <c r="C30" s="60">
        <v>4</v>
      </c>
      <c r="D30" s="493">
        <v>77.58</v>
      </c>
      <c r="E30" s="624">
        <v>41222</v>
      </c>
      <c r="F30" s="493">
        <v>77.58</v>
      </c>
      <c r="G30" s="640" t="s">
        <v>368</v>
      </c>
      <c r="H30" s="623">
        <v>65</v>
      </c>
      <c r="I30">
        <v>310</v>
      </c>
      <c r="K30" s="6"/>
      <c r="L30" s="60"/>
      <c r="M30" s="332"/>
      <c r="N30" s="649"/>
      <c r="O30" s="332"/>
      <c r="P30" s="650"/>
      <c r="Q30" s="397"/>
      <c r="S30">
        <f>SUM(S28:S29)</f>
        <v>8667.08</v>
      </c>
      <c r="T30" s="6"/>
      <c r="U30" s="60"/>
      <c r="V30" s="325"/>
      <c r="W30" s="365"/>
      <c r="X30" s="325"/>
      <c r="Y30" s="366"/>
      <c r="Z30" s="329"/>
    </row>
    <row r="31" spans="2:26" ht="15.75" thickBot="1">
      <c r="C31" s="103">
        <f>SUM(C8:C30)</f>
        <v>228</v>
      </c>
      <c r="D31" s="13">
        <f>SUM(D8:D30)</f>
        <v>4951.4999999999982</v>
      </c>
      <c r="F31" s="13">
        <f>SUM(F8:F30)</f>
        <v>4951.4999999999982</v>
      </c>
      <c r="I31" s="43">
        <v>95</v>
      </c>
      <c r="L31" s="103">
        <f>SUM(L8:L30)</f>
        <v>33</v>
      </c>
      <c r="M31" s="13">
        <f>SUM(M8:M30)</f>
        <v>712.48</v>
      </c>
      <c r="O31" s="13">
        <f>SUM(O8:O30)</f>
        <v>712.44</v>
      </c>
      <c r="R31" s="11"/>
      <c r="U31" s="103">
        <f>SUM(U8:U30)</f>
        <v>0</v>
      </c>
      <c r="V31" s="13">
        <f>SUM(V8:V30)</f>
        <v>0</v>
      </c>
      <c r="X31" s="13">
        <f>SUM(X8:X30)</f>
        <v>0</v>
      </c>
    </row>
    <row r="32" spans="2:26" ht="15.75" thickTop="1">
      <c r="C32" s="377"/>
      <c r="I32">
        <f>SUM(I30:I31)</f>
        <v>405</v>
      </c>
      <c r="L32" s="377"/>
      <c r="U32" s="377"/>
    </row>
    <row r="33" spans="3:23" ht="15.75" thickBot="1">
      <c r="T33" s="249"/>
    </row>
    <row r="34" spans="3:23" ht="15.75" thickBot="1">
      <c r="D34" s="79" t="s">
        <v>4</v>
      </c>
      <c r="E34" s="119">
        <f>F5-C31+F4</f>
        <v>263</v>
      </c>
      <c r="M34" s="79" t="s">
        <v>4</v>
      </c>
      <c r="N34" s="119">
        <f>O5-L31+O4-C31</f>
        <v>230</v>
      </c>
      <c r="T34" s="268"/>
      <c r="V34" s="79" t="s">
        <v>4</v>
      </c>
      <c r="W34" s="119">
        <f>X5-U31+X4</f>
        <v>95</v>
      </c>
    </row>
    <row r="35" spans="3:23" ht="15.75" thickBot="1"/>
    <row r="36" spans="3:23" ht="15.75" thickBot="1">
      <c r="C36" s="676" t="s">
        <v>11</v>
      </c>
      <c r="D36" s="677"/>
      <c r="E36" s="123">
        <f>E5-F31+E4</f>
        <v>5707.9000000000024</v>
      </c>
      <c r="L36" s="676" t="s">
        <v>11</v>
      </c>
      <c r="M36" s="677"/>
      <c r="N36" s="123">
        <f>N5-O31+N4-F31</f>
        <v>4995.4600000000028</v>
      </c>
      <c r="U36" s="676" t="s">
        <v>11</v>
      </c>
      <c r="V36" s="677"/>
      <c r="W36" s="123">
        <f>W5-X31+W4</f>
        <v>2012.44</v>
      </c>
    </row>
  </sheetData>
  <mergeCells count="6">
    <mergeCell ref="A1:G1"/>
    <mergeCell ref="C36:D36"/>
    <mergeCell ref="S1:Y1"/>
    <mergeCell ref="U36:V36"/>
    <mergeCell ref="J1:P1"/>
    <mergeCell ref="L36:M36"/>
  </mergeCells>
  <printOptions gridLines="1"/>
  <pageMargins left="0.70866141732283472" right="0.70866141732283472" top="0.35433070866141736" bottom="0.43307086614173229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COMPRAS DEL MES </vt:lpstr>
      <vt:lpstr>PIERNA</vt:lpstr>
      <vt:lpstr>BUCHE</vt:lpstr>
      <vt:lpstr>CONTRA SWIFT</vt:lpstr>
      <vt:lpstr>CORBATA Seaboard</vt:lpstr>
      <vt:lpstr>CORBATA SWIFT</vt:lpstr>
      <vt:lpstr>CUERO BELLY FARM</vt:lpstr>
      <vt:lpstr>MENUDO EXCELL</vt:lpstr>
      <vt:lpstr>ESP. CARNERO</vt:lpstr>
      <vt:lpstr>SESOS COPA</vt:lpstr>
      <vt:lpstr>MANITAS</vt:lpstr>
      <vt:lpstr>LENGUA DE RES</vt:lpstr>
      <vt:lpstr>FILETE</vt:lpstr>
      <vt:lpstr>MANTECA CERDO</vt:lpstr>
      <vt:lpstr>CABEZA C-PAPADA </vt:lpstr>
      <vt:lpstr>LENGUA DE CERDO </vt:lpstr>
      <vt:lpstr>Hoja3</vt:lpstr>
      <vt:lpstr>Hoja4</vt:lpstr>
      <vt:lpstr>Hoja5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2012-12-05T15:56:34Z</cp:lastPrinted>
  <dcterms:created xsi:type="dcterms:W3CDTF">2008-07-31T16:59:13Z</dcterms:created>
  <dcterms:modified xsi:type="dcterms:W3CDTF">2013-01-04T20:10:19Z</dcterms:modified>
</cp:coreProperties>
</file>