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3690" yWindow="0" windowWidth="16605" windowHeight="10920" firstSheet="16" activeTab="17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Hoja2" sheetId="23" r:id="rId20"/>
    <sheet name="Hoja3" sheetId="20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9" i="21" l="1"/>
  <c r="M14" i="22" l="1"/>
  <c r="M9" i="22" l="1"/>
  <c r="M6" i="22" l="1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E41" i="9" l="1"/>
  <c r="M36" i="19" l="1"/>
  <c r="M37" i="19"/>
  <c r="M67" i="19"/>
  <c r="L67" i="19"/>
  <c r="J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M39" i="19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F3" i="19"/>
  <c r="K67" i="22"/>
  <c r="L61" i="22"/>
  <c r="I61" i="22"/>
  <c r="F61" i="22"/>
  <c r="C61" i="22"/>
  <c r="N41" i="22"/>
  <c r="P40" i="22"/>
  <c r="Q40" i="22" s="1"/>
  <c r="P39" i="22"/>
  <c r="Q39" i="22" s="1"/>
  <c r="P38" i="22"/>
  <c r="P37" i="22"/>
  <c r="P36" i="22"/>
  <c r="P35" i="22"/>
  <c r="P34" i="22"/>
  <c r="P33" i="22"/>
  <c r="P32" i="22"/>
  <c r="P31" i="22"/>
  <c r="P30" i="22"/>
  <c r="P29" i="22"/>
  <c r="P28" i="22"/>
  <c r="P27" i="22"/>
  <c r="P26" i="22"/>
  <c r="P25" i="22"/>
  <c r="P24" i="22"/>
  <c r="P23" i="22"/>
  <c r="P22" i="22"/>
  <c r="P21" i="22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45" i="22"/>
  <c r="K63" i="22"/>
  <c r="F64" i="22" s="1"/>
  <c r="F67" i="22" s="1"/>
  <c r="K65" i="22" s="1"/>
  <c r="K69" i="22" s="1"/>
  <c r="F67" i="19"/>
  <c r="P5" i="22"/>
  <c r="P41" i="22" l="1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70" i="21" l="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<sst xmlns="http://schemas.openxmlformats.org/spreadsheetml/2006/main" count="1718" uniqueCount="934">
  <si>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</si>
  <si>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</si>
  <si>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</si>
  <si>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</si>
  <si>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</si>
  <si>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</si>
  <si>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</si>
  <si>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</si>
  <si>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</si>
  <si>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</si>
  <si>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</si>
  <si>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</si>
  <si>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</si>
  <si>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</si>
  <si>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</si>
  <si>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</si>
  <si>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</si>
  <si>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</si>
  <si>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</si>
  <si>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</si>
  <si>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</si>
  <si>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</si>
  <si>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</si>
  <si>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</si>
  <si>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</si>
  <si>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</si>
  <si>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</si>
  <si>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</si>
  <si>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</si>
  <si>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</si>
  <si>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</si>
  <si>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</si>
  <si>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</si>
  <si>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</si>
  <si>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</si>
  <si>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</si>
  <si>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</si>
  <si>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</si>
  <si>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</si>
  <si>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</si>
  <si>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</si>
  <si>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</si>
  <si>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</si>
  <si>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</si>
  <si>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</si>
  <si>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</si>
  <si>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</si>
  <si>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</si>
  <si>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</si>
  <si>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</si>
  <si>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</si>
  <si>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</si>
  <si>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</si>
  <si>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</si>
  <si>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</si>
  <si>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</si>
  <si>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</si>
  <si>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</si>
  <si>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</si>
  <si>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</si>
  <si>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</si>
  <si>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</si>
  <si>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</si>
  <si>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</si>
  <si>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</si>
  <si>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</si>
  <si>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</si>
  <si>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</si>
  <si>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</si>
  <si>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</si>
  <si>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</si>
  <si>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</si>
  <si>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</si>
  <si>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</si>
  <si>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</si>
  <si>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</si>
  <si>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</si>
  <si>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</si>
  <si>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</si>
  <si>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</si>
  <si>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</si>
  <si>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</si>
  <si>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</si>
  <si>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</si>
  <si>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</si>
  <si>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</si>
  <si>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</si>
  <si>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</si>
  <si>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</si>
  <si>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</si>
  <si>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</si>
  <si>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</si>
  <si>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</si>
  <si>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</si>
  <si>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</si>
  <si>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</si>
  <si>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</si>
  <si>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</si>
  <si>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</si>
  <si>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</si>
  <si>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</si>
  <si>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</si>
  <si>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</si>
  <si>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</si>
  <si>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</si>
  <si>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</si>
  <si>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</si>
  <si>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</si>
  <si>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</si>
  <si>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</si>
  <si>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</si>
  <si>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</si>
  <si>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</si>
  <si>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</si>
  <si>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</si>
  <si>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</si>
  <si>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</si>
  <si>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</si>
  <si>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</si>
  <si>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</si>
  <si>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</si>
  <si>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</si>
  <si>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</si>
  <si>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</si>
  <si>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</si>
  <si>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</si>
  <si>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</si>
  <si>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</si>
  <si>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</si>
  <si>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</si>
  <si>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</si>
  <si>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</si>
  <si>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</si>
  <si>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</si>
  <si>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</si>
  <si>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</si>
  <si>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</si>
  <si>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</si>
  <si>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</si>
  <si>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</si>
  <si>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</si>
  <si>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</si>
  <si>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</si>
  <si>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</si>
  <si>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</si>
  <si>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</si>
  <si>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</si>
  <si>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</si>
  <si>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</si>
  <si>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</si>
  <si>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</si>
  <si>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</si>
  <si>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</si>
  <si>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</si>
  <si>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</si>
  <si>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</si>
  <si>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</si>
  <si>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</si>
  <si>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</si>
  <si>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</si>
  <si>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</si>
  <si>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</si>
  <si>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</si>
  <si>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</si>
  <si>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</si>
  <si>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</si>
  <si>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</si>
  <si>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</si>
  <si>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</si>
  <si>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</si>
  <si>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</si>
  <si>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</si>
  <si>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</si>
  <si>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</si>
  <si>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</si>
  <si>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</si>
  <si>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</si>
  <si>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</si>
  <si>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</si>
  <si>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</si>
  <si>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</si>
  <si>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</si>
  <si>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</si>
  <si>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</si>
  <si>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</si>
  <si>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</si>
  <si>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</si>
  <si>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</si>
  <si>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</si>
  <si>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</si>
  <si>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</si>
  <si>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</si>
  <si>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</si>
  <si>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</si>
  <si>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</si>
  <si>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</si>
  <si>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</si>
  <si>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</si>
  <si>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</si>
  <si>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</si>
  <si>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</si>
  <si>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</si>
  <si>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</si>
  <si>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</si>
  <si>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</si>
  <si>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</si>
  <si>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</si>
  <si>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</si>
  <si>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</si>
  <si>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</si>
  <si>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</si>
  <si>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</si>
  <si>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</si>
  <si>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</si>
  <si>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</si>
  <si>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</si>
  <si>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</si>
  <si>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</si>
  <si>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</si>
  <si>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</si>
  <si>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</si>
  <si>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</si>
  <si>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</si>
  <si>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</si>
  <si>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</si>
  <si>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</si>
  <si>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</si>
  <si>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</si>
  <si>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</si>
  <si>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</si>
  <si>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</si>
  <si>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</si>
  <si>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</si>
  <si>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</si>
  <si>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</si>
  <si>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</si>
  <si>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</si>
  <si>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</si>
  <si>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</si>
  <si>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</si>
  <si>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</si>
  <si>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</si>
  <si>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</si>
  <si>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</si>
  <si>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</si>
  <si>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</si>
  <si>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</si>
  <si>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</si>
  <si>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</si>
  <si>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</si>
  <si>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</si>
  <si>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</si>
  <si>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</si>
  <si>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</si>
  <si>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</si>
  <si>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</si>
  <si>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</si>
  <si>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</si>
  <si>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</si>
  <si>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</si>
  <si>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</si>
  <si>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</si>
  <si>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</si>
  <si>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</si>
  <si>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</si>
  <si>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</si>
  <si>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</si>
  <si>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</si>
  <si>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</si>
  <si>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</si>
  <si>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</si>
  <si>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</si>
  <si>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</si>
  <si>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</si>
  <si>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</si>
  <si>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</si>
  <si>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</si>
  <si>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</si>
  <si>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</si>
  <si>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</si>
  <si>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</si>
  <si>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</si>
  <si>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</si>
  <si>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</si>
  <si>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</si>
  <si>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</si>
  <si>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</si>
  <si>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</si>
  <si>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</si>
  <si>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</si>
  <si>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</si>
  <si>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</si>
  <si>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</si>
  <si>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</si>
  <si>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</si>
  <si>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</si>
  <si>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</si>
  <si>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</si>
  <si>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</si>
  <si>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</si>
  <si>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</si>
  <si>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</si>
  <si>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</si>
  <si>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</si>
  <si>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</si>
  <si>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</si>
  <si>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</si>
  <si>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</si>
  <si>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</si>
  <si>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</si>
  <si>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</si>
  <si>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</si>
  <si>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</si>
  <si>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</si>
  <si>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</si>
  <si>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</si>
  <si>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</si>
  <si>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</si>
  <si>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</si>
  <si>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</si>
  <si>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</si>
  <si>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</si>
  <si>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</si>
  <si>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</si>
  <si>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</si>
  <si>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</si>
  <si>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</si>
  <si>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</si>
  <si>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</si>
  <si>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</si>
  <si>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</si>
  <si>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</si>
  <si>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</si>
  <si>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</si>
  <si>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</si>
  <si>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</si>
  <si>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</si>
  <si>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</si>
  <si>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</si>
  <si>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</si>
  <si>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</si>
  <si>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</si>
  <si>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</si>
  <si>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</si>
  <si>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</si>
  <si>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</si>
  <si>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</si>
  <si>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</si>
  <si>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</si>
  <si>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</si>
  <si>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</si>
  <si>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</si>
  <si>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</si>
  <si>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</si>
  <si>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</si>
  <si>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</si>
  <si>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</si>
  <si>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</si>
  <si>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</si>
  <si>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</si>
  <si>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</si>
  <si>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</si>
  <si>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</si>
  <si>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</si>
  <si>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</si>
  <si>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</si>
  <si>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</si>
  <si>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</si>
  <si>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</si>
  <si>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</si>
  <si>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</si>
  <si>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</si>
  <si>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</si>
  <si>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</si>
  <si>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</si>
  <si>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</si>
  <si>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</si>
  <si>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</si>
  <si>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</si>
  <si>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</si>
  <si>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</si>
  <si>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</si>
  <si>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</si>
  <si>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</si>
  <si>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</si>
  <si>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</si>
  <si>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</si>
  <si>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</si>
  <si>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</si>
  <si>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</si>
  <si>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</si>
  <si>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</si>
  <si>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</si>
  <si>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</si>
  <si>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</si>
  <si>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</si>
  <si>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</si>
  <si>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</si>
  <si>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</si>
  <si>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</si>
  <si>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</si>
  <si>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</si>
  <si>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</si>
  <si>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</si>
  <si>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</si>
  <si>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</si>
  <si>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</si>
  <si>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</si>
  <si>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</si>
  <si>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</si>
  <si>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</si>
  <si>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</si>
  <si>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</si>
  <si>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</si>
  <si>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</si>
  <si>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</si>
  <si>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</si>
  <si>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</si>
  <si>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</si>
  <si>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</si>
  <si>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</si>
  <si>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</si>
  <si>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</si>
  <si>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</si>
  <si>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</si>
  <si>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</si>
  <si>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</si>
  <si>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</si>
  <si>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</si>
  <si>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</si>
  <si>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</si>
  <si>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</si>
  <si>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</si>
  <si>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</si>
  <si>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</si>
  <si>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</si>
  <si>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</si>
  <si>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</si>
  <si>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</si>
  <si>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</si>
  <si>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</si>
  <si>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</si>
  <si>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</si>
  <si>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</si>
  <si>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</si>
  <si>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</si>
  <si>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</si>
  <si>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</si>
  <si>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</si>
  <si>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</si>
  <si>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</si>
  <si>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</si>
  <si>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</si>
  <si>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</si>
  <si>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</si>
  <si>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</si>
  <si>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</si>
  <si>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</si>
  <si>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</si>
  <si>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</si>
  <si>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</si>
  <si>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</si>
  <si>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</si>
  <si>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</si>
  <si>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</si>
  <si>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</si>
  <si>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</si>
  <si>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</si>
  <si>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</si>
  <si>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</si>
  <si>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</si>
  <si>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</si>
  <si>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</si>
  <si>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</si>
  <si>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</si>
  <si>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</si>
  <si>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</si>
  <si>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</si>
  <si>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</si>
  <si>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</si>
  <si>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</si>
  <si>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</si>
  <si>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</si>
  <si>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</si>
  <si>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</si>
  <si>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</si>
  <si>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</si>
  <si>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</si>
  <si>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</si>
  <si>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</si>
  <si>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</si>
  <si>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</si>
  <si>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</si>
  <si>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</si>
  <si>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</si>
  <si>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</si>
  <si>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</si>
  <si>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</si>
  <si>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</si>
  <si>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</si>
  <si>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</si>
  <si>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</si>
  <si>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</si>
  <si>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</si>
  <si>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</si>
  <si>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</si>
  <si>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</si>
  <si>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</si>
  <si>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</si>
  <si>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</si>
  <si>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</si>
  <si>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</si>
  <si>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</si>
  <si>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</si>
  <si>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</si>
  <si>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</si>
  <si>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</si>
  <si>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</si>
  <si>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</si>
  <si>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</si>
  <si>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</si>
  <si>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</si>
  <si>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</si>
  <si>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</si>
  <si>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</si>
  <si>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</si>
  <si>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</si>
  <si>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</si>
  <si>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</si>
  <si>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</si>
  <si>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</si>
  <si>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</si>
  <si>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</si>
  <si>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</si>
  <si>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</si>
  <si>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</si>
  <si>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</si>
  <si>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</si>
  <si>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</si>
  <si>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</si>
  <si>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</si>
  <si>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</si>
  <si>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</si>
  <si>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</si>
  <si>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</si>
  <si>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</si>
  <si>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</si>
  <si>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</si>
  <si>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</si>
  <si>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</si>
  <si>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</si>
  <si>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</si>
  <si>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</si>
  <si>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</si>
  <si>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</si>
  <si>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</si>
  <si>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</si>
  <si>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</si>
  <si>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</si>
  <si>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</si>
  <si>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</si>
  <si>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</si>
  <si>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</si>
  <si>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</si>
  <si>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</si>
  <si>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</si>
  <si>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</si>
  <si>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</si>
  <si>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</si>
  <si>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</si>
  <si>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</si>
  <si>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</si>
  <si>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</si>
  <si>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</si>
  <si>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</si>
  <si>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</si>
  <si>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</si>
  <si>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</si>
  <si>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</si>
  <si>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</si>
  <si>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</si>
  <si>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</si>
  <si>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</si>
  <si>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</si>
  <si>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</si>
  <si>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</si>
  <si>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</si>
  <si>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</si>
  <si>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</si>
  <si>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</si>
  <si>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</si>
  <si>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</si>
  <si>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</si>
  <si>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</si>
  <si>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</si>
  <si>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</si>
  <si>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</si>
  <si>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</si>
  <si>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</si>
  <si>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</si>
  <si>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</si>
  <si>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</si>
  <si>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</si>
  <si>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</si>
  <si>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</si>
  <si>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</si>
  <si>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</si>
  <si>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</si>
  <si>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</si>
  <si>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</si>
  <si>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</si>
  <si>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</si>
  <si>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</si>
  <si>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</si>
  <si>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</si>
  <si>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</si>
  <si>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</si>
  <si>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</si>
  <si>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</si>
  <si>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</si>
  <si>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</si>
  <si>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</si>
  <si>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</si>
  <si>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</si>
  <si>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</si>
  <si>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</si>
  <si>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</si>
  <si>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</si>
  <si>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</si>
  <si>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</si>
  <si>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</si>
  <si>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</si>
  <si>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</si>
  <si>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</si>
  <si>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</si>
  <si>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</si>
  <si>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</si>
  <si>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</si>
  <si>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</si>
  <si>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</si>
  <si>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</si>
  <si>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</si>
  <si>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</si>
  <si>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</si>
  <si>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</si>
  <si>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</si>
  <si>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</si>
  <si>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</si>
  <si>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</si>
  <si>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</si>
  <si>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</si>
  <si>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</si>
  <si>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</si>
  <si>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</si>
  <si>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</si>
  <si>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</si>
  <si>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</si>
  <si>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</si>
  <si>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</si>
  <si>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</si>
  <si>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</si>
  <si>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</si>
  <si>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</si>
  <si>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</si>
  <si>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</si>
  <si>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</si>
  <si>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</si>
  <si>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</si>
  <si>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</si>
  <si>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</si>
  <si>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</si>
  <si>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</si>
  <si>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</si>
  <si>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</si>
  <si>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</si>
  <si>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</si>
  <si>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</si>
  <si>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</si>
  <si>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</si>
  <si>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</si>
  <si>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</si>
  <si>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</si>
  <si>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</si>
  <si>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</si>
  <si>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</si>
  <si>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</si>
  <si>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</si>
  <si>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</si>
  <si>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</si>
  <si>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</si>
  <si>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</si>
  <si>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</si>
  <si>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</si>
  <si>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</si>
  <si>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</si>
  <si>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</si>
  <si>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</si>
  <si>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</si>
  <si>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</si>
  <si>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</si>
  <si>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</si>
  <si>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</si>
  <si>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</si>
  <si>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</si>
  <si>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</si>
  <si>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</si>
  <si>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</si>
  <si>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</si>
  <si>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</si>
  <si>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</si>
  <si>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</si>
  <si>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</si>
  <si>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</si>
  <si>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</si>
  <si>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</si>
  <si>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</si>
  <si>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</si>
  <si>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</si>
  <si>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</si>
  <si>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</si>
  <si>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</si>
  <si>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</si>
  <si>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</si>
  <si>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</si>
  <si>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</si>
  <si>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</si>
  <si>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</si>
  <si>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</si>
  <si>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</si>
  <si>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</si>
  <si>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</si>
  <si>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</si>
  <si>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</si>
  <si>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</si>
  <si>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</si>
  <si>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</si>
  <si>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</si>
  <si>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</si>
  <si>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</si>
  <si>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</si>
  <si>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</si>
  <si>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</si>
  <si>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</si>
  <si>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</si>
  <si>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</si>
  <si>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</si>
  <si>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</si>
  <si>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</si>
  <si>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</si>
  <si>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</si>
  <si>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</si>
  <si>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</si>
  <si>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</si>
  <si>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</si>
  <si>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</si>
  <si>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</si>
  <si>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</si>
  <si>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</si>
  <si>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</si>
  <si>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</si>
  <si>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</si>
  <si>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</si>
  <si>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</si>
  <si>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</si>
  <si>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</si>
  <si>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</si>
  <si>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</si>
  <si>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</si>
  <si>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</si>
  <si>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</si>
  <si>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</si>
  <si>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</si>
  <si>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</si>
  <si>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</si>
  <si>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</si>
  <si>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</si>
  <si>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</si>
  <si>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</si>
  <si>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</si>
  <si>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</si>
  <si>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</si>
  <si>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</si>
  <si>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</si>
  <si>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</si>
  <si>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</si>
  <si>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</si>
  <si>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</si>
  <si>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</si>
  <si>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</si>
  <si>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</si>
  <si>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</si>
  <si>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</si>
  <si>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</si>
  <si>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</si>
  <si>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</si>
  <si>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</si>
  <si>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</si>
  <si>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</si>
  <si>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</si>
  <si>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</si>
  <si>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</si>
  <si>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</si>
  <si>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</si>
  <si>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</si>
  <si>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</si>
  <si>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</si>
  <si>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</si>
  <si>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</si>
  <si>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</si>
  <si>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</si>
  <si>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</si>
  <si>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</si>
  <si>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</si>
  <si>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</si>
  <si>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</si>
  <si>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</si>
  <si>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</si>
  <si>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</si>
  <si>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</si>
  <si>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</si>
  <si>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</si>
  <si>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</si>
  <si>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</si>
  <si>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</si>
  <si>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</si>
  <si>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</si>
  <si>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</si>
  <si>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</si>
  <si>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</si>
  <si>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</si>
  <si>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</si>
  <si>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</si>
  <si>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</si>
  <si>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</si>
  <si>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</si>
  <si>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</si>
  <si>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</si>
  <si>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</si>
  <si>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</si>
  <si>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</si>
  <si>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</si>
  <si>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</si>
  <si>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</si>
  <si>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</si>
  <si>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</si>
  <si>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</si>
  <si>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</si>
  <si>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</si>
  <si>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</si>
  <si>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</si>
  <si>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</si>
  <si>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</si>
  <si>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</si>
  <si>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</si>
  <si>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</si>
  <si>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</si>
  <si>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</si>
  <si>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 xml:space="preserve">Refacciones Basculas </t>
  </si>
  <si>
    <t>CARNES PREMIUM</t>
  </si>
  <si>
    <t>Comisiones Banco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</si>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</sst>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4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left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9" fontId="3" fillId="0" borderId="21" xfId="0" applyNumberFormat="1" applyFont="1" applyFill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0" fontId="18" fillId="0" borderId="0" xfId="0" applyFont="1" applyFill="1" applyAlignment="1">
      <alignment horizontal="center" vertical="center"/>
    </xf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164" fontId="3" fillId="6" borderId="25" xfId="0" applyNumberFormat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CCFF66"/>
      <color rgb="FFFF00FF"/>
      <color rgb="FF0000FF"/>
      <color rgb="FF990033"/>
      <color rgb="FFCC3399"/>
      <color rgb="FF99CCFF"/>
      <color rgb="FFCC99FF"/>
      <color rgb="FF00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667"/>
      <c r="C1" s="669" t="s">
        <v>25</v>
      </c>
      <c r="D1" s="670"/>
      <c r="E1" s="670"/>
      <c r="F1" s="670"/>
      <c r="G1" s="670"/>
      <c r="H1" s="670"/>
      <c r="I1" s="670"/>
      <c r="J1" s="670"/>
      <c r="K1" s="670"/>
      <c r="L1" s="670"/>
      <c r="M1" s="670"/>
    </row>
    <row r="2" spans="1:19" ht="16.5" thickBot="1" x14ac:dyDescent="0.3">
      <c r="B2" s="668"/>
      <c r="C2" s="3"/>
      <c r="H2" s="5"/>
      <c r="I2" s="6"/>
      <c r="J2" s="7"/>
      <c r="L2" s="8"/>
      <c r="M2" s="6"/>
      <c r="N2" s="9"/>
    </row>
    <row r="3" spans="1:19" ht="21.75" thickBot="1" x14ac:dyDescent="0.35">
      <c r="B3" s="671" t="s">
        <v>0</v>
      </c>
      <c r="C3" s="672"/>
      <c r="D3" s="10"/>
      <c r="E3" s="11"/>
      <c r="F3" s="11"/>
      <c r="H3" s="673" t="s">
        <v>26</v>
      </c>
      <c r="I3" s="673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674" t="s">
        <v>2</v>
      </c>
      <c r="F4" s="675"/>
      <c r="H4" s="676" t="s">
        <v>3</v>
      </c>
      <c r="I4" s="677"/>
      <c r="J4" s="19"/>
      <c r="K4" s="166"/>
      <c r="L4" s="20"/>
      <c r="M4" s="21" t="s">
        <v>4</v>
      </c>
      <c r="N4" s="22" t="s">
        <v>5</v>
      </c>
      <c r="P4" s="683" t="s">
        <v>6</v>
      </c>
      <c r="Q4" s="684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85">
        <f>SUM(M5:M38)</f>
        <v>247061</v>
      </c>
      <c r="N39" s="687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86"/>
      <c r="N40" s="688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689" t="s">
        <v>11</v>
      </c>
      <c r="I52" s="690"/>
      <c r="J52" s="100"/>
      <c r="K52" s="691">
        <f>I50+L50</f>
        <v>53873.49</v>
      </c>
      <c r="L52" s="692"/>
      <c r="M52" s="693">
        <f>N39+M39</f>
        <v>419924</v>
      </c>
      <c r="N52" s="694"/>
      <c r="P52" s="34"/>
      <c r="Q52" s="9"/>
    </row>
    <row r="53" spans="1:17" ht="15.75" x14ac:dyDescent="0.25">
      <c r="D53" s="695" t="s">
        <v>12</v>
      </c>
      <c r="E53" s="695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695" t="s">
        <v>95</v>
      </c>
      <c r="E54" s="695"/>
      <c r="F54" s="96">
        <v>-549976.4</v>
      </c>
      <c r="I54" s="696" t="s">
        <v>13</v>
      </c>
      <c r="J54" s="697"/>
      <c r="K54" s="698">
        <f>F56+F57+F58</f>
        <v>-24577.400000000023</v>
      </c>
      <c r="L54" s="699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00">
        <f>-C4</f>
        <v>0</v>
      </c>
      <c r="L56" s="701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78" t="s">
        <v>18</v>
      </c>
      <c r="E58" s="679"/>
      <c r="F58" s="113">
        <v>567389.35</v>
      </c>
      <c r="I58" s="680" t="s">
        <v>97</v>
      </c>
      <c r="J58" s="681"/>
      <c r="K58" s="682">
        <f>K54+K56</f>
        <v>-24577.400000000023</v>
      </c>
      <c r="L58" s="682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63" t="s">
        <v>597</v>
      </c>
      <c r="J76" s="764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65"/>
      <c r="J77" s="766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29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30"/>
      <c r="K81" s="1"/>
      <c r="L81" s="97"/>
      <c r="M81" s="3"/>
      <c r="N81" s="1"/>
    </row>
    <row r="82" spans="1:14" ht="18.75" x14ac:dyDescent="0.3">
      <c r="A82" s="435"/>
      <c r="B82" s="762" t="s">
        <v>595</v>
      </c>
      <c r="C82" s="762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45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67"/>
      <c r="C1" s="733" t="s">
        <v>451</v>
      </c>
      <c r="D1" s="734"/>
      <c r="E1" s="734"/>
      <c r="F1" s="734"/>
      <c r="G1" s="734"/>
      <c r="H1" s="734"/>
      <c r="I1" s="734"/>
      <c r="J1" s="734"/>
      <c r="K1" s="734"/>
      <c r="L1" s="734"/>
      <c r="M1" s="734"/>
    </row>
    <row r="2" spans="1:25" ht="16.5" thickBot="1" x14ac:dyDescent="0.3">
      <c r="B2" s="668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1" t="s">
        <v>0</v>
      </c>
      <c r="C3" s="672"/>
      <c r="D3" s="10"/>
      <c r="E3" s="11"/>
      <c r="F3" s="11"/>
      <c r="H3" s="673" t="s">
        <v>26</v>
      </c>
      <c r="I3" s="673"/>
      <c r="K3" s="165"/>
      <c r="L3" s="13"/>
      <c r="M3" s="14"/>
      <c r="P3" s="710" t="s">
        <v>6</v>
      </c>
      <c r="R3" s="731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674" t="s">
        <v>2</v>
      </c>
      <c r="F4" s="675"/>
      <c r="H4" s="676" t="s">
        <v>3</v>
      </c>
      <c r="I4" s="677"/>
      <c r="J4" s="19"/>
      <c r="K4" s="166"/>
      <c r="L4" s="20"/>
      <c r="M4" s="21" t="s">
        <v>4</v>
      </c>
      <c r="N4" s="22" t="s">
        <v>5</v>
      </c>
      <c r="P4" s="711"/>
      <c r="Q4" s="322" t="s">
        <v>217</v>
      </c>
      <c r="R4" s="732"/>
      <c r="W4" s="720" t="s">
        <v>124</v>
      </c>
      <c r="X4" s="720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20"/>
      <c r="X5" s="720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24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25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26"/>
      <c r="X21" s="726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27"/>
      <c r="X23" s="727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27"/>
      <c r="X24" s="727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28"/>
      <c r="X25" s="728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28"/>
      <c r="X26" s="728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21"/>
      <c r="X27" s="722"/>
      <c r="Y27" s="723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22"/>
      <c r="X28" s="722"/>
      <c r="Y28" s="723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12">
        <f>SUM(M5:M35)</f>
        <v>2220612.02</v>
      </c>
      <c r="N36" s="714">
        <f>SUM(N5:N35)</f>
        <v>833865</v>
      </c>
      <c r="O36" s="276"/>
      <c r="P36" s="277">
        <v>0</v>
      </c>
      <c r="Q36" s="758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5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13"/>
      <c r="N37" s="715"/>
      <c r="O37" s="276"/>
      <c r="P37" s="277">
        <v>0</v>
      </c>
      <c r="Q37" s="759"/>
      <c r="R37" s="227" t="s">
        <v>7</v>
      </c>
    </row>
    <row r="38" spans="1:20" ht="18" thickBot="1" x14ac:dyDescent="0.35">
      <c r="A38" s="23"/>
      <c r="B38" s="24">
        <v>44631</v>
      </c>
      <c r="C38" s="605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760">
        <f>M36+N36</f>
        <v>3054477.02</v>
      </c>
      <c r="N39" s="761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8">
        <v>350000</v>
      </c>
      <c r="D41" s="617" t="s">
        <v>49</v>
      </c>
      <c r="E41" s="74"/>
      <c r="F41" s="75"/>
      <c r="G41" s="2"/>
      <c r="H41" s="76"/>
      <c r="I41" s="77"/>
      <c r="J41" s="608">
        <v>44625</v>
      </c>
      <c r="K41" s="609" t="s">
        <v>457</v>
      </c>
      <c r="L41" s="610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7" t="s">
        <v>424</v>
      </c>
      <c r="E42" s="74"/>
      <c r="F42" s="75"/>
      <c r="G42" s="2"/>
      <c r="H42" s="76"/>
      <c r="I42" s="77"/>
      <c r="J42" s="611">
        <v>44632</v>
      </c>
      <c r="K42" s="612" t="s">
        <v>470</v>
      </c>
      <c r="L42" s="613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4">
        <v>44639</v>
      </c>
      <c r="K43" s="609" t="s">
        <v>582</v>
      </c>
      <c r="L43" s="615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8">
        <v>44646</v>
      </c>
      <c r="K44" s="609" t="s">
        <v>591</v>
      </c>
      <c r="L44" s="610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22">
        <v>44627</v>
      </c>
      <c r="K45" s="38" t="s">
        <v>826</v>
      </c>
      <c r="L45" s="606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22">
        <v>44629</v>
      </c>
      <c r="K46" s="38" t="s">
        <v>827</v>
      </c>
      <c r="L46" s="606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22">
        <v>44630</v>
      </c>
      <c r="K47" s="38" t="s">
        <v>828</v>
      </c>
      <c r="L47" s="606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22">
        <v>44630</v>
      </c>
      <c r="K48" s="38" t="s">
        <v>829</v>
      </c>
      <c r="L48" s="606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3">
        <v>44630</v>
      </c>
      <c r="K49" s="607" t="s">
        <v>201</v>
      </c>
      <c r="L49" s="620">
        <v>549</v>
      </c>
      <c r="M49" s="34"/>
      <c r="N49" s="34"/>
      <c r="P49" s="34"/>
      <c r="Q49" s="13"/>
    </row>
    <row r="50" spans="1:17" ht="16.5" thickBot="1" x14ac:dyDescent="0.3">
      <c r="A50" s="23"/>
      <c r="B50" s="598"/>
      <c r="C50" s="599"/>
      <c r="D50" s="81"/>
      <c r="E50" s="600"/>
      <c r="F50" s="34"/>
      <c r="H50" s="601"/>
      <c r="I50" s="34"/>
      <c r="J50" s="624">
        <v>44630</v>
      </c>
      <c r="K50" s="607" t="s">
        <v>830</v>
      </c>
      <c r="L50" s="620">
        <v>8741.4</v>
      </c>
      <c r="M50" s="34"/>
      <c r="N50" s="34"/>
      <c r="P50" s="34"/>
      <c r="Q50" s="13"/>
    </row>
    <row r="51" spans="1:17" ht="16.5" thickBot="1" x14ac:dyDescent="0.3">
      <c r="A51" s="23"/>
      <c r="B51" s="598"/>
      <c r="C51" s="599"/>
      <c r="D51" s="81"/>
      <c r="E51" s="600"/>
      <c r="F51" s="34"/>
      <c r="H51" s="601"/>
      <c r="I51" s="34"/>
      <c r="J51" s="624">
        <v>44636</v>
      </c>
      <c r="K51" s="164" t="s">
        <v>831</v>
      </c>
      <c r="L51" s="621">
        <v>1740</v>
      </c>
      <c r="M51" s="34"/>
      <c r="N51" s="34"/>
      <c r="P51" s="34"/>
      <c r="Q51" s="13"/>
    </row>
    <row r="52" spans="1:17" ht="16.5" thickBot="1" x14ac:dyDescent="0.3">
      <c r="A52" s="23"/>
      <c r="B52" s="598"/>
      <c r="C52" s="599"/>
      <c r="D52" s="81"/>
      <c r="E52" s="600"/>
      <c r="F52" s="34"/>
      <c r="H52" s="601"/>
      <c r="I52" s="34"/>
      <c r="J52" s="624">
        <v>44638</v>
      </c>
      <c r="K52" s="164" t="s">
        <v>832</v>
      </c>
      <c r="L52" s="621">
        <v>1856</v>
      </c>
      <c r="M52" s="34"/>
      <c r="N52" s="34"/>
      <c r="P52" s="34"/>
      <c r="Q52" s="13"/>
    </row>
    <row r="53" spans="1:17" ht="16.5" thickBot="1" x14ac:dyDescent="0.3">
      <c r="A53" s="23"/>
      <c r="B53" s="598"/>
      <c r="C53" s="599"/>
      <c r="D53" s="81"/>
      <c r="E53" s="600"/>
      <c r="F53" s="34"/>
      <c r="H53" s="601"/>
      <c r="I53" s="34"/>
      <c r="J53" s="624">
        <v>44638</v>
      </c>
      <c r="K53" s="164" t="s">
        <v>833</v>
      </c>
      <c r="L53" s="621">
        <v>5163.75</v>
      </c>
      <c r="M53" s="34"/>
      <c r="N53" s="34"/>
      <c r="P53" s="34"/>
      <c r="Q53" s="13"/>
    </row>
    <row r="54" spans="1:17" ht="16.5" thickBot="1" x14ac:dyDescent="0.3">
      <c r="A54" s="23"/>
      <c r="B54" s="598"/>
      <c r="C54" s="599"/>
      <c r="D54" s="81"/>
      <c r="E54" s="600"/>
      <c r="F54" s="34"/>
      <c r="H54" s="601"/>
      <c r="I54" s="34"/>
      <c r="J54" s="624">
        <v>44638</v>
      </c>
      <c r="K54" s="164" t="s">
        <v>834</v>
      </c>
      <c r="L54" s="621">
        <v>10266</v>
      </c>
      <c r="M54" s="34"/>
      <c r="N54" s="34"/>
      <c r="P54" s="34"/>
      <c r="Q54" s="13"/>
    </row>
    <row r="55" spans="1:17" ht="16.5" thickBot="1" x14ac:dyDescent="0.3">
      <c r="A55" s="23"/>
      <c r="B55" s="598"/>
      <c r="C55" s="599"/>
      <c r="D55" s="81"/>
      <c r="E55" s="600"/>
      <c r="F55" s="34"/>
      <c r="H55" s="601"/>
      <c r="I55" s="34"/>
      <c r="J55" s="624">
        <v>44642</v>
      </c>
      <c r="K55" s="164" t="s">
        <v>835</v>
      </c>
      <c r="L55" s="621">
        <v>25228.81</v>
      </c>
      <c r="M55" s="34"/>
      <c r="N55" s="34"/>
      <c r="P55" s="34"/>
      <c r="Q55" s="13"/>
    </row>
    <row r="56" spans="1:17" ht="16.5" thickBot="1" x14ac:dyDescent="0.3">
      <c r="A56" s="23"/>
      <c r="B56" s="598"/>
      <c r="C56" s="599"/>
      <c r="D56" s="81"/>
      <c r="E56" s="600"/>
      <c r="F56" s="34"/>
      <c r="H56" s="601"/>
      <c r="I56" s="34"/>
      <c r="J56" s="624">
        <v>44642</v>
      </c>
      <c r="K56" s="164" t="s">
        <v>836</v>
      </c>
      <c r="L56" s="621">
        <v>5324.4</v>
      </c>
      <c r="M56" s="34"/>
      <c r="N56" s="34"/>
      <c r="P56" s="34"/>
      <c r="Q56" s="13"/>
    </row>
    <row r="57" spans="1:17" ht="16.5" thickBot="1" x14ac:dyDescent="0.3">
      <c r="A57" s="23"/>
      <c r="B57" s="598"/>
      <c r="C57" s="599"/>
      <c r="D57" s="81"/>
      <c r="E57" s="600"/>
      <c r="F57" s="34"/>
      <c r="H57" s="601"/>
      <c r="I57" s="34"/>
      <c r="J57" s="602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8"/>
      <c r="C58" s="599"/>
      <c r="D58" s="81"/>
      <c r="E58" s="600"/>
      <c r="F58" s="34"/>
      <c r="H58" s="601"/>
      <c r="I58" s="34"/>
      <c r="J58" s="602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8"/>
      <c r="C59" s="599"/>
      <c r="D59" s="81"/>
      <c r="E59" s="600"/>
      <c r="F59" s="34"/>
      <c r="H59" s="601"/>
      <c r="I59" s="34"/>
      <c r="J59" s="602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8"/>
      <c r="C60" s="599"/>
      <c r="D60" s="81"/>
      <c r="E60" s="600"/>
      <c r="F60" s="34"/>
      <c r="H60" s="601"/>
      <c r="I60" s="34"/>
      <c r="J60" s="602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602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602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602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602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602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689" t="s">
        <v>11</v>
      </c>
      <c r="I68" s="690"/>
      <c r="J68" s="100"/>
      <c r="K68" s="691">
        <f>I66+L66</f>
        <v>314868.39999999997</v>
      </c>
      <c r="L68" s="718"/>
      <c r="M68" s="272"/>
      <c r="N68" s="272"/>
      <c r="P68" s="34"/>
      <c r="Q68" s="13"/>
    </row>
    <row r="69" spans="1:17" x14ac:dyDescent="0.25">
      <c r="D69" s="695" t="s">
        <v>12</v>
      </c>
      <c r="E69" s="695"/>
      <c r="F69" s="312">
        <f>F66-K68-C66</f>
        <v>1594593.8500000003</v>
      </c>
      <c r="I69" s="102"/>
      <c r="J69" s="103"/>
    </row>
    <row r="70" spans="1:17" ht="18.75" x14ac:dyDescent="0.3">
      <c r="D70" s="719" t="s">
        <v>95</v>
      </c>
      <c r="E70" s="719"/>
      <c r="F70" s="111">
        <v>-1360260.32</v>
      </c>
      <c r="I70" s="696" t="s">
        <v>13</v>
      </c>
      <c r="J70" s="697"/>
      <c r="K70" s="698">
        <f>F72+F73+F74</f>
        <v>1938640.11</v>
      </c>
      <c r="L70" s="698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00">
        <f>-C4</f>
        <v>-1266568.45</v>
      </c>
      <c r="L72" s="701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678" t="s">
        <v>18</v>
      </c>
      <c r="E74" s="679"/>
      <c r="F74" s="113">
        <v>1792817.68</v>
      </c>
      <c r="I74" s="680" t="s">
        <v>198</v>
      </c>
      <c r="J74" s="681"/>
      <c r="K74" s="682">
        <f>K70+K72</f>
        <v>672071.66000000015</v>
      </c>
      <c r="L74" s="682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46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729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30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67" t="s">
        <v>594</v>
      </c>
      <c r="J83" s="768"/>
    </row>
    <row r="84" spans="1:14" ht="19.5" thickBot="1" x14ac:dyDescent="0.35">
      <c r="A84" s="514" t="s">
        <v>598</v>
      </c>
      <c r="B84" s="515"/>
      <c r="C84" s="516"/>
      <c r="D84" s="491"/>
      <c r="I84" s="769"/>
      <c r="J84" s="770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J19" workbookViewId="0">
      <selection activeCell="P44" sqref="P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67"/>
      <c r="C1" s="733" t="s">
        <v>620</v>
      </c>
      <c r="D1" s="734"/>
      <c r="E1" s="734"/>
      <c r="F1" s="734"/>
      <c r="G1" s="734"/>
      <c r="H1" s="734"/>
      <c r="I1" s="734"/>
      <c r="J1" s="734"/>
      <c r="K1" s="734"/>
      <c r="L1" s="734"/>
      <c r="M1" s="734"/>
    </row>
    <row r="2" spans="1:25" ht="16.5" thickBot="1" x14ac:dyDescent="0.3">
      <c r="B2" s="668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1" t="s">
        <v>0</v>
      </c>
      <c r="C3" s="672"/>
      <c r="D3" s="10"/>
      <c r="E3" s="11"/>
      <c r="F3" s="11"/>
      <c r="H3" s="673" t="s">
        <v>26</v>
      </c>
      <c r="I3" s="673"/>
      <c r="K3" s="165"/>
      <c r="L3" s="13"/>
      <c r="M3" s="14"/>
      <c r="P3" s="710" t="s">
        <v>6</v>
      </c>
      <c r="R3" s="731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674" t="s">
        <v>2</v>
      </c>
      <c r="F4" s="675"/>
      <c r="H4" s="676" t="s">
        <v>3</v>
      </c>
      <c r="I4" s="677"/>
      <c r="J4" s="19"/>
      <c r="K4" s="166"/>
      <c r="L4" s="20"/>
      <c r="M4" s="21" t="s">
        <v>4</v>
      </c>
      <c r="N4" s="22" t="s">
        <v>5</v>
      </c>
      <c r="P4" s="711"/>
      <c r="Q4" s="322" t="s">
        <v>217</v>
      </c>
      <c r="R4" s="732"/>
      <c r="W4" s="720" t="s">
        <v>124</v>
      </c>
      <c r="X4" s="720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20"/>
      <c r="X5" s="720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24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25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26"/>
      <c r="X21" s="726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27"/>
      <c r="X23" s="727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27"/>
      <c r="X24" s="727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28"/>
      <c r="X25" s="728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28"/>
      <c r="X26" s="728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21"/>
      <c r="X27" s="722"/>
      <c r="Y27" s="723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22"/>
      <c r="X28" s="722"/>
      <c r="Y28" s="723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8">
        <v>13429.46</v>
      </c>
      <c r="D41" s="637" t="s">
        <v>49</v>
      </c>
      <c r="E41" s="74"/>
      <c r="F41" s="75"/>
      <c r="G41" s="2"/>
      <c r="H41" s="76"/>
      <c r="I41" s="77"/>
      <c r="J41" s="625">
        <v>44653</v>
      </c>
      <c r="K41" s="626" t="s">
        <v>627</v>
      </c>
      <c r="L41" s="627">
        <v>15798.5</v>
      </c>
      <c r="M41" s="712">
        <f>SUM(M5:M40)</f>
        <v>2479367.6100000003</v>
      </c>
      <c r="N41" s="712">
        <f>SUM(N5:N40)</f>
        <v>1195667</v>
      </c>
      <c r="P41" s="506">
        <f>SUM(P5:P40)</f>
        <v>4355326.74</v>
      </c>
      <c r="Q41" s="771">
        <f>SUM(Q5:Q40)</f>
        <v>69878.629999999976</v>
      </c>
    </row>
    <row r="42" spans="1:20" ht="18" thickBot="1" x14ac:dyDescent="0.35">
      <c r="A42" s="23"/>
      <c r="B42" s="24">
        <v>44650</v>
      </c>
      <c r="C42" s="618">
        <v>396419.2</v>
      </c>
      <c r="D42" s="637" t="s">
        <v>49</v>
      </c>
      <c r="E42" s="74"/>
      <c r="F42" s="75"/>
      <c r="G42" s="2"/>
      <c r="H42" s="76"/>
      <c r="I42" s="77"/>
      <c r="J42" s="628">
        <v>44660</v>
      </c>
      <c r="K42" s="629" t="s">
        <v>634</v>
      </c>
      <c r="L42" s="630">
        <v>15298.5</v>
      </c>
      <c r="M42" s="713"/>
      <c r="N42" s="713"/>
      <c r="P42" s="34"/>
      <c r="Q42" s="772"/>
    </row>
    <row r="43" spans="1:20" ht="18" thickBot="1" x14ac:dyDescent="0.35">
      <c r="A43" s="23"/>
      <c r="B43" s="24">
        <v>44653</v>
      </c>
      <c r="C43" s="618">
        <v>1461.24</v>
      </c>
      <c r="D43" s="636" t="s">
        <v>849</v>
      </c>
      <c r="E43" s="74"/>
      <c r="F43" s="75"/>
      <c r="G43" s="2"/>
      <c r="H43" s="76"/>
      <c r="I43" s="77"/>
      <c r="J43" s="631">
        <v>44667</v>
      </c>
      <c r="K43" s="626" t="s">
        <v>641</v>
      </c>
      <c r="L43" s="632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8">
        <v>435505.08</v>
      </c>
      <c r="D44" s="636" t="s">
        <v>838</v>
      </c>
      <c r="E44" s="74"/>
      <c r="F44" s="75"/>
      <c r="G44" s="2"/>
      <c r="H44" s="76"/>
      <c r="I44" s="77"/>
      <c r="J44" s="625">
        <v>44674</v>
      </c>
      <c r="K44" s="633" t="s">
        <v>650</v>
      </c>
      <c r="L44" s="627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8">
        <v>17075.11</v>
      </c>
      <c r="D45" s="637" t="s">
        <v>851</v>
      </c>
      <c r="E45" s="74"/>
      <c r="F45" s="75"/>
      <c r="G45" s="2"/>
      <c r="H45" s="76"/>
      <c r="I45" s="77"/>
      <c r="J45" s="625">
        <v>44681</v>
      </c>
      <c r="K45" s="626" t="s">
        <v>658</v>
      </c>
      <c r="L45" s="627">
        <v>18269.490000000002</v>
      </c>
      <c r="M45" s="773">
        <f>M41+N41</f>
        <v>3675034.6100000003</v>
      </c>
      <c r="N45" s="774"/>
      <c r="P45" s="34"/>
      <c r="Q45" s="13"/>
    </row>
    <row r="46" spans="1:20" ht="18" thickBot="1" x14ac:dyDescent="0.35">
      <c r="A46" s="23"/>
      <c r="B46" s="24">
        <v>44673</v>
      </c>
      <c r="C46" s="618">
        <v>350000</v>
      </c>
      <c r="D46" s="637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8">
        <v>347747.2</v>
      </c>
      <c r="D47" s="637" t="s">
        <v>49</v>
      </c>
      <c r="E47" s="74"/>
      <c r="F47" s="75"/>
      <c r="G47" s="2"/>
      <c r="H47" s="76"/>
      <c r="I47" s="77"/>
      <c r="J47" s="635">
        <v>44648</v>
      </c>
      <c r="K47" s="41" t="s">
        <v>202</v>
      </c>
      <c r="L47" s="606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8">
        <v>71136</v>
      </c>
      <c r="D48" s="637" t="s">
        <v>49</v>
      </c>
      <c r="E48" s="74"/>
      <c r="F48" s="75"/>
      <c r="G48" s="2"/>
      <c r="H48" s="76"/>
      <c r="I48" s="77"/>
      <c r="J48" s="635">
        <v>44651</v>
      </c>
      <c r="K48" s="41" t="s">
        <v>842</v>
      </c>
      <c r="L48" s="606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5">
        <v>44652</v>
      </c>
      <c r="K49" s="41" t="s">
        <v>837</v>
      </c>
      <c r="L49" s="606">
        <v>21460</v>
      </c>
      <c r="M49" s="596"/>
      <c r="N49" s="596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8">
        <v>44653</v>
      </c>
      <c r="K50" s="603" t="s">
        <v>828</v>
      </c>
      <c r="L50" s="620">
        <v>11200</v>
      </c>
      <c r="M50" s="596"/>
      <c r="N50" s="596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8">
        <v>44656</v>
      </c>
      <c r="K51" s="603" t="s">
        <v>837</v>
      </c>
      <c r="L51" s="620">
        <v>1508</v>
      </c>
      <c r="M51" s="596"/>
      <c r="N51" s="596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8">
        <v>44657</v>
      </c>
      <c r="K52" s="603" t="s">
        <v>202</v>
      </c>
      <c r="L52" s="620">
        <v>14604.03</v>
      </c>
      <c r="M52" s="596"/>
      <c r="N52" s="596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9">
        <v>44657</v>
      </c>
      <c r="K53" s="580" t="s">
        <v>829</v>
      </c>
      <c r="L53" s="621">
        <v>754</v>
      </c>
      <c r="M53" s="596"/>
      <c r="N53" s="596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8">
        <v>44658</v>
      </c>
      <c r="K54" s="603" t="s">
        <v>826</v>
      </c>
      <c r="L54" s="620">
        <v>4006.5</v>
      </c>
      <c r="M54" s="596"/>
      <c r="N54" s="596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8">
        <v>44662</v>
      </c>
      <c r="K55" s="603" t="s">
        <v>201</v>
      </c>
      <c r="L55" s="620">
        <v>549</v>
      </c>
      <c r="M55" s="596"/>
      <c r="N55" s="596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8">
        <v>44663</v>
      </c>
      <c r="K56" s="603" t="s">
        <v>202</v>
      </c>
      <c r="L56" s="620">
        <v>2279.54</v>
      </c>
      <c r="M56" s="596"/>
      <c r="N56" s="596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8">
        <v>44664</v>
      </c>
      <c r="K57" s="634" t="s">
        <v>839</v>
      </c>
      <c r="L57" s="620">
        <v>5974</v>
      </c>
      <c r="M57" s="596"/>
      <c r="N57" s="596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8">
        <v>44664</v>
      </c>
      <c r="K58" s="603" t="s">
        <v>840</v>
      </c>
      <c r="L58" s="620">
        <v>3712</v>
      </c>
      <c r="M58" s="596"/>
      <c r="N58" s="596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8">
        <v>44669</v>
      </c>
      <c r="K59" s="603" t="s">
        <v>832</v>
      </c>
      <c r="L59" s="620">
        <v>1856</v>
      </c>
      <c r="M59" s="596"/>
      <c r="N59" s="596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8">
        <v>44669</v>
      </c>
      <c r="K60" s="603" t="s">
        <v>850</v>
      </c>
      <c r="L60" s="620">
        <v>10483.26</v>
      </c>
      <c r="M60" s="597"/>
      <c r="N60" s="597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8">
        <v>44670</v>
      </c>
      <c r="K61" s="603" t="s">
        <v>836</v>
      </c>
      <c r="L61" s="620">
        <v>5324.4</v>
      </c>
      <c r="M61" s="597"/>
      <c r="N61" s="597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8">
        <v>44673</v>
      </c>
      <c r="K62" s="603" t="s">
        <v>827</v>
      </c>
      <c r="L62" s="620">
        <v>2320</v>
      </c>
      <c r="M62" s="597"/>
      <c r="N62" s="597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8">
        <v>44677</v>
      </c>
      <c r="K63" s="603" t="s">
        <v>202</v>
      </c>
      <c r="L63" s="620">
        <v>2379.5500000000002</v>
      </c>
      <c r="M63" s="597"/>
      <c r="N63" s="597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8">
        <v>44680</v>
      </c>
      <c r="K64" s="603" t="s">
        <v>828</v>
      </c>
      <c r="L64" s="620">
        <v>11200</v>
      </c>
      <c r="M64" s="597"/>
      <c r="N64" s="597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8">
        <v>44680</v>
      </c>
      <c r="K65" s="603" t="s">
        <v>840</v>
      </c>
      <c r="L65" s="620">
        <v>3712</v>
      </c>
      <c r="M65" s="597"/>
      <c r="N65" s="597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8">
        <v>44680</v>
      </c>
      <c r="K66" s="603" t="s">
        <v>837</v>
      </c>
      <c r="L66" s="620">
        <v>835.2</v>
      </c>
      <c r="M66" s="597"/>
      <c r="N66" s="597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8" t="s">
        <v>852</v>
      </c>
      <c r="K67" s="603" t="s">
        <v>853</v>
      </c>
      <c r="L67" s="620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689" t="s">
        <v>11</v>
      </c>
      <c r="I70" s="690"/>
      <c r="J70" s="100"/>
      <c r="K70" s="691">
        <f>I68+L68</f>
        <v>428155.54000000004</v>
      </c>
      <c r="L70" s="718"/>
      <c r="M70" s="272"/>
      <c r="N70" s="272"/>
      <c r="P70" s="34"/>
      <c r="Q70" s="13"/>
    </row>
    <row r="71" spans="1:17" x14ac:dyDescent="0.25">
      <c r="D71" s="695" t="s">
        <v>12</v>
      </c>
      <c r="E71" s="695"/>
      <c r="F71" s="312">
        <f>F68-K70-C68</f>
        <v>1631087.67</v>
      </c>
      <c r="I71" s="102"/>
      <c r="J71" s="103"/>
      <c r="P71" s="34"/>
    </row>
    <row r="72" spans="1:17" ht="18.75" x14ac:dyDescent="0.3">
      <c r="D72" s="719" t="s">
        <v>95</v>
      </c>
      <c r="E72" s="719"/>
      <c r="F72" s="111">
        <v>-1884975.46</v>
      </c>
      <c r="I72" s="696" t="s">
        <v>13</v>
      </c>
      <c r="J72" s="697"/>
      <c r="K72" s="698">
        <f>F74+F75+F76</f>
        <v>1777829.89</v>
      </c>
      <c r="L72" s="698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00">
        <f>-C4</f>
        <v>-1792817.68</v>
      </c>
      <c r="L74" s="701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678" t="s">
        <v>18</v>
      </c>
      <c r="E76" s="679"/>
      <c r="F76" s="113">
        <v>2112071.92</v>
      </c>
      <c r="I76" s="680" t="s">
        <v>854</v>
      </c>
      <c r="J76" s="681"/>
      <c r="K76" s="682">
        <f>K72+K74</f>
        <v>-14987.790000000037</v>
      </c>
      <c r="L76" s="682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0" activePane="bottomLeft" state="frozen"/>
      <selection pane="bottomLeft" activeCell="D56" sqref="D5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/>
      <c r="M3" s="49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/>
      <c r="M4" s="502"/>
      <c r="N4" s="137">
        <f>N3+K4-M4</f>
        <v>16921.599999999999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/>
      <c r="M5" s="499"/>
      <c r="N5" s="137">
        <f t="shared" ref="N5:N78" si="1">N4+K5-M5</f>
        <v>40980.399999999994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/>
      <c r="M6" s="499"/>
      <c r="N6" s="137">
        <f t="shared" si="1"/>
        <v>52315.599999999991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/>
      <c r="M7" s="502"/>
      <c r="N7" s="137">
        <f t="shared" si="1"/>
        <v>52844.599999999991</v>
      </c>
    </row>
    <row r="8" spans="1:14" ht="15.75" x14ac:dyDescent="0.25">
      <c r="A8" s="590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/>
      <c r="M8" s="499"/>
      <c r="N8" s="137">
        <f t="shared" si="1"/>
        <v>57214.399999999994</v>
      </c>
    </row>
    <row r="9" spans="1:14" ht="15.75" x14ac:dyDescent="0.25">
      <c r="A9" s="590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/>
      <c r="M9" s="502"/>
      <c r="N9" s="137">
        <f t="shared" si="1"/>
        <v>58450.999999999993</v>
      </c>
    </row>
    <row r="10" spans="1:14" ht="18.75" x14ac:dyDescent="0.3">
      <c r="A10" s="590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/>
      <c r="M10" s="502"/>
      <c r="N10" s="137">
        <f t="shared" si="1"/>
        <v>58900.999999999993</v>
      </c>
    </row>
    <row r="11" spans="1:14" ht="15.75" x14ac:dyDescent="0.25">
      <c r="A11" s="590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/>
      <c r="M11" s="499"/>
      <c r="N11" s="137">
        <f t="shared" si="1"/>
        <v>60372.999999999993</v>
      </c>
    </row>
    <row r="12" spans="1:14" ht="15.75" x14ac:dyDescent="0.25">
      <c r="A12" s="590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/>
      <c r="M12" s="502"/>
      <c r="N12" s="137">
        <f t="shared" si="1"/>
        <v>61956.999999999993</v>
      </c>
    </row>
    <row r="13" spans="1:14" ht="15.75" x14ac:dyDescent="0.25">
      <c r="A13" s="590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/>
      <c r="M13" s="499"/>
      <c r="N13" s="137">
        <f t="shared" si="1"/>
        <v>62886.999999999993</v>
      </c>
    </row>
    <row r="14" spans="1:14" ht="15.75" x14ac:dyDescent="0.25">
      <c r="A14" s="590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/>
      <c r="M14" s="502"/>
      <c r="N14" s="137">
        <f t="shared" si="1"/>
        <v>63336.999999999993</v>
      </c>
    </row>
    <row r="15" spans="1:14" ht="15.75" x14ac:dyDescent="0.25">
      <c r="A15" s="590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/>
      <c r="M15" s="499"/>
      <c r="N15" s="137">
        <f t="shared" si="1"/>
        <v>64416.999999999993</v>
      </c>
    </row>
    <row r="16" spans="1:14" ht="15.75" x14ac:dyDescent="0.25">
      <c r="A16" s="590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/>
      <c r="M16" s="499"/>
      <c r="N16" s="137">
        <f t="shared" si="1"/>
        <v>86316.799999999988</v>
      </c>
    </row>
    <row r="17" spans="1:14" ht="15.75" x14ac:dyDescent="0.25">
      <c r="A17" s="590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/>
      <c r="M17" s="499"/>
      <c r="N17" s="137">
        <f t="shared" si="1"/>
        <v>87496.799999999988</v>
      </c>
    </row>
    <row r="18" spans="1:14" ht="15.75" x14ac:dyDescent="0.25">
      <c r="A18" s="590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/>
      <c r="M18" s="499"/>
      <c r="N18" s="137">
        <f t="shared" si="1"/>
        <v>88696.799999999988</v>
      </c>
    </row>
    <row r="19" spans="1:14" ht="15.75" x14ac:dyDescent="0.25">
      <c r="A19" s="590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/>
      <c r="M19" s="499"/>
      <c r="N19" s="137">
        <f t="shared" si="1"/>
        <v>89777.799999999988</v>
      </c>
    </row>
    <row r="20" spans="1:14" ht="15.75" x14ac:dyDescent="0.25">
      <c r="A20" s="590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/>
      <c r="M20" s="502"/>
      <c r="N20" s="137">
        <f t="shared" si="1"/>
        <v>90047.799999999988</v>
      </c>
    </row>
    <row r="21" spans="1:14" ht="15.75" x14ac:dyDescent="0.25">
      <c r="A21" s="590">
        <v>44660</v>
      </c>
      <c r="B21" s="355" t="s">
        <v>674</v>
      </c>
      <c r="C21" s="96">
        <v>67001.67</v>
      </c>
      <c r="D21" s="585">
        <v>44706</v>
      </c>
      <c r="E21" s="589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/>
      <c r="M21" s="502"/>
      <c r="N21" s="137">
        <f t="shared" si="1"/>
        <v>91942.599999999991</v>
      </c>
    </row>
    <row r="22" spans="1:14" ht="18.75" x14ac:dyDescent="0.3">
      <c r="A22" s="590">
        <v>44660</v>
      </c>
      <c r="B22" s="355" t="s">
        <v>675</v>
      </c>
      <c r="C22" s="96">
        <v>5256</v>
      </c>
      <c r="D22" s="585">
        <v>44706</v>
      </c>
      <c r="E22" s="589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/>
      <c r="M22" s="499"/>
      <c r="N22" s="137">
        <f t="shared" si="1"/>
        <v>94302.599999999991</v>
      </c>
    </row>
    <row r="23" spans="1:14" ht="15.75" x14ac:dyDescent="0.25">
      <c r="A23" s="590">
        <v>44662</v>
      </c>
      <c r="B23" s="355" t="s">
        <v>677</v>
      </c>
      <c r="C23" s="96">
        <v>40472.6</v>
      </c>
      <c r="D23" s="585">
        <v>44706</v>
      </c>
      <c r="E23" s="589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/>
      <c r="M23" s="499"/>
      <c r="N23" s="137">
        <f t="shared" si="1"/>
        <v>113982</v>
      </c>
    </row>
    <row r="24" spans="1:14" ht="15.75" x14ac:dyDescent="0.25">
      <c r="A24" s="590">
        <v>44662</v>
      </c>
      <c r="B24" s="355" t="s">
        <v>678</v>
      </c>
      <c r="C24" s="96">
        <v>3906</v>
      </c>
      <c r="D24" s="585">
        <v>44706</v>
      </c>
      <c r="E24" s="589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/>
      <c r="M24" s="499"/>
      <c r="N24" s="137">
        <f t="shared" si="1"/>
        <v>150549.6</v>
      </c>
    </row>
    <row r="25" spans="1:14" ht="15.75" x14ac:dyDescent="0.25">
      <c r="A25" s="590">
        <v>44663</v>
      </c>
      <c r="B25" s="355" t="s">
        <v>680</v>
      </c>
      <c r="C25" s="96">
        <v>33820.800000000003</v>
      </c>
      <c r="D25" s="585">
        <v>44706</v>
      </c>
      <c r="E25" s="589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/>
      <c r="M25" s="499"/>
      <c r="N25" s="137">
        <f t="shared" si="1"/>
        <v>153138.24000000002</v>
      </c>
    </row>
    <row r="26" spans="1:14" ht="15.75" x14ac:dyDescent="0.25">
      <c r="A26" s="590">
        <v>44664</v>
      </c>
      <c r="B26" s="355" t="s">
        <v>682</v>
      </c>
      <c r="C26" s="96">
        <v>36277.25</v>
      </c>
      <c r="D26" s="585">
        <v>44706</v>
      </c>
      <c r="E26" s="589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/>
      <c r="M26" s="502"/>
      <c r="N26" s="137">
        <f t="shared" si="1"/>
        <v>154218.24000000002</v>
      </c>
    </row>
    <row r="27" spans="1:14" ht="15.75" x14ac:dyDescent="0.25">
      <c r="A27" s="590">
        <v>44665</v>
      </c>
      <c r="B27" s="355" t="s">
        <v>684</v>
      </c>
      <c r="C27" s="96">
        <v>61531.34</v>
      </c>
      <c r="D27" s="585">
        <v>44706</v>
      </c>
      <c r="E27" s="589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/>
      <c r="M27" s="502"/>
      <c r="N27" s="137">
        <f t="shared" si="1"/>
        <v>183179.04</v>
      </c>
    </row>
    <row r="28" spans="1:14" ht="15.75" x14ac:dyDescent="0.25">
      <c r="A28" s="590">
        <v>44665</v>
      </c>
      <c r="B28" s="355" t="s">
        <v>685</v>
      </c>
      <c r="C28" s="96">
        <v>12189.9</v>
      </c>
      <c r="D28" s="585">
        <v>44706</v>
      </c>
      <c r="E28" s="589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/>
      <c r="M28" s="502"/>
      <c r="N28" s="137">
        <f t="shared" si="1"/>
        <v>185417.54</v>
      </c>
    </row>
    <row r="29" spans="1:14" ht="15.75" x14ac:dyDescent="0.25">
      <c r="A29" s="590">
        <v>44667</v>
      </c>
      <c r="B29" s="355" t="s">
        <v>687</v>
      </c>
      <c r="C29" s="96">
        <v>64256.75</v>
      </c>
      <c r="D29" s="585">
        <v>44706</v>
      </c>
      <c r="E29" s="589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/>
      <c r="M29" s="499"/>
      <c r="N29" s="137">
        <f t="shared" si="1"/>
        <v>187189.14</v>
      </c>
    </row>
    <row r="30" spans="1:14" ht="18.75" x14ac:dyDescent="0.3">
      <c r="A30" s="590">
        <v>44669</v>
      </c>
      <c r="B30" s="355" t="s">
        <v>689</v>
      </c>
      <c r="C30" s="96">
        <v>53375.8</v>
      </c>
      <c r="D30" s="585">
        <v>44706</v>
      </c>
      <c r="E30" s="589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/>
      <c r="M30" s="502"/>
      <c r="N30" s="137">
        <f t="shared" si="1"/>
        <v>223303.94</v>
      </c>
    </row>
    <row r="31" spans="1:14" ht="15.75" x14ac:dyDescent="0.25">
      <c r="A31" s="590">
        <v>44670</v>
      </c>
      <c r="B31" s="355" t="s">
        <v>691</v>
      </c>
      <c r="C31" s="96">
        <v>126366.49</v>
      </c>
      <c r="D31" s="585">
        <v>44706</v>
      </c>
      <c r="E31" s="589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/>
      <c r="M31" s="499"/>
      <c r="N31" s="137">
        <f t="shared" si="1"/>
        <v>224047.94</v>
      </c>
    </row>
    <row r="32" spans="1:14" ht="15.75" x14ac:dyDescent="0.25">
      <c r="A32" s="590">
        <v>44670</v>
      </c>
      <c r="B32" s="355" t="s">
        <v>692</v>
      </c>
      <c r="C32" s="96">
        <v>6102</v>
      </c>
      <c r="D32" s="585">
        <v>44706</v>
      </c>
      <c r="E32" s="589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/>
      <c r="M32" s="502"/>
      <c r="N32" s="137">
        <f t="shared" si="1"/>
        <v>249917.74</v>
      </c>
    </row>
    <row r="33" spans="1:14" ht="15.75" x14ac:dyDescent="0.25">
      <c r="A33" s="590">
        <v>44670</v>
      </c>
      <c r="B33" s="355" t="s">
        <v>693</v>
      </c>
      <c r="C33" s="96">
        <v>4812</v>
      </c>
      <c r="D33" s="585">
        <v>44706</v>
      </c>
      <c r="E33" s="589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/>
      <c r="M33" s="499"/>
      <c r="N33" s="137">
        <f t="shared" si="1"/>
        <v>254944.74</v>
      </c>
    </row>
    <row r="34" spans="1:14" ht="15.75" x14ac:dyDescent="0.25">
      <c r="A34" s="590">
        <v>44671</v>
      </c>
      <c r="B34" s="355" t="s">
        <v>695</v>
      </c>
      <c r="C34" s="96">
        <v>10160.6</v>
      </c>
      <c r="D34" s="585">
        <v>44706</v>
      </c>
      <c r="E34" s="589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/>
      <c r="M34" s="502"/>
      <c r="N34" s="137">
        <f t="shared" si="1"/>
        <v>256765.53999999998</v>
      </c>
    </row>
    <row r="35" spans="1:14" ht="15.75" x14ac:dyDescent="0.25">
      <c r="A35" s="590">
        <v>44671</v>
      </c>
      <c r="B35" s="355" t="s">
        <v>696</v>
      </c>
      <c r="C35" s="96">
        <v>75337.5</v>
      </c>
      <c r="D35" s="585">
        <v>44706</v>
      </c>
      <c r="E35" s="589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/>
      <c r="M35" s="499"/>
      <c r="N35" s="137">
        <f t="shared" si="1"/>
        <v>300525.13999999996</v>
      </c>
    </row>
    <row r="36" spans="1:14" ht="15.75" x14ac:dyDescent="0.25">
      <c r="A36" s="590">
        <v>44672</v>
      </c>
      <c r="B36" s="355" t="s">
        <v>698</v>
      </c>
      <c r="C36" s="96">
        <v>29920.44</v>
      </c>
      <c r="D36" s="585">
        <v>44706</v>
      </c>
      <c r="E36" s="589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/>
      <c r="M36" s="502"/>
      <c r="N36" s="137">
        <f t="shared" si="1"/>
        <v>301856.13999999996</v>
      </c>
    </row>
    <row r="37" spans="1:14" ht="15.75" x14ac:dyDescent="0.25">
      <c r="A37" s="590">
        <v>44673</v>
      </c>
      <c r="B37" s="355" t="s">
        <v>700</v>
      </c>
      <c r="C37" s="96">
        <v>72246.7</v>
      </c>
      <c r="D37" s="585">
        <v>44706</v>
      </c>
      <c r="E37" s="589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/>
      <c r="M37" s="499"/>
      <c r="N37" s="137">
        <f t="shared" si="1"/>
        <v>334360.53999999998</v>
      </c>
    </row>
    <row r="38" spans="1:14" ht="15.75" x14ac:dyDescent="0.25">
      <c r="A38" s="590">
        <v>44673</v>
      </c>
      <c r="B38" s="355" t="s">
        <v>701</v>
      </c>
      <c r="C38" s="96">
        <v>3036</v>
      </c>
      <c r="D38" s="585">
        <v>44706</v>
      </c>
      <c r="E38" s="589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/>
      <c r="M38" s="499"/>
      <c r="N38" s="137">
        <f t="shared" si="1"/>
        <v>349617.54</v>
      </c>
    </row>
    <row r="39" spans="1:14" ht="15.75" x14ac:dyDescent="0.25">
      <c r="A39" s="590">
        <v>44674</v>
      </c>
      <c r="B39" s="355" t="s">
        <v>703</v>
      </c>
      <c r="C39" s="96">
        <v>1627.2</v>
      </c>
      <c r="D39" s="585">
        <v>44706</v>
      </c>
      <c r="E39" s="589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/>
      <c r="M39" s="499"/>
      <c r="N39" s="137">
        <f t="shared" si="1"/>
        <v>355133.54</v>
      </c>
    </row>
    <row r="40" spans="1:14" ht="15.75" x14ac:dyDescent="0.25">
      <c r="A40" s="590">
        <v>44674</v>
      </c>
      <c r="B40" s="355" t="s">
        <v>704</v>
      </c>
      <c r="C40" s="96">
        <v>1238.8</v>
      </c>
      <c r="D40" s="585">
        <v>44706</v>
      </c>
      <c r="E40" s="589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/>
      <c r="M40" s="502"/>
      <c r="N40" s="137">
        <f t="shared" si="1"/>
        <v>355733.54</v>
      </c>
    </row>
    <row r="41" spans="1:14" ht="31.5" x14ac:dyDescent="0.25">
      <c r="A41" s="590">
        <v>44674</v>
      </c>
      <c r="B41" s="355" t="s">
        <v>705</v>
      </c>
      <c r="C41" s="96">
        <v>62762.55</v>
      </c>
      <c r="D41" s="651" t="s">
        <v>919</v>
      </c>
      <c r="E41" s="586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524"/>
      <c r="M41" s="502"/>
      <c r="N41" s="137">
        <f t="shared" si="1"/>
        <v>362348.24</v>
      </c>
    </row>
    <row r="42" spans="1:14" ht="15.75" x14ac:dyDescent="0.25">
      <c r="A42" s="590">
        <v>44676</v>
      </c>
      <c r="B42" s="355" t="s">
        <v>706</v>
      </c>
      <c r="C42" s="96">
        <v>46744.6</v>
      </c>
      <c r="D42" s="652">
        <v>44722</v>
      </c>
      <c r="E42" s="653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524"/>
      <c r="M42" s="502"/>
      <c r="N42" s="137">
        <f t="shared" si="1"/>
        <v>363428.24</v>
      </c>
    </row>
    <row r="43" spans="1:14" ht="15.75" x14ac:dyDescent="0.25">
      <c r="A43" s="590">
        <v>44677</v>
      </c>
      <c r="B43" s="355" t="s">
        <v>707</v>
      </c>
      <c r="C43" s="96">
        <v>14500.7</v>
      </c>
      <c r="D43" s="652">
        <v>44722</v>
      </c>
      <c r="E43" s="653">
        <v>14500.7</v>
      </c>
      <c r="F43" s="111">
        <f t="shared" si="0"/>
        <v>0</v>
      </c>
      <c r="I43" s="288"/>
      <c r="J43" s="57"/>
      <c r="K43" s="111"/>
      <c r="L43" s="475"/>
      <c r="M43" s="69"/>
      <c r="N43" s="137">
        <f t="shared" si="1"/>
        <v>363428.24</v>
      </c>
    </row>
    <row r="44" spans="1:14" ht="15.75" x14ac:dyDescent="0.25">
      <c r="A44" s="590">
        <v>44677</v>
      </c>
      <c r="B44" s="355" t="s">
        <v>708</v>
      </c>
      <c r="C44" s="96">
        <v>41351.199999999997</v>
      </c>
      <c r="D44" s="652">
        <v>44722</v>
      </c>
      <c r="E44" s="653">
        <v>41351.199999999997</v>
      </c>
      <c r="F44" s="111">
        <f t="shared" si="0"/>
        <v>0</v>
      </c>
      <c r="I44" s="288"/>
      <c r="J44" s="57"/>
      <c r="K44" s="111"/>
      <c r="L44" s="475"/>
      <c r="M44" s="69"/>
      <c r="N44" s="137"/>
    </row>
    <row r="45" spans="1:14" ht="15.75" x14ac:dyDescent="0.25">
      <c r="A45" s="590">
        <v>44677</v>
      </c>
      <c r="B45" s="355" t="s">
        <v>709</v>
      </c>
      <c r="C45" s="96">
        <v>5624</v>
      </c>
      <c r="D45" s="652">
        <v>44722</v>
      </c>
      <c r="E45" s="653">
        <v>5624</v>
      </c>
      <c r="F45" s="111">
        <f t="shared" si="0"/>
        <v>0</v>
      </c>
      <c r="I45" s="288"/>
      <c r="J45" s="57"/>
      <c r="K45" s="111"/>
      <c r="L45" s="475"/>
      <c r="M45" s="69"/>
      <c r="N45" s="137"/>
    </row>
    <row r="46" spans="1:14" ht="15.75" x14ac:dyDescent="0.25">
      <c r="A46" s="590">
        <v>44678</v>
      </c>
      <c r="B46" s="355" t="s">
        <v>710</v>
      </c>
      <c r="C46" s="96">
        <v>45618</v>
      </c>
      <c r="D46" s="652">
        <v>44722</v>
      </c>
      <c r="E46" s="653">
        <v>45618</v>
      </c>
      <c r="F46" s="111">
        <f t="shared" si="0"/>
        <v>0</v>
      </c>
      <c r="I46" s="288"/>
      <c r="J46" s="57"/>
      <c r="K46" s="111"/>
      <c r="L46" s="475"/>
      <c r="M46" s="69"/>
      <c r="N46" s="137"/>
    </row>
    <row r="47" spans="1:14" ht="15.75" x14ac:dyDescent="0.25">
      <c r="A47" s="590">
        <v>44679</v>
      </c>
      <c r="B47" s="355" t="s">
        <v>711</v>
      </c>
      <c r="C47" s="96">
        <v>35193.4</v>
      </c>
      <c r="D47" s="652">
        <v>44722</v>
      </c>
      <c r="E47" s="653">
        <v>35193.4</v>
      </c>
      <c r="F47" s="111">
        <f t="shared" si="0"/>
        <v>0</v>
      </c>
      <c r="I47" s="288"/>
      <c r="J47" s="57"/>
      <c r="K47" s="111"/>
      <c r="L47" s="475"/>
      <c r="M47" s="69"/>
      <c r="N47" s="137"/>
    </row>
    <row r="48" spans="1:14" ht="15.75" x14ac:dyDescent="0.25">
      <c r="A48" s="590">
        <v>44680</v>
      </c>
      <c r="B48" s="355" t="s">
        <v>712</v>
      </c>
      <c r="C48" s="96">
        <v>69268.88</v>
      </c>
      <c r="D48" s="652">
        <v>44722</v>
      </c>
      <c r="E48" s="653">
        <v>69268.88</v>
      </c>
      <c r="F48" s="111">
        <f t="shared" si="0"/>
        <v>0</v>
      </c>
      <c r="I48" s="288"/>
      <c r="J48" s="57"/>
      <c r="K48" s="111"/>
      <c r="L48" s="475"/>
      <c r="M48" s="69"/>
      <c r="N48" s="137"/>
    </row>
    <row r="49" spans="1:14" ht="15.75" x14ac:dyDescent="0.25">
      <c r="A49" s="590">
        <v>44681</v>
      </c>
      <c r="B49" s="355" t="s">
        <v>713</v>
      </c>
      <c r="C49" s="96">
        <v>25197.4</v>
      </c>
      <c r="D49" s="652">
        <v>44722</v>
      </c>
      <c r="E49" s="653">
        <v>25197.4</v>
      </c>
      <c r="F49" s="111">
        <f t="shared" si="0"/>
        <v>0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5">
        <f>SUM(K3:K88)</f>
        <v>363428.24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29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730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67" t="s">
        <v>594</v>
      </c>
      <c r="J93" s="768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69"/>
      <c r="J94" s="770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 s="3">
        <v>12116.39</v>
      </c>
      <c r="I103"/>
      <c r="J103" s="194"/>
      <c r="N103"/>
    </row>
    <row r="104" spans="1:14" ht="15.75" x14ac:dyDescent="0.25">
      <c r="A104" s="510"/>
      <c r="B104" s="511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4"/>
    </row>
    <row r="130" spans="2:5" ht="21.75" thickBot="1" x14ac:dyDescent="0.4">
      <c r="B130" s="455"/>
      <c r="C130" s="775">
        <f>SUM(D106:D129)</f>
        <v>759581.99999999988</v>
      </c>
      <c r="D130" s="776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781" t="s">
        <v>752</v>
      </c>
      <c r="G2" s="782"/>
      <c r="H2" s="783"/>
    </row>
    <row r="3" spans="2:8" ht="27.75" customHeight="1" thickBot="1" x14ac:dyDescent="0.3">
      <c r="B3" s="778" t="s">
        <v>748</v>
      </c>
      <c r="C3" s="779"/>
      <c r="D3" s="780"/>
      <c r="F3" s="784"/>
      <c r="G3" s="785"/>
      <c r="H3" s="786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787">
        <f>SUM(H5:H10)</f>
        <v>334337</v>
      </c>
      <c r="H11" s="788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791" t="s">
        <v>750</v>
      </c>
      <c r="D15" s="789">
        <f>D11-D13</f>
        <v>-69877</v>
      </c>
    </row>
    <row r="16" spans="2:8" ht="18.75" customHeight="1" thickBot="1" x14ac:dyDescent="0.3">
      <c r="C16" s="792"/>
      <c r="D16" s="790"/>
    </row>
    <row r="17" spans="3:4" ht="18.75" x14ac:dyDescent="0.3">
      <c r="C17" s="777" t="s">
        <v>753</v>
      </c>
      <c r="D17" s="777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F23" activePane="bottomRight" state="frozen"/>
      <selection pane="topRight" activeCell="B1" sqref="B1"/>
      <selection pane="bottomLeft" activeCell="A5" sqref="A5"/>
      <selection pane="bottomRight" activeCell="F40" sqref="F40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9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67"/>
      <c r="C1" s="733" t="s">
        <v>754</v>
      </c>
      <c r="D1" s="734"/>
      <c r="E1" s="734"/>
      <c r="F1" s="734"/>
      <c r="G1" s="734"/>
      <c r="H1" s="734"/>
      <c r="I1" s="734"/>
      <c r="J1" s="734"/>
      <c r="K1" s="734"/>
      <c r="L1" s="734"/>
      <c r="M1" s="734"/>
    </row>
    <row r="2" spans="1:25" ht="16.5" thickBot="1" x14ac:dyDescent="0.3">
      <c r="B2" s="668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1" t="s">
        <v>0</v>
      </c>
      <c r="C3" s="672"/>
      <c r="D3" s="10"/>
      <c r="E3" s="556"/>
      <c r="F3" s="11"/>
      <c r="H3" s="673" t="s">
        <v>26</v>
      </c>
      <c r="I3" s="673"/>
      <c r="K3" s="165"/>
      <c r="L3" s="13"/>
      <c r="M3" s="14"/>
      <c r="P3" s="710" t="s">
        <v>6</v>
      </c>
      <c r="R3" s="731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674" t="s">
        <v>2</v>
      </c>
      <c r="F4" s="675"/>
      <c r="H4" s="676" t="s">
        <v>3</v>
      </c>
      <c r="I4" s="677"/>
      <c r="J4" s="559"/>
      <c r="K4" s="565"/>
      <c r="L4" s="566"/>
      <c r="M4" s="21" t="s">
        <v>4</v>
      </c>
      <c r="N4" s="22" t="s">
        <v>5</v>
      </c>
      <c r="P4" s="711"/>
      <c r="Q4" s="322" t="s">
        <v>217</v>
      </c>
      <c r="R4" s="732"/>
      <c r="U4" s="34"/>
      <c r="V4" s="128"/>
      <c r="W4" s="793"/>
      <c r="X4" s="793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5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793"/>
      <c r="X5" s="793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5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8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5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0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5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8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5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8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5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8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5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8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5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7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5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7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5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7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5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7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5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7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5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7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5"/>
      <c r="H18" s="29">
        <v>44696</v>
      </c>
      <c r="I18" s="30">
        <v>1226</v>
      </c>
      <c r="J18" s="37"/>
      <c r="K18" s="567"/>
      <c r="L18" s="39"/>
      <c r="M18" s="32">
        <v>52335</v>
      </c>
      <c r="N18" s="33">
        <v>28769</v>
      </c>
      <c r="O18" s="577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5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7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794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5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7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794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5"/>
      <c r="H21" s="29">
        <v>44699</v>
      </c>
      <c r="I21" s="30">
        <v>2157</v>
      </c>
      <c r="J21" s="37"/>
      <c r="K21" s="568"/>
      <c r="L21" s="45"/>
      <c r="M21" s="32">
        <f>55227+8192</f>
        <v>63419</v>
      </c>
      <c r="N21" s="33">
        <v>35017</v>
      </c>
      <c r="O21" s="577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26"/>
      <c r="X21" s="726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5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7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5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7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27"/>
      <c r="X23" s="727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5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7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27"/>
      <c r="X24" s="727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5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7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28"/>
      <c r="X25" s="728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5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3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728"/>
      <c r="X26" s="728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5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3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721"/>
      <c r="X27" s="722"/>
      <c r="Y27" s="723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5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3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722"/>
      <c r="X28" s="722"/>
      <c r="Y28" s="723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5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3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5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3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5"/>
      <c r="H31" s="29">
        <v>44709</v>
      </c>
      <c r="I31" s="30">
        <v>2598</v>
      </c>
      <c r="J31" s="56">
        <v>44709</v>
      </c>
      <c r="K31" s="569" t="s">
        <v>818</v>
      </c>
      <c r="L31" s="54">
        <v>17618</v>
      </c>
      <c r="M31" s="32">
        <f>72001+8001.6+7416</f>
        <v>87418.6</v>
      </c>
      <c r="N31" s="33">
        <v>51251</v>
      </c>
      <c r="O31" s="593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5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4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5"/>
      <c r="H33" s="36"/>
      <c r="I33" s="30"/>
      <c r="J33" s="56"/>
      <c r="K33" s="223"/>
      <c r="L33" s="69"/>
      <c r="M33" s="32">
        <v>0</v>
      </c>
      <c r="N33" s="33">
        <v>0</v>
      </c>
      <c r="O33" s="594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5">
        <v>399418.38</v>
      </c>
      <c r="D34" s="64" t="s">
        <v>838</v>
      </c>
      <c r="E34" s="27"/>
      <c r="F34" s="539"/>
      <c r="G34" s="575"/>
      <c r="H34" s="36"/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5">
        <v>28656.18</v>
      </c>
      <c r="D35" s="67" t="s">
        <v>855</v>
      </c>
      <c r="E35" s="27"/>
      <c r="F35" s="539"/>
      <c r="G35" s="575"/>
      <c r="H35" s="36"/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5">
        <v>26746.2</v>
      </c>
      <c r="D36" s="64" t="s">
        <v>855</v>
      </c>
      <c r="E36" s="27"/>
      <c r="F36" s="539"/>
      <c r="G36" s="575"/>
      <c r="H36" s="36"/>
      <c r="I36" s="540"/>
      <c r="J36" s="560"/>
      <c r="K36" s="572"/>
      <c r="L36" s="9"/>
      <c r="M36" s="32">
        <v>0</v>
      </c>
      <c r="N36" s="33">
        <v>0</v>
      </c>
      <c r="O36" s="581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5">
        <v>9405.9599999999991</v>
      </c>
      <c r="D37" s="507" t="s">
        <v>858</v>
      </c>
      <c r="E37" s="27"/>
      <c r="F37" s="539"/>
      <c r="G37" s="575"/>
      <c r="H37" s="36"/>
      <c r="I37" s="540"/>
      <c r="J37" s="625">
        <v>44688</v>
      </c>
      <c r="K37" s="626" t="s">
        <v>763</v>
      </c>
      <c r="L37" s="627">
        <v>17396.62</v>
      </c>
      <c r="M37" s="32">
        <v>0</v>
      </c>
      <c r="N37" s="33">
        <v>0</v>
      </c>
      <c r="O37" s="581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5">
        <v>199112</v>
      </c>
      <c r="D38" s="65" t="s">
        <v>49</v>
      </c>
      <c r="E38" s="27"/>
      <c r="F38" s="539"/>
      <c r="G38" s="575"/>
      <c r="H38" s="36"/>
      <c r="I38" s="540"/>
      <c r="J38" s="625">
        <v>44695</v>
      </c>
      <c r="K38" s="640" t="s">
        <v>772</v>
      </c>
      <c r="L38" s="627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41"/>
      <c r="G39" s="575"/>
      <c r="H39" s="36"/>
      <c r="I39" s="542"/>
      <c r="J39" s="625">
        <v>44702</v>
      </c>
      <c r="K39" s="640" t="s">
        <v>810</v>
      </c>
      <c r="L39" s="627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>
        <v>44709</v>
      </c>
      <c r="K40" s="626" t="s">
        <v>818</v>
      </c>
      <c r="L40" s="627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12">
        <f>SUM(M5:M40)</f>
        <v>1509924.1</v>
      </c>
      <c r="N41" s="712">
        <f>SUM(N5:N40)</f>
        <v>1012291</v>
      </c>
      <c r="P41" s="506">
        <f>SUM(P5:P40)</f>
        <v>4043205.8900000006</v>
      </c>
      <c r="Q41" s="771">
        <f>SUM(Q5:Q40)</f>
        <v>890559.8899999999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44683</v>
      </c>
      <c r="K42" s="173" t="s">
        <v>841</v>
      </c>
      <c r="L42" s="641">
        <v>3095.88</v>
      </c>
      <c r="M42" s="713"/>
      <c r="N42" s="713"/>
      <c r="P42" s="34"/>
      <c r="Q42" s="772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44684</v>
      </c>
      <c r="K43" s="38" t="s">
        <v>842</v>
      </c>
      <c r="L43" s="642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44686</v>
      </c>
      <c r="K44" s="573" t="s">
        <v>843</v>
      </c>
      <c r="L44" s="61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44690</v>
      </c>
      <c r="K45" s="38" t="s">
        <v>826</v>
      </c>
      <c r="L45" s="619">
        <v>4006.5</v>
      </c>
      <c r="M45" s="773">
        <f>M41+N41</f>
        <v>2522215.1</v>
      </c>
      <c r="N45" s="774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>
        <v>44690</v>
      </c>
      <c r="K46" s="38" t="s">
        <v>844</v>
      </c>
      <c r="L46" s="61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>
        <v>44692</v>
      </c>
      <c r="K47" s="38" t="s">
        <v>856</v>
      </c>
      <c r="L47" s="619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>
        <v>44693</v>
      </c>
      <c r="K48" s="38" t="s">
        <v>857</v>
      </c>
      <c r="L48" s="619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>
        <v>44694</v>
      </c>
      <c r="K49" s="415" t="s">
        <v>832</v>
      </c>
      <c r="L49" s="616">
        <v>1856</v>
      </c>
      <c r="M49" s="596"/>
      <c r="N49" s="596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>
        <v>44697</v>
      </c>
      <c r="K50" s="415" t="s">
        <v>201</v>
      </c>
      <c r="L50" s="616">
        <v>549</v>
      </c>
      <c r="M50" s="596"/>
      <c r="N50" s="596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>
        <v>44698</v>
      </c>
      <c r="K51" s="415" t="s">
        <v>841</v>
      </c>
      <c r="L51" s="616">
        <v>1962.36</v>
      </c>
      <c r="M51" s="596"/>
      <c r="N51" s="596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>
        <v>44699</v>
      </c>
      <c r="K52" s="415" t="s">
        <v>841</v>
      </c>
      <c r="L52" s="616">
        <v>4725</v>
      </c>
      <c r="M52" s="596"/>
      <c r="N52" s="596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>
        <v>44704</v>
      </c>
      <c r="K53" s="415" t="s">
        <v>202</v>
      </c>
      <c r="L53" s="616">
        <v>2863.47</v>
      </c>
      <c r="M53" s="596"/>
      <c r="N53" s="596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>
        <v>44708</v>
      </c>
      <c r="K54" s="415" t="s">
        <v>828</v>
      </c>
      <c r="L54" s="616">
        <v>28000</v>
      </c>
      <c r="M54" s="596"/>
      <c r="N54" s="596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>
        <v>44708</v>
      </c>
      <c r="K55" s="415" t="s">
        <v>840</v>
      </c>
      <c r="L55" s="616">
        <v>3712</v>
      </c>
      <c r="M55" s="596"/>
      <c r="N55" s="596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>
        <v>44710</v>
      </c>
      <c r="K56" s="415" t="s">
        <v>859</v>
      </c>
      <c r="L56" s="616">
        <v>27255.26</v>
      </c>
      <c r="M56" s="596"/>
      <c r="N56" s="596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596"/>
      <c r="N57" s="596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596"/>
      <c r="N58" s="596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596"/>
      <c r="N59" s="596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3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6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89" t="s">
        <v>11</v>
      </c>
      <c r="I63" s="690"/>
      <c r="J63" s="562"/>
      <c r="K63" s="796">
        <f>I61+L61</f>
        <v>340912.75</v>
      </c>
      <c r="L63" s="797"/>
      <c r="M63" s="272"/>
      <c r="N63" s="272"/>
      <c r="P63" s="34"/>
      <c r="Q63" s="13"/>
    </row>
    <row r="64" spans="1:17" x14ac:dyDescent="0.25">
      <c r="D64" s="695" t="s">
        <v>12</v>
      </c>
      <c r="E64" s="695"/>
      <c r="F64" s="312">
        <f>F61-K63-C61</f>
        <v>1458827.53</v>
      </c>
      <c r="I64" s="102"/>
      <c r="J64" s="563"/>
    </row>
    <row r="65" spans="2:17" ht="18.75" x14ac:dyDescent="0.3">
      <c r="D65" s="719" t="s">
        <v>95</v>
      </c>
      <c r="E65" s="719"/>
      <c r="F65" s="111">
        <v>-1572197.3</v>
      </c>
      <c r="I65" s="696" t="s">
        <v>13</v>
      </c>
      <c r="J65" s="697"/>
      <c r="K65" s="698">
        <f>F67+F68+F69</f>
        <v>2392765.5300000003</v>
      </c>
      <c r="L65" s="698"/>
      <c r="M65" s="404"/>
      <c r="N65" s="404"/>
      <c r="O65" s="582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4"/>
      <c r="L66" s="154"/>
      <c r="M66" s="404"/>
      <c r="N66" s="404"/>
      <c r="O66" s="582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8"/>
      <c r="I67" s="108" t="s">
        <v>15</v>
      </c>
      <c r="J67" s="109"/>
      <c r="K67" s="795">
        <f>-C4</f>
        <v>-2112071.92</v>
      </c>
      <c r="L67" s="698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678" t="s">
        <v>18</v>
      </c>
      <c r="E69" s="679"/>
      <c r="F69" s="113">
        <v>2546982.16</v>
      </c>
      <c r="I69" s="680" t="s">
        <v>198</v>
      </c>
      <c r="J69" s="681"/>
      <c r="K69" s="682">
        <f>K65+K67</f>
        <v>280693.61000000034</v>
      </c>
      <c r="L69" s="682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13" workbookViewId="0">
      <selection activeCell="F36" sqref="F3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7">
        <v>44722</v>
      </c>
      <c r="E3" s="658">
        <v>58580.5</v>
      </c>
      <c r="F3" s="410">
        <f>C3-E3</f>
        <v>0</v>
      </c>
      <c r="I3" s="643" t="s">
        <v>860</v>
      </c>
      <c r="J3" s="644">
        <v>9144</v>
      </c>
      <c r="K3" s="645">
        <v>2151.6</v>
      </c>
      <c r="L3" s="646"/>
      <c r="M3" s="307"/>
      <c r="N3" s="183">
        <f>K3-M3</f>
        <v>2151.6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7">
        <v>44722</v>
      </c>
      <c r="E4" s="658">
        <v>8932</v>
      </c>
      <c r="F4" s="547">
        <f t="shared" ref="F4:F48" si="0">C4-E4</f>
        <v>0</v>
      </c>
      <c r="G4" s="138"/>
      <c r="I4" s="393" t="s">
        <v>860</v>
      </c>
      <c r="J4" s="391">
        <v>9147</v>
      </c>
      <c r="K4" s="392">
        <v>3210</v>
      </c>
      <c r="L4" s="245"/>
      <c r="M4" s="111"/>
      <c r="N4" s="137">
        <f>N3+K4-M4</f>
        <v>5361.6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7">
        <v>44722</v>
      </c>
      <c r="E5" s="658">
        <v>51784.4</v>
      </c>
      <c r="F5" s="547">
        <f t="shared" si="0"/>
        <v>0</v>
      </c>
      <c r="I5" s="393" t="s">
        <v>861</v>
      </c>
      <c r="J5" s="391">
        <v>9153</v>
      </c>
      <c r="K5" s="392">
        <v>972</v>
      </c>
      <c r="L5" s="245"/>
      <c r="M5" s="111"/>
      <c r="N5" s="137">
        <f t="shared" ref="N5:N49" si="1">N4+K5-M5</f>
        <v>6333.6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7">
        <v>44722</v>
      </c>
      <c r="E6" s="658">
        <v>15291.4</v>
      </c>
      <c r="F6" s="547">
        <f t="shared" si="0"/>
        <v>0</v>
      </c>
      <c r="I6" s="393" t="s">
        <v>862</v>
      </c>
      <c r="J6" s="391">
        <v>9161</v>
      </c>
      <c r="K6" s="392">
        <v>270</v>
      </c>
      <c r="L6" s="245"/>
      <c r="M6" s="111"/>
      <c r="N6" s="137">
        <f t="shared" si="1"/>
        <v>6603.6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7">
        <v>44722</v>
      </c>
      <c r="E7" s="658">
        <v>66691.399999999994</v>
      </c>
      <c r="F7" s="547">
        <f t="shared" si="0"/>
        <v>0</v>
      </c>
      <c r="I7" s="393" t="s">
        <v>863</v>
      </c>
      <c r="J7" s="391">
        <v>9176</v>
      </c>
      <c r="K7" s="392">
        <v>8528.4</v>
      </c>
      <c r="L7" s="245"/>
      <c r="M7" s="111"/>
      <c r="N7" s="137">
        <f t="shared" si="1"/>
        <v>15132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7">
        <v>44722</v>
      </c>
      <c r="E8" s="658">
        <v>70251.75</v>
      </c>
      <c r="F8" s="547">
        <f t="shared" si="0"/>
        <v>0</v>
      </c>
      <c r="I8" s="393" t="s">
        <v>864</v>
      </c>
      <c r="J8" s="391">
        <v>9185</v>
      </c>
      <c r="K8" s="392">
        <v>3216</v>
      </c>
      <c r="L8" s="245"/>
      <c r="M8" s="111"/>
      <c r="N8" s="137">
        <f t="shared" si="1"/>
        <v>18348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7">
        <v>44722</v>
      </c>
      <c r="E9" s="658">
        <v>13507</v>
      </c>
      <c r="F9" s="547">
        <f t="shared" si="0"/>
        <v>0</v>
      </c>
      <c r="I9" s="393" t="s">
        <v>865</v>
      </c>
      <c r="J9" s="391">
        <v>9189</v>
      </c>
      <c r="K9" s="392">
        <v>3240</v>
      </c>
      <c r="L9" s="245"/>
      <c r="M9" s="111"/>
      <c r="N9" s="137">
        <f t="shared" si="1"/>
        <v>21588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7">
        <v>44722</v>
      </c>
      <c r="E10" s="658">
        <v>494</v>
      </c>
      <c r="F10" s="547">
        <f t="shared" si="0"/>
        <v>0</v>
      </c>
      <c r="G10" s="138"/>
      <c r="I10" s="393" t="s">
        <v>866</v>
      </c>
      <c r="J10" s="391">
        <v>9198</v>
      </c>
      <c r="K10" s="392">
        <v>4735.2</v>
      </c>
      <c r="L10" s="245"/>
      <c r="M10" s="111"/>
      <c r="N10" s="137">
        <f t="shared" si="1"/>
        <v>26323.200000000001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7">
        <v>44722</v>
      </c>
      <c r="E11" s="658">
        <v>66113.67</v>
      </c>
      <c r="F11" s="547">
        <f t="shared" si="0"/>
        <v>0</v>
      </c>
      <c r="I11" s="393" t="s">
        <v>867</v>
      </c>
      <c r="J11" s="391">
        <v>9210</v>
      </c>
      <c r="K11" s="392">
        <v>5370</v>
      </c>
      <c r="L11" s="245"/>
      <c r="M11" s="111"/>
      <c r="N11" s="137">
        <f t="shared" si="1"/>
        <v>31693.200000000001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7">
        <v>44722</v>
      </c>
      <c r="E12" s="658">
        <v>907.2</v>
      </c>
      <c r="F12" s="547">
        <f t="shared" si="0"/>
        <v>0</v>
      </c>
      <c r="I12" s="393" t="s">
        <v>868</v>
      </c>
      <c r="J12" s="391">
        <v>9217</v>
      </c>
      <c r="K12" s="392">
        <v>22042.6</v>
      </c>
      <c r="L12" s="245"/>
      <c r="M12" s="111"/>
      <c r="N12" s="137">
        <f t="shared" si="1"/>
        <v>53735.8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657">
        <v>44722</v>
      </c>
      <c r="E13" s="658">
        <v>1956</v>
      </c>
      <c r="F13" s="547">
        <f t="shared" si="0"/>
        <v>0</v>
      </c>
      <c r="I13" s="393" t="s">
        <v>869</v>
      </c>
      <c r="J13" s="391">
        <v>9225</v>
      </c>
      <c r="K13" s="392">
        <v>13787.7</v>
      </c>
      <c r="L13" s="245"/>
      <c r="M13" s="111"/>
      <c r="N13" s="137">
        <f t="shared" si="1"/>
        <v>67523.5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7">
        <v>44722</v>
      </c>
      <c r="E14" s="658">
        <v>48025.599999999999</v>
      </c>
      <c r="F14" s="547">
        <f t="shared" si="0"/>
        <v>0</v>
      </c>
      <c r="I14" s="393" t="s">
        <v>870</v>
      </c>
      <c r="J14" s="391">
        <v>9240</v>
      </c>
      <c r="K14" s="392">
        <v>450</v>
      </c>
      <c r="L14" s="245"/>
      <c r="M14" s="111"/>
      <c r="N14" s="137">
        <f t="shared" si="1"/>
        <v>67973.5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7">
        <v>44722</v>
      </c>
      <c r="E15" s="658">
        <v>133204.96</v>
      </c>
      <c r="F15" s="547">
        <f t="shared" si="0"/>
        <v>0</v>
      </c>
      <c r="I15" s="393" t="s">
        <v>870</v>
      </c>
      <c r="J15" s="391">
        <v>9242</v>
      </c>
      <c r="K15" s="392">
        <v>3200</v>
      </c>
      <c r="L15" s="245"/>
      <c r="M15" s="111"/>
      <c r="N15" s="137">
        <f t="shared" si="1"/>
        <v>71173.5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7">
        <v>44722</v>
      </c>
      <c r="E16" s="658">
        <v>19133.36</v>
      </c>
      <c r="F16" s="547">
        <f t="shared" si="0"/>
        <v>0</v>
      </c>
      <c r="I16" s="393" t="s">
        <v>871</v>
      </c>
      <c r="J16" s="391">
        <v>9244</v>
      </c>
      <c r="K16" s="392">
        <v>2160</v>
      </c>
      <c r="L16" s="245"/>
      <c r="M16" s="111"/>
      <c r="N16" s="137">
        <f t="shared" si="1"/>
        <v>73333.5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412"/>
      <c r="E17" s="111"/>
      <c r="F17" s="547">
        <f t="shared" si="0"/>
        <v>49325.599999999999</v>
      </c>
      <c r="I17" s="393" t="s">
        <v>871</v>
      </c>
      <c r="J17" s="391">
        <v>9248</v>
      </c>
      <c r="K17" s="392">
        <v>72229</v>
      </c>
      <c r="L17" s="245"/>
      <c r="M17" s="111"/>
      <c r="N17" s="137">
        <f t="shared" si="1"/>
        <v>145562.5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412"/>
      <c r="E18" s="111"/>
      <c r="F18" s="547">
        <f t="shared" si="0"/>
        <v>3087.2</v>
      </c>
      <c r="I18" s="393" t="s">
        <v>871</v>
      </c>
      <c r="J18" s="391">
        <v>9252</v>
      </c>
      <c r="K18" s="392">
        <v>1078</v>
      </c>
      <c r="L18" s="245"/>
      <c r="M18" s="111"/>
      <c r="N18" s="137">
        <f t="shared" si="1"/>
        <v>146640.5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412"/>
      <c r="E19" s="111"/>
      <c r="F19" s="547">
        <f t="shared" si="0"/>
        <v>1128</v>
      </c>
      <c r="I19" s="393" t="s">
        <v>872</v>
      </c>
      <c r="J19" s="391">
        <v>9255</v>
      </c>
      <c r="K19" s="392">
        <v>450</v>
      </c>
      <c r="L19" s="245"/>
      <c r="M19" s="111"/>
      <c r="N19" s="137">
        <f t="shared" si="1"/>
        <v>147090.5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412"/>
      <c r="E20" s="111"/>
      <c r="F20" s="547">
        <f t="shared" si="0"/>
        <v>73300.850000000006</v>
      </c>
      <c r="I20" s="393" t="s">
        <v>873</v>
      </c>
      <c r="J20" s="391">
        <v>9262</v>
      </c>
      <c r="K20" s="392">
        <v>63214.400000000001</v>
      </c>
      <c r="L20" s="245"/>
      <c r="M20" s="111"/>
      <c r="N20" s="137">
        <f t="shared" si="1"/>
        <v>210304.9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412"/>
      <c r="E21" s="111"/>
      <c r="F21" s="547">
        <f t="shared" si="0"/>
        <v>77730.7</v>
      </c>
      <c r="I21" s="393" t="s">
        <v>873</v>
      </c>
      <c r="J21" s="391">
        <v>9263</v>
      </c>
      <c r="K21" s="392">
        <v>1344</v>
      </c>
      <c r="L21" s="245"/>
      <c r="M21" s="111"/>
      <c r="N21" s="137">
        <f t="shared" si="1"/>
        <v>211648.9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412"/>
      <c r="E22" s="111"/>
      <c r="F22" s="547">
        <f t="shared" si="0"/>
        <v>13778.94</v>
      </c>
      <c r="G22" s="138"/>
      <c r="I22" s="393" t="s">
        <v>874</v>
      </c>
      <c r="J22" s="391">
        <v>9272</v>
      </c>
      <c r="K22" s="392">
        <v>270</v>
      </c>
      <c r="L22" s="245"/>
      <c r="M22" s="111"/>
      <c r="N22" s="137">
        <f t="shared" si="1"/>
        <v>211918.9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412"/>
      <c r="E23" s="111"/>
      <c r="F23" s="547">
        <f t="shared" si="0"/>
        <v>768</v>
      </c>
      <c r="I23" s="393" t="s">
        <v>875</v>
      </c>
      <c r="J23" s="391">
        <v>9289</v>
      </c>
      <c r="K23" s="392">
        <v>17666.36</v>
      </c>
      <c r="L23" s="245"/>
      <c r="M23" s="111"/>
      <c r="N23" s="137">
        <f t="shared" si="1"/>
        <v>229585.26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412"/>
      <c r="E24" s="111"/>
      <c r="F24" s="547">
        <f t="shared" si="0"/>
        <v>85663.7</v>
      </c>
      <c r="I24" s="393" t="s">
        <v>875</v>
      </c>
      <c r="J24" s="391">
        <v>9287</v>
      </c>
      <c r="K24" s="392">
        <v>7822.8</v>
      </c>
      <c r="L24" s="245"/>
      <c r="M24" s="111"/>
      <c r="N24" s="137">
        <f t="shared" si="1"/>
        <v>237408.06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7">
        <v>44707</v>
      </c>
      <c r="E25" s="588">
        <v>73144.72</v>
      </c>
      <c r="F25" s="547">
        <f t="shared" si="0"/>
        <v>0</v>
      </c>
      <c r="G25" s="592" t="s">
        <v>814</v>
      </c>
      <c r="H25" s="592"/>
      <c r="I25" s="393" t="s">
        <v>876</v>
      </c>
      <c r="J25" s="391">
        <v>9301</v>
      </c>
      <c r="K25" s="392">
        <v>7504</v>
      </c>
      <c r="L25" s="245"/>
      <c r="M25" s="111"/>
      <c r="N25" s="137">
        <f t="shared" si="1"/>
        <v>244912.06</v>
      </c>
    </row>
    <row r="26" spans="1:14" ht="31.5" x14ac:dyDescent="0.25">
      <c r="A26" s="454">
        <v>44700</v>
      </c>
      <c r="B26" s="583" t="s">
        <v>797</v>
      </c>
      <c r="C26" s="111">
        <v>54053.32</v>
      </c>
      <c r="D26" s="587">
        <v>44707</v>
      </c>
      <c r="E26" s="588">
        <v>54053.32</v>
      </c>
      <c r="F26" s="547">
        <f t="shared" si="0"/>
        <v>0</v>
      </c>
      <c r="G26" s="592" t="s">
        <v>814</v>
      </c>
      <c r="H26" s="592"/>
      <c r="I26" s="393" t="s">
        <v>877</v>
      </c>
      <c r="J26" s="391">
        <v>9314</v>
      </c>
      <c r="K26" s="392">
        <v>52764.800000000003</v>
      </c>
      <c r="L26" s="245"/>
      <c r="M26" s="111"/>
      <c r="N26" s="137">
        <f t="shared" si="1"/>
        <v>297676.86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7">
        <v>44707</v>
      </c>
      <c r="E27" s="588">
        <v>101400.66</v>
      </c>
      <c r="F27" s="547">
        <f t="shared" si="0"/>
        <v>0</v>
      </c>
      <c r="G27" s="592" t="s">
        <v>814</v>
      </c>
      <c r="H27" s="592"/>
      <c r="I27" s="393" t="s">
        <v>878</v>
      </c>
      <c r="J27" s="391">
        <v>9327</v>
      </c>
      <c r="K27" s="392">
        <v>38206.699999999997</v>
      </c>
      <c r="L27" s="245"/>
      <c r="M27" s="111"/>
      <c r="N27" s="137">
        <f t="shared" si="1"/>
        <v>335883.56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7">
        <v>44707</v>
      </c>
      <c r="E28" s="588">
        <v>185753.4</v>
      </c>
      <c r="F28" s="547">
        <f t="shared" si="0"/>
        <v>0</v>
      </c>
      <c r="G28" s="592" t="s">
        <v>814</v>
      </c>
      <c r="H28" s="592"/>
      <c r="I28" s="393" t="s">
        <v>879</v>
      </c>
      <c r="J28" s="391">
        <v>9338</v>
      </c>
      <c r="K28" s="392">
        <v>12759.3</v>
      </c>
      <c r="L28" s="245"/>
      <c r="M28" s="111"/>
      <c r="N28" s="137">
        <f t="shared" si="1"/>
        <v>348642.86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7">
        <v>44707</v>
      </c>
      <c r="E29" s="588">
        <v>72323.33</v>
      </c>
      <c r="F29" s="547">
        <f t="shared" si="0"/>
        <v>0</v>
      </c>
      <c r="G29" s="592" t="s">
        <v>814</v>
      </c>
      <c r="H29" s="592"/>
      <c r="I29" s="393" t="s">
        <v>880</v>
      </c>
      <c r="J29" s="391">
        <v>9362</v>
      </c>
      <c r="K29" s="392">
        <v>43816.2</v>
      </c>
      <c r="L29" s="245"/>
      <c r="M29" s="111"/>
      <c r="N29" s="137">
        <f t="shared" si="1"/>
        <v>392459.06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7">
        <v>44707</v>
      </c>
      <c r="E30" s="588">
        <v>138449.44</v>
      </c>
      <c r="F30" s="547">
        <f t="shared" si="0"/>
        <v>0</v>
      </c>
      <c r="G30" s="592" t="s">
        <v>814</v>
      </c>
      <c r="H30" s="592"/>
      <c r="I30" s="393" t="s">
        <v>880</v>
      </c>
      <c r="J30" s="391">
        <v>9367</v>
      </c>
      <c r="K30" s="392">
        <v>2622.4</v>
      </c>
      <c r="L30" s="245"/>
      <c r="M30" s="111"/>
      <c r="N30" s="137">
        <f t="shared" si="1"/>
        <v>395081.46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412"/>
      <c r="E31" s="111"/>
      <c r="F31" s="547">
        <f t="shared" si="0"/>
        <v>2520</v>
      </c>
      <c r="I31" s="393" t="s">
        <v>881</v>
      </c>
      <c r="J31" s="391">
        <v>9376</v>
      </c>
      <c r="K31" s="392">
        <v>13511.6</v>
      </c>
      <c r="L31" s="245"/>
      <c r="M31" s="111"/>
      <c r="N31" s="137">
        <f t="shared" si="1"/>
        <v>408593.06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412"/>
      <c r="E32" s="111"/>
      <c r="F32" s="547">
        <f t="shared" si="0"/>
        <v>8158.8</v>
      </c>
      <c r="I32" s="393" t="s">
        <v>882</v>
      </c>
      <c r="J32" s="391">
        <v>9393</v>
      </c>
      <c r="K32" s="392">
        <v>1243.8</v>
      </c>
      <c r="L32" s="245"/>
      <c r="M32" s="111"/>
      <c r="N32" s="137">
        <f t="shared" si="1"/>
        <v>409836.86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412"/>
      <c r="E33" s="111"/>
      <c r="F33" s="547">
        <f t="shared" si="0"/>
        <v>9299</v>
      </c>
      <c r="I33" s="393" t="s">
        <v>883</v>
      </c>
      <c r="J33" s="391">
        <v>9403</v>
      </c>
      <c r="K33" s="392">
        <v>450</v>
      </c>
      <c r="L33" s="245"/>
      <c r="M33" s="111"/>
      <c r="N33" s="137">
        <f t="shared" si="1"/>
        <v>410286.86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412"/>
      <c r="E34" s="111"/>
      <c r="F34" s="547">
        <f t="shared" si="0"/>
        <v>10924.4</v>
      </c>
      <c r="I34" s="393" t="s">
        <v>884</v>
      </c>
      <c r="J34" s="391">
        <v>9412</v>
      </c>
      <c r="K34" s="392">
        <v>5511</v>
      </c>
      <c r="L34" s="245"/>
      <c r="M34" s="111"/>
      <c r="N34" s="137">
        <f t="shared" si="1"/>
        <v>415797.86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412"/>
      <c r="E35" s="111"/>
      <c r="F35" s="547">
        <f t="shared" si="0"/>
        <v>48105.599999999999</v>
      </c>
      <c r="I35" s="245"/>
      <c r="J35" s="57"/>
      <c r="K35" s="111"/>
      <c r="L35" s="245"/>
      <c r="M35" s="111"/>
      <c r="N35" s="137">
        <f t="shared" si="1"/>
        <v>415797.86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412"/>
      <c r="E36" s="111"/>
      <c r="F36" s="547">
        <f t="shared" si="0"/>
        <v>8408.4</v>
      </c>
      <c r="I36" s="245"/>
      <c r="J36" s="57"/>
      <c r="K36" s="111"/>
      <c r="L36" s="245"/>
      <c r="M36" s="111"/>
      <c r="N36" s="137">
        <f t="shared" si="1"/>
        <v>415797.86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415797.86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415797.86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415797.86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415797.86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415797.86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140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140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140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140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140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140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140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140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140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140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140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47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47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47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47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47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47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148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148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148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148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148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148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148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148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148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148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152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1179998.1099999999</v>
      </c>
      <c r="F70" s="153">
        <f>SUM(F3:F69)</f>
        <v>392199.19</v>
      </c>
      <c r="K70" s="647">
        <f>SUM(K3:K69)</f>
        <v>415797.86</v>
      </c>
      <c r="L70" s="477"/>
      <c r="M70" s="209">
        <f>SUM(M3:M69)</f>
        <v>0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29" t="s">
        <v>207</v>
      </c>
      <c r="K71" s="1"/>
      <c r="L71" s="97"/>
      <c r="M71" s="3"/>
      <c r="N71" s="1"/>
    </row>
    <row r="72" spans="1:14" x14ac:dyDescent="0.25">
      <c r="B72" s="163"/>
      <c r="C72" s="1"/>
      <c r="D72" s="256"/>
      <c r="E72" s="3"/>
      <c r="F72" s="730"/>
      <c r="K72" s="1"/>
      <c r="L72" s="97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504"/>
      <c r="M73" s="6"/>
    </row>
    <row r="74" spans="1:14" x14ac:dyDescent="0.25">
      <c r="A74" s="456"/>
      <c r="B74" s="442"/>
      <c r="I74" s="767" t="s">
        <v>594</v>
      </c>
      <c r="J74" s="768"/>
    </row>
    <row r="75" spans="1:14" ht="19.5" thickBot="1" x14ac:dyDescent="0.35">
      <c r="A75" s="456"/>
      <c r="B75" s="654"/>
      <c r="C75" s="233"/>
      <c r="D75" s="655"/>
      <c r="E75" s="520"/>
      <c r="F75" s="111"/>
      <c r="I75" s="769"/>
      <c r="J75" s="770"/>
    </row>
    <row r="76" spans="1:14" ht="15.75" x14ac:dyDescent="0.25">
      <c r="A76" s="456"/>
      <c r="B76" s="511"/>
      <c r="C76" s="233"/>
      <c r="D76" s="656"/>
      <c r="F76" s="96"/>
      <c r="I76"/>
      <c r="J76" s="194"/>
      <c r="N76"/>
    </row>
    <row r="77" spans="1:14" ht="15.75" x14ac:dyDescent="0.25">
      <c r="A77" s="456"/>
      <c r="B77" s="511"/>
      <c r="C77" s="233"/>
      <c r="D77" s="656"/>
      <c r="F77" s="96"/>
      <c r="I77"/>
      <c r="J77" s="194"/>
      <c r="N77"/>
    </row>
    <row r="78" spans="1:14" ht="15.75" x14ac:dyDescent="0.25">
      <c r="A78" s="510"/>
      <c r="B78" s="511"/>
      <c r="C78" s="233"/>
      <c r="D78" s="656"/>
      <c r="F78" s="96"/>
      <c r="I78"/>
      <c r="J78" s="194"/>
      <c r="N78"/>
    </row>
    <row r="79" spans="1:14" ht="15.75" x14ac:dyDescent="0.25">
      <c r="A79" s="510"/>
      <c r="B79" s="511"/>
      <c r="C79" s="233"/>
      <c r="D79" s="656"/>
      <c r="F79" s="96"/>
      <c r="I79"/>
      <c r="J79" s="194"/>
      <c r="N79"/>
    </row>
    <row r="80" spans="1:14" ht="15.75" x14ac:dyDescent="0.25">
      <c r="A80" s="512"/>
      <c r="B80" s="513"/>
      <c r="C80" s="233"/>
      <c r="D80" s="656"/>
      <c r="F80" s="96"/>
      <c r="I80"/>
      <c r="J80" s="194"/>
      <c r="N80"/>
    </row>
    <row r="81" spans="1:14" ht="15.75" x14ac:dyDescent="0.25">
      <c r="A81" s="512"/>
      <c r="B81" s="513"/>
      <c r="C81" s="233"/>
      <c r="D81" s="656"/>
      <c r="F81" s="96"/>
      <c r="I81"/>
      <c r="J81" s="194"/>
      <c r="N81"/>
    </row>
    <row r="82" spans="1:14" ht="15.75" x14ac:dyDescent="0.25">
      <c r="A82" s="512"/>
      <c r="B82" s="513"/>
      <c r="C82" s="233"/>
      <c r="D82" s="656"/>
      <c r="F82" s="96"/>
      <c r="I82"/>
      <c r="J82" s="194"/>
      <c r="N82"/>
    </row>
    <row r="83" spans="1:14" ht="15.75" x14ac:dyDescent="0.25">
      <c r="A83" s="512"/>
      <c r="B83" s="513"/>
      <c r="C83" s="233"/>
      <c r="D83" s="656"/>
      <c r="F83" s="96"/>
      <c r="I83"/>
      <c r="J83" s="194"/>
      <c r="N83"/>
    </row>
    <row r="84" spans="1:14" ht="15.75" x14ac:dyDescent="0.25">
      <c r="A84" s="512"/>
      <c r="B84" s="513"/>
      <c r="C84" s="233"/>
      <c r="F84" s="111"/>
      <c r="I84"/>
      <c r="J84" s="194"/>
      <c r="N84"/>
    </row>
    <row r="85" spans="1:14" ht="15.75" x14ac:dyDescent="0.25">
      <c r="A85" s="510"/>
      <c r="B85" s="511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00" t="s">
        <v>806</v>
      </c>
      <c r="B89" s="801"/>
      <c r="C89" s="801"/>
      <c r="E89"/>
      <c r="F89" s="111"/>
      <c r="I89"/>
      <c r="J89" s="194"/>
      <c r="M89"/>
      <c r="N89"/>
    </row>
    <row r="90" spans="1:14" ht="18.75" x14ac:dyDescent="0.3">
      <c r="A90" s="454"/>
      <c r="B90" s="802" t="s">
        <v>807</v>
      </c>
      <c r="C90" s="803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91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3" t="s">
        <v>805</v>
      </c>
      <c r="C92" s="591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91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91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91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91">
        <v>138449.44</v>
      </c>
      <c r="E96"/>
      <c r="F96" s="111"/>
      <c r="J96" s="194"/>
      <c r="M96"/>
    </row>
    <row r="97" spans="1:13" ht="15.75" x14ac:dyDescent="0.25">
      <c r="A97"/>
      <c r="B97" s="664"/>
      <c r="C97" s="798">
        <f>SUM(C91:C96)</f>
        <v>625124.87</v>
      </c>
      <c r="E97"/>
      <c r="F97" s="111"/>
      <c r="J97" s="194"/>
      <c r="M97"/>
    </row>
    <row r="98" spans="1:13" ht="15.75" x14ac:dyDescent="0.25">
      <c r="A98"/>
      <c r="B98" s="665" t="s">
        <v>885</v>
      </c>
      <c r="C98" s="799"/>
      <c r="E98"/>
      <c r="F98" s="127">
        <v>0</v>
      </c>
      <c r="J98" s="194"/>
      <c r="M98"/>
    </row>
    <row r="99" spans="1:13" ht="15.75" x14ac:dyDescent="0.25">
      <c r="A99"/>
      <c r="B99" s="665" t="s">
        <v>918</v>
      </c>
      <c r="C99" s="664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5"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Z91"/>
  <sheetViews>
    <sheetView tabSelected="1" topLeftCell="C3" workbookViewId="0">
      <selection activeCell="O19" sqref="O19:O20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67"/>
      <c r="C1" s="733" t="s">
        <v>886</v>
      </c>
      <c r="D1" s="734"/>
      <c r="E1" s="734"/>
      <c r="F1" s="734"/>
      <c r="G1" s="734"/>
      <c r="H1" s="734"/>
      <c r="I1" s="734"/>
      <c r="J1" s="734"/>
      <c r="K1" s="734"/>
      <c r="L1" s="734"/>
      <c r="M1" s="734"/>
    </row>
    <row r="2" spans="1:25" ht="16.5" thickBot="1" x14ac:dyDescent="0.3">
      <c r="B2" s="668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1" t="s">
        <v>0</v>
      </c>
      <c r="C3" s="672"/>
      <c r="D3" s="10"/>
      <c r="E3" s="556"/>
      <c r="F3" s="11"/>
      <c r="H3" s="673" t="s">
        <v>26</v>
      </c>
      <c r="I3" s="673"/>
      <c r="K3" s="165"/>
      <c r="L3" s="13"/>
      <c r="M3" s="14"/>
      <c r="P3" s="710" t="s">
        <v>6</v>
      </c>
      <c r="R3" s="731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674" t="s">
        <v>2</v>
      </c>
      <c r="F4" s="675"/>
      <c r="H4" s="676" t="s">
        <v>3</v>
      </c>
      <c r="I4" s="677"/>
      <c r="J4" s="559"/>
      <c r="K4" s="565"/>
      <c r="L4" s="566"/>
      <c r="M4" s="21" t="s">
        <v>4</v>
      </c>
      <c r="N4" s="22" t="s">
        <v>5</v>
      </c>
      <c r="P4" s="711"/>
      <c r="Q4" s="322" t="s">
        <v>217</v>
      </c>
      <c r="R4" s="732"/>
      <c r="U4" s="34"/>
      <c r="V4" s="128"/>
      <c r="W4" s="793"/>
      <c r="X4" s="793"/>
      <c r="Y4" s="227"/>
    </row>
    <row r="5" spans="1:25" ht="18" thickBot="1" x14ac:dyDescent="0.35">
      <c r="A5" s="23" t="s">
        <v>7</v>
      </c>
      <c r="B5" s="24">
        <v>44711</v>
      </c>
      <c r="C5" s="25">
        <v>17042</v>
      </c>
      <c r="D5" s="26" t="s">
        <v>903</v>
      </c>
      <c r="E5" s="27">
        <v>44711</v>
      </c>
      <c r="F5" s="28">
        <v>110439</v>
      </c>
      <c r="G5" s="575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61" t="s">
        <v>904</v>
      </c>
      <c r="P5" s="34">
        <f>N5+M5+L5+I5+C5</f>
        <v>110439</v>
      </c>
      <c r="Q5" s="325">
        <f>P5-F5</f>
        <v>0</v>
      </c>
      <c r="R5" s="379">
        <v>0</v>
      </c>
      <c r="S5" s="324"/>
      <c r="U5" s="34"/>
      <c r="V5" s="128"/>
      <c r="W5" s="793"/>
      <c r="X5" s="793"/>
      <c r="Y5" s="233"/>
    </row>
    <row r="6" spans="1:25" ht="18" thickBot="1" x14ac:dyDescent="0.35">
      <c r="A6" s="23"/>
      <c r="B6" s="24">
        <v>44712</v>
      </c>
      <c r="C6" s="25">
        <v>15711</v>
      </c>
      <c r="D6" s="35" t="s">
        <v>906</v>
      </c>
      <c r="E6" s="27">
        <v>44712</v>
      </c>
      <c r="F6" s="28">
        <v>96326</v>
      </c>
      <c r="G6" s="575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61" t="s">
        <v>904</v>
      </c>
      <c r="P6" s="39">
        <f>N6+M6+L6+I6+C6</f>
        <v>96326</v>
      </c>
      <c r="Q6" s="325">
        <f t="shared" ref="Q6:Q38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44713</v>
      </c>
      <c r="C7" s="25">
        <v>15653</v>
      </c>
      <c r="D7" s="40" t="s">
        <v>905</v>
      </c>
      <c r="E7" s="27">
        <v>44713</v>
      </c>
      <c r="F7" s="28">
        <v>109178</v>
      </c>
      <c r="G7" s="575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61" t="s">
        <v>904</v>
      </c>
      <c r="P7" s="39">
        <f>N7+M7+L7+I7+C7</f>
        <v>110590</v>
      </c>
      <c r="Q7" s="325">
        <v>0</v>
      </c>
      <c r="R7" s="388">
        <v>1412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44714</v>
      </c>
      <c r="C8" s="25">
        <v>22345.5</v>
      </c>
      <c r="D8" s="42" t="s">
        <v>907</v>
      </c>
      <c r="E8" s="27">
        <v>44714</v>
      </c>
      <c r="F8" s="28">
        <v>88582</v>
      </c>
      <c r="G8" s="575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61" t="s">
        <v>904</v>
      </c>
      <c r="P8" s="39">
        <f t="shared" ref="P8:P40" si="1">N8+M8+L8+I8+C8</f>
        <v>115935</v>
      </c>
      <c r="Q8" s="325">
        <v>0</v>
      </c>
      <c r="R8" s="388">
        <v>27353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44715</v>
      </c>
      <c r="C9" s="25">
        <v>8782</v>
      </c>
      <c r="D9" s="42" t="s">
        <v>908</v>
      </c>
      <c r="E9" s="27">
        <v>44715</v>
      </c>
      <c r="F9" s="28">
        <v>128259</v>
      </c>
      <c r="G9" s="575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61" t="s">
        <v>904</v>
      </c>
      <c r="P9" s="39">
        <f t="shared" si="1"/>
        <v>128259</v>
      </c>
      <c r="Q9" s="325">
        <f t="shared" si="0"/>
        <v>0</v>
      </c>
      <c r="R9" s="319">
        <v>0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44716</v>
      </c>
      <c r="C10" s="25">
        <v>8510</v>
      </c>
      <c r="D10" s="40" t="s">
        <v>909</v>
      </c>
      <c r="E10" s="27">
        <v>44716</v>
      </c>
      <c r="F10" s="28">
        <v>117678</v>
      </c>
      <c r="G10" s="575"/>
      <c r="H10" s="29">
        <v>44716</v>
      </c>
      <c r="I10" s="30">
        <v>4904</v>
      </c>
      <c r="J10" s="37">
        <v>44716</v>
      </c>
      <c r="K10" s="167" t="s">
        <v>910</v>
      </c>
      <c r="L10" s="45">
        <v>17900.55</v>
      </c>
      <c r="M10" s="32">
        <v>43736</v>
      </c>
      <c r="N10" s="33">
        <v>42627</v>
      </c>
      <c r="O10" s="661" t="s">
        <v>904</v>
      </c>
      <c r="P10" s="39">
        <f>N10+M10+L10+I10+C10</f>
        <v>117677.55</v>
      </c>
      <c r="Q10" s="325">
        <f t="shared" si="0"/>
        <v>-0.44999999999708962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44717</v>
      </c>
      <c r="C11" s="25">
        <v>17196</v>
      </c>
      <c r="D11" s="35" t="s">
        <v>912</v>
      </c>
      <c r="E11" s="27">
        <v>44717</v>
      </c>
      <c r="F11" s="28">
        <v>85270</v>
      </c>
      <c r="G11" s="575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61" t="s">
        <v>904</v>
      </c>
      <c r="P11" s="39">
        <f t="shared" si="1"/>
        <v>85270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44718</v>
      </c>
      <c r="C12" s="25">
        <v>19447</v>
      </c>
      <c r="D12" s="35" t="s">
        <v>913</v>
      </c>
      <c r="E12" s="27">
        <v>44718</v>
      </c>
      <c r="F12" s="28">
        <v>114299</v>
      </c>
      <c r="G12" s="575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61" t="s">
        <v>904</v>
      </c>
      <c r="P12" s="39">
        <f t="shared" si="1"/>
        <v>114299</v>
      </c>
      <c r="Q12" s="325">
        <f t="shared" si="0"/>
        <v>0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44719</v>
      </c>
      <c r="C13" s="25">
        <v>11837</v>
      </c>
      <c r="D13" s="42" t="s">
        <v>914</v>
      </c>
      <c r="E13" s="27">
        <v>44719</v>
      </c>
      <c r="F13" s="28">
        <v>112515</v>
      </c>
      <c r="G13" s="575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61" t="s">
        <v>904</v>
      </c>
      <c r="P13" s="39">
        <f t="shared" si="1"/>
        <v>112515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5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62" t="s">
        <v>915</v>
      </c>
      <c r="P14" s="39">
        <f t="shared" si="1"/>
        <v>83273</v>
      </c>
      <c r="Q14" s="325">
        <f t="shared" si="0"/>
        <v>0</v>
      </c>
      <c r="R14" s="319">
        <v>0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44721</v>
      </c>
      <c r="C15" s="25">
        <v>19937</v>
      </c>
      <c r="D15" s="40" t="s">
        <v>916</v>
      </c>
      <c r="E15" s="27">
        <v>44721</v>
      </c>
      <c r="F15" s="28">
        <v>100184</v>
      </c>
      <c r="G15" s="575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63" t="s">
        <v>917</v>
      </c>
      <c r="P15" s="39">
        <f t="shared" si="1"/>
        <v>100188</v>
      </c>
      <c r="Q15" s="325">
        <f t="shared" si="0"/>
        <v>4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44722</v>
      </c>
      <c r="C16" s="25">
        <v>6058</v>
      </c>
      <c r="D16" s="35" t="s">
        <v>927</v>
      </c>
      <c r="E16" s="27">
        <v>44722</v>
      </c>
      <c r="F16" s="28">
        <v>93108</v>
      </c>
      <c r="G16" s="575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63" t="s">
        <v>917</v>
      </c>
      <c r="P16" s="39">
        <f t="shared" si="1"/>
        <v>93108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44723</v>
      </c>
      <c r="C17" s="25">
        <v>20251.5</v>
      </c>
      <c r="D17" s="42" t="s">
        <v>928</v>
      </c>
      <c r="E17" s="27">
        <v>44723</v>
      </c>
      <c r="F17" s="28">
        <v>107583</v>
      </c>
      <c r="G17" s="575"/>
      <c r="H17" s="29">
        <v>44723</v>
      </c>
      <c r="I17" s="30">
        <v>11112</v>
      </c>
      <c r="J17" s="37">
        <v>44723</v>
      </c>
      <c r="K17" s="38" t="s">
        <v>929</v>
      </c>
      <c r="L17" s="45">
        <v>17644</v>
      </c>
      <c r="M17" s="32">
        <v>16613.5</v>
      </c>
      <c r="N17" s="33">
        <v>41982</v>
      </c>
      <c r="O17" s="663" t="s">
        <v>917</v>
      </c>
      <c r="P17" s="39">
        <f t="shared" si="1"/>
        <v>107603</v>
      </c>
      <c r="Q17" s="325">
        <f t="shared" si="0"/>
        <v>20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44724</v>
      </c>
      <c r="C18" s="25">
        <v>39213</v>
      </c>
      <c r="D18" s="35" t="s">
        <v>931</v>
      </c>
      <c r="E18" s="27">
        <v>44724</v>
      </c>
      <c r="F18" s="28">
        <v>101692</v>
      </c>
      <c r="G18" s="575"/>
      <c r="H18" s="29">
        <v>44724</v>
      </c>
      <c r="I18" s="30">
        <v>1779</v>
      </c>
      <c r="J18" s="37"/>
      <c r="K18" s="567"/>
      <c r="L18" s="39"/>
      <c r="M18" s="32">
        <v>17154</v>
      </c>
      <c r="N18" s="33">
        <v>43546</v>
      </c>
      <c r="O18" s="663" t="s">
        <v>917</v>
      </c>
      <c r="P18" s="39">
        <f t="shared" si="1"/>
        <v>101692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44725</v>
      </c>
      <c r="C19" s="25">
        <v>15568</v>
      </c>
      <c r="D19" s="35" t="s">
        <v>932</v>
      </c>
      <c r="E19" s="27">
        <v>44725</v>
      </c>
      <c r="F19" s="28">
        <v>103799</v>
      </c>
      <c r="G19" s="575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63" t="s">
        <v>917</v>
      </c>
      <c r="P19" s="39">
        <f t="shared" si="1"/>
        <v>103801</v>
      </c>
      <c r="Q19" s="325">
        <f t="shared" si="0"/>
        <v>2</v>
      </c>
      <c r="R19" s="319">
        <v>0</v>
      </c>
      <c r="S19" s="147"/>
      <c r="U19" s="34"/>
      <c r="V19" s="128"/>
      <c r="W19" s="794"/>
      <c r="X19" s="544"/>
      <c r="Y19" s="233"/>
    </row>
    <row r="20" spans="1:26" ht="18" thickBot="1" x14ac:dyDescent="0.35">
      <c r="A20" s="23"/>
      <c r="B20" s="24">
        <v>44726</v>
      </c>
      <c r="C20" s="25">
        <v>14890</v>
      </c>
      <c r="D20" s="35" t="s">
        <v>933</v>
      </c>
      <c r="E20" s="27">
        <v>44726</v>
      </c>
      <c r="F20" s="28">
        <v>85339</v>
      </c>
      <c r="G20" s="575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63" t="s">
        <v>917</v>
      </c>
      <c r="P20" s="39">
        <f t="shared" si="1"/>
        <v>85339</v>
      </c>
      <c r="Q20" s="325">
        <f t="shared" si="0"/>
        <v>0</v>
      </c>
      <c r="R20" s="319">
        <v>0</v>
      </c>
      <c r="S20" s="147"/>
      <c r="U20" s="34"/>
      <c r="V20" s="128"/>
      <c r="W20" s="794"/>
      <c r="X20" s="34"/>
      <c r="Y20" s="233"/>
    </row>
    <row r="21" spans="1:26" ht="18" thickBot="1" x14ac:dyDescent="0.35">
      <c r="A21" s="23"/>
      <c r="B21" s="24">
        <v>44727</v>
      </c>
      <c r="C21" s="25"/>
      <c r="D21" s="35"/>
      <c r="E21" s="27">
        <v>44727</v>
      </c>
      <c r="F21" s="28"/>
      <c r="G21" s="575"/>
      <c r="H21" s="29">
        <v>44727</v>
      </c>
      <c r="I21" s="30"/>
      <c r="J21" s="37"/>
      <c r="K21" s="568"/>
      <c r="L21" s="45"/>
      <c r="M21" s="32">
        <v>0</v>
      </c>
      <c r="N21" s="33">
        <v>0</v>
      </c>
      <c r="P21" s="39">
        <f t="shared" si="1"/>
        <v>0</v>
      </c>
      <c r="Q21" s="325">
        <f t="shared" si="0"/>
        <v>0</v>
      </c>
      <c r="R21" s="319">
        <v>0</v>
      </c>
      <c r="S21" s="147"/>
      <c r="U21" s="34"/>
      <c r="V21" s="128"/>
      <c r="W21" s="726"/>
      <c r="X21" s="726"/>
      <c r="Y21" s="233"/>
      <c r="Z21" s="128"/>
    </row>
    <row r="22" spans="1:26" ht="18" thickBot="1" x14ac:dyDescent="0.35">
      <c r="A22" s="23"/>
      <c r="B22" s="24">
        <v>44728</v>
      </c>
      <c r="C22" s="25"/>
      <c r="D22" s="35"/>
      <c r="E22" s="27">
        <v>44728</v>
      </c>
      <c r="F22" s="28"/>
      <c r="G22" s="575"/>
      <c r="H22" s="29">
        <v>44728</v>
      </c>
      <c r="I22" s="30"/>
      <c r="J22" s="37"/>
      <c r="K22" s="31"/>
      <c r="L22" s="49"/>
      <c r="M22" s="32">
        <v>0</v>
      </c>
      <c r="N22" s="33">
        <v>0</v>
      </c>
      <c r="P22" s="39">
        <f t="shared" si="1"/>
        <v>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44729</v>
      </c>
      <c r="C23" s="25"/>
      <c r="D23" s="35"/>
      <c r="E23" s="27">
        <v>44729</v>
      </c>
      <c r="F23" s="28"/>
      <c r="G23" s="575"/>
      <c r="H23" s="29">
        <v>44729</v>
      </c>
      <c r="I23" s="30"/>
      <c r="J23" s="50"/>
      <c r="K23" s="172"/>
      <c r="L23" s="45"/>
      <c r="M23" s="32">
        <v>0</v>
      </c>
      <c r="N23" s="33">
        <v>0</v>
      </c>
      <c r="P23" s="39">
        <f t="shared" si="1"/>
        <v>0</v>
      </c>
      <c r="Q23" s="325">
        <f t="shared" si="0"/>
        <v>0</v>
      </c>
      <c r="R23" s="319">
        <v>0</v>
      </c>
      <c r="S23" s="147"/>
      <c r="U23" s="34"/>
      <c r="V23" s="128"/>
      <c r="W23" s="727"/>
      <c r="X23" s="727"/>
      <c r="Y23" s="233"/>
      <c r="Z23" s="128"/>
    </row>
    <row r="24" spans="1:26" ht="18" thickBot="1" x14ac:dyDescent="0.35">
      <c r="A24" s="23"/>
      <c r="B24" s="24">
        <v>44730</v>
      </c>
      <c r="C24" s="25"/>
      <c r="D24" s="42"/>
      <c r="E24" s="27">
        <v>44730</v>
      </c>
      <c r="F24" s="28"/>
      <c r="G24" s="575"/>
      <c r="H24" s="29">
        <v>44730</v>
      </c>
      <c r="I24" s="30"/>
      <c r="J24" s="51"/>
      <c r="K24" s="173"/>
      <c r="L24" s="52"/>
      <c r="M24" s="32">
        <v>0</v>
      </c>
      <c r="N24" s="33">
        <v>0</v>
      </c>
      <c r="P24" s="39">
        <f>N24+M24+L24+I24+C24</f>
        <v>0</v>
      </c>
      <c r="Q24" s="325">
        <f t="shared" si="0"/>
        <v>0</v>
      </c>
      <c r="R24" s="319">
        <v>0</v>
      </c>
      <c r="S24" s="147"/>
      <c r="U24" s="34"/>
      <c r="V24" s="128"/>
      <c r="W24" s="727"/>
      <c r="X24" s="727"/>
      <c r="Y24" s="233"/>
      <c r="Z24" s="128"/>
    </row>
    <row r="25" spans="1:26" ht="19.5" thickBot="1" x14ac:dyDescent="0.35">
      <c r="A25" s="23"/>
      <c r="B25" s="24">
        <v>44731</v>
      </c>
      <c r="C25" s="25"/>
      <c r="D25" s="35"/>
      <c r="E25" s="27">
        <v>44731</v>
      </c>
      <c r="F25" s="28"/>
      <c r="G25" s="575"/>
      <c r="H25" s="29">
        <v>44731</v>
      </c>
      <c r="I25" s="30"/>
      <c r="J25" s="50"/>
      <c r="K25" s="38"/>
      <c r="L25" s="54"/>
      <c r="M25" s="32">
        <v>0</v>
      </c>
      <c r="N25" s="33">
        <v>0</v>
      </c>
      <c r="P25" s="283">
        <f t="shared" si="1"/>
        <v>0</v>
      </c>
      <c r="Q25" s="325">
        <f t="shared" si="0"/>
        <v>0</v>
      </c>
      <c r="R25" s="319">
        <v>0</v>
      </c>
      <c r="U25" s="34"/>
      <c r="V25" s="128"/>
      <c r="W25" s="728"/>
      <c r="X25" s="728"/>
      <c r="Y25" s="233"/>
      <c r="Z25" s="128"/>
    </row>
    <row r="26" spans="1:26" ht="19.5" thickBot="1" x14ac:dyDescent="0.35">
      <c r="A26" s="23"/>
      <c r="B26" s="24">
        <v>44732</v>
      </c>
      <c r="C26" s="25"/>
      <c r="D26" s="35"/>
      <c r="E26" s="27">
        <v>44732</v>
      </c>
      <c r="F26" s="28"/>
      <c r="G26" s="575"/>
      <c r="H26" s="29">
        <v>44732</v>
      </c>
      <c r="I26" s="30"/>
      <c r="J26" s="37"/>
      <c r="K26" s="173"/>
      <c r="L26" s="45"/>
      <c r="M26" s="32">
        <v>0</v>
      </c>
      <c r="N26" s="33">
        <v>0</v>
      </c>
      <c r="P26" s="284">
        <f t="shared" si="1"/>
        <v>0</v>
      </c>
      <c r="Q26" s="325">
        <f t="shared" si="0"/>
        <v>0</v>
      </c>
      <c r="R26" s="319">
        <v>0</v>
      </c>
      <c r="S26" s="128"/>
      <c r="T26" s="128"/>
      <c r="U26" s="34"/>
      <c r="V26" s="128"/>
      <c r="W26" s="728"/>
      <c r="X26" s="728"/>
      <c r="Y26" s="233"/>
      <c r="Z26" s="128"/>
    </row>
    <row r="27" spans="1:26" ht="18" thickBot="1" x14ac:dyDescent="0.35">
      <c r="A27" s="23"/>
      <c r="B27" s="24">
        <v>44733</v>
      </c>
      <c r="C27" s="25"/>
      <c r="D27" s="42"/>
      <c r="E27" s="27">
        <v>44733</v>
      </c>
      <c r="F27" s="28"/>
      <c r="G27" s="575"/>
      <c r="H27" s="29">
        <v>44733</v>
      </c>
      <c r="I27" s="30"/>
      <c r="J27" s="55"/>
      <c r="K27" s="174"/>
      <c r="L27" s="54"/>
      <c r="M27" s="32">
        <v>0</v>
      </c>
      <c r="N27" s="33">
        <v>0</v>
      </c>
      <c r="P27" s="39">
        <f t="shared" si="1"/>
        <v>0</v>
      </c>
      <c r="Q27" s="325">
        <f t="shared" si="0"/>
        <v>0</v>
      </c>
      <c r="R27" s="319">
        <v>0</v>
      </c>
      <c r="S27" s="128"/>
      <c r="T27" s="128"/>
      <c r="U27" s="34"/>
      <c r="V27" s="128"/>
      <c r="W27" s="721"/>
      <c r="X27" s="722"/>
      <c r="Y27" s="723"/>
      <c r="Z27" s="128"/>
    </row>
    <row r="28" spans="1:26" ht="18" thickBot="1" x14ac:dyDescent="0.35">
      <c r="A28" s="23"/>
      <c r="B28" s="24">
        <v>44734</v>
      </c>
      <c r="C28" s="25"/>
      <c r="D28" s="42"/>
      <c r="E28" s="27">
        <v>44734</v>
      </c>
      <c r="F28" s="28"/>
      <c r="G28" s="575"/>
      <c r="H28" s="29">
        <v>44734</v>
      </c>
      <c r="I28" s="30"/>
      <c r="J28" s="56"/>
      <c r="K28" s="57"/>
      <c r="L28" s="54"/>
      <c r="M28" s="32">
        <v>0</v>
      </c>
      <c r="N28" s="33">
        <v>0</v>
      </c>
      <c r="P28" s="34">
        <f t="shared" si="1"/>
        <v>0</v>
      </c>
      <c r="Q28" s="325">
        <f t="shared" si="0"/>
        <v>0</v>
      </c>
      <c r="R28" s="319">
        <v>0</v>
      </c>
      <c r="S28" s="128"/>
      <c r="T28" s="128"/>
      <c r="U28" s="34"/>
      <c r="V28" s="128"/>
      <c r="W28" s="722"/>
      <c r="X28" s="722"/>
      <c r="Y28" s="723"/>
      <c r="Z28" s="128"/>
    </row>
    <row r="29" spans="1:26" ht="18" thickBot="1" x14ac:dyDescent="0.35">
      <c r="A29" s="23"/>
      <c r="B29" s="24">
        <v>44735</v>
      </c>
      <c r="C29" s="25"/>
      <c r="D29" s="58"/>
      <c r="E29" s="27">
        <v>44735</v>
      </c>
      <c r="F29" s="28"/>
      <c r="G29" s="575"/>
      <c r="H29" s="29">
        <v>44735</v>
      </c>
      <c r="I29" s="30"/>
      <c r="J29" s="59"/>
      <c r="K29" s="175"/>
      <c r="L29" s="54"/>
      <c r="M29" s="32">
        <v>0</v>
      </c>
      <c r="N29" s="33">
        <v>0</v>
      </c>
      <c r="P29" s="34">
        <f t="shared" si="1"/>
        <v>0</v>
      </c>
      <c r="Q29" s="325">
        <f t="shared" si="0"/>
        <v>0</v>
      </c>
      <c r="R29" s="319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44736</v>
      </c>
      <c r="C30" s="25"/>
      <c r="D30" s="58"/>
      <c r="E30" s="27">
        <v>44736</v>
      </c>
      <c r="F30" s="28"/>
      <c r="G30" s="575"/>
      <c r="H30" s="29">
        <v>44736</v>
      </c>
      <c r="I30" s="30"/>
      <c r="J30" s="56"/>
      <c r="K30" s="38"/>
      <c r="L30" s="39"/>
      <c r="M30" s="32">
        <v>0</v>
      </c>
      <c r="N30" s="33">
        <v>0</v>
      </c>
      <c r="P30" s="34">
        <f t="shared" si="1"/>
        <v>0</v>
      </c>
      <c r="Q30" s="325">
        <f t="shared" si="0"/>
        <v>0</v>
      </c>
      <c r="R30" s="319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44737</v>
      </c>
      <c r="C31" s="25"/>
      <c r="D31" s="67"/>
      <c r="E31" s="27">
        <v>44737</v>
      </c>
      <c r="F31" s="28"/>
      <c r="G31" s="575"/>
      <c r="H31" s="29">
        <v>44737</v>
      </c>
      <c r="I31" s="30"/>
      <c r="J31" s="56"/>
      <c r="K31" s="569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44738</v>
      </c>
      <c r="C32" s="25"/>
      <c r="D32" s="64"/>
      <c r="E32" s="27">
        <v>44738</v>
      </c>
      <c r="F32" s="28"/>
      <c r="G32" s="575"/>
      <c r="H32" s="29">
        <v>44738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>
        <v>44739</v>
      </c>
      <c r="C33" s="25"/>
      <c r="D33" s="65"/>
      <c r="E33" s="27">
        <v>44739</v>
      </c>
      <c r="F33" s="28"/>
      <c r="G33" s="575"/>
      <c r="H33" s="29">
        <v>44739</v>
      </c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44740</v>
      </c>
      <c r="C34" s="25"/>
      <c r="D34" s="64"/>
      <c r="E34" s="27">
        <v>44740</v>
      </c>
      <c r="F34" s="539"/>
      <c r="G34" s="575"/>
      <c r="H34" s="29">
        <v>44740</v>
      </c>
      <c r="I34" s="30"/>
      <c r="J34" s="560"/>
      <c r="K34" s="570"/>
      <c r="L34" s="9"/>
      <c r="M34" s="32">
        <v>0</v>
      </c>
      <c r="N34" s="33">
        <v>0</v>
      </c>
      <c r="P34" s="34">
        <f t="shared" si="1"/>
        <v>0</v>
      </c>
      <c r="Q34" s="325">
        <f t="shared" si="0"/>
        <v>0</v>
      </c>
      <c r="R34" s="319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44741</v>
      </c>
      <c r="C35" s="25"/>
      <c r="D35" s="67"/>
      <c r="E35" s="27">
        <v>44741</v>
      </c>
      <c r="F35" s="539"/>
      <c r="G35" s="575"/>
      <c r="H35" s="29">
        <v>44741</v>
      </c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0</v>
      </c>
      <c r="Q35" s="325">
        <f t="shared" si="0"/>
        <v>0</v>
      </c>
      <c r="R35" s="319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44742</v>
      </c>
      <c r="C36" s="25"/>
      <c r="D36" s="64"/>
      <c r="E36" s="27">
        <v>44742</v>
      </c>
      <c r="F36" s="539"/>
      <c r="G36" s="575"/>
      <c r="H36" s="29">
        <v>44742</v>
      </c>
      <c r="I36" s="540"/>
      <c r="J36" s="560"/>
      <c r="K36" s="572"/>
      <c r="L36" s="9"/>
      <c r="M36" s="32">
        <v>0</v>
      </c>
      <c r="N36" s="33">
        <v>0</v>
      </c>
      <c r="O36" s="659"/>
      <c r="P36" s="34">
        <f t="shared" si="1"/>
        <v>0</v>
      </c>
      <c r="Q36" s="325">
        <f t="shared" si="0"/>
        <v>0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44743</v>
      </c>
      <c r="C37" s="25"/>
      <c r="D37" s="507"/>
      <c r="E37" s="27">
        <v>44743</v>
      </c>
      <c r="F37" s="539"/>
      <c r="G37" s="575"/>
      <c r="H37" s="29">
        <v>44743</v>
      </c>
      <c r="I37" s="540"/>
      <c r="J37" s="625"/>
      <c r="K37" s="626"/>
      <c r="L37" s="627"/>
      <c r="M37" s="32">
        <v>0</v>
      </c>
      <c r="N37" s="33">
        <v>0</v>
      </c>
      <c r="O37" s="659"/>
      <c r="P37" s="34">
        <f t="shared" si="1"/>
        <v>0</v>
      </c>
      <c r="Q37" s="325">
        <f t="shared" si="0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44744</v>
      </c>
      <c r="C38" s="25"/>
      <c r="D38" s="65"/>
      <c r="E38" s="27">
        <v>44744</v>
      </c>
      <c r="F38" s="539"/>
      <c r="G38" s="575"/>
      <c r="H38" s="29">
        <v>44744</v>
      </c>
      <c r="I38" s="540"/>
      <c r="J38" s="625"/>
      <c r="K38" s="640"/>
      <c r="L38" s="627"/>
      <c r="M38" s="32">
        <v>0</v>
      </c>
      <c r="N38" s="33">
        <v>0</v>
      </c>
      <c r="P38" s="34">
        <f>N38+M38+L38+I38+C38</f>
        <v>0</v>
      </c>
      <c r="Q38" s="325">
        <f t="shared" si="0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44745</v>
      </c>
      <c r="C39" s="69"/>
      <c r="D39" s="62"/>
      <c r="E39" s="27">
        <v>44745</v>
      </c>
      <c r="F39" s="541"/>
      <c r="G39" s="575"/>
      <c r="H39" s="29">
        <v>44745</v>
      </c>
      <c r="I39" s="542"/>
      <c r="J39" s="625"/>
      <c r="K39" s="640"/>
      <c r="L39" s="627"/>
      <c r="M39" s="32">
        <v>0</v>
      </c>
      <c r="N39" s="33">
        <v>0</v>
      </c>
      <c r="P39" s="34">
        <f t="shared" si="1"/>
        <v>0</v>
      </c>
      <c r="Q39" s="111">
        <f t="shared" ref="Q39:Q40" si="2">P39-F39</f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>
        <v>44716</v>
      </c>
      <c r="K41" s="38" t="s">
        <v>911</v>
      </c>
      <c r="L41" s="39">
        <v>18992.37</v>
      </c>
      <c r="M41" s="712">
        <f>SUM(M5:M40)</f>
        <v>756320</v>
      </c>
      <c r="N41" s="712">
        <f>SUM(N5:N40)</f>
        <v>573705</v>
      </c>
      <c r="P41" s="506">
        <f>SUM(P5:P40)</f>
        <v>1666314.55</v>
      </c>
      <c r="Q41" s="771">
        <f>SUM(Q5:Q40)</f>
        <v>25.55000000000291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44723</v>
      </c>
      <c r="K42" s="173" t="s">
        <v>930</v>
      </c>
      <c r="L42" s="52">
        <v>17035.3</v>
      </c>
      <c r="M42" s="713"/>
      <c r="N42" s="713"/>
      <c r="P42" s="34"/>
      <c r="Q42" s="772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/>
      <c r="K43" s="38"/>
      <c r="L43" s="54"/>
      <c r="M43" s="648"/>
      <c r="N43" s="648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/>
      <c r="K44" s="573"/>
      <c r="L44" s="39"/>
      <c r="M44" s="648"/>
      <c r="N44" s="648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/>
      <c r="K45" s="38"/>
      <c r="L45" s="39"/>
      <c r="M45" s="773">
        <f>M41+N41</f>
        <v>1330025</v>
      </c>
      <c r="N45" s="774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/>
      <c r="K46" s="38"/>
      <c r="L46" s="39"/>
      <c r="M46" s="648"/>
      <c r="N46" s="648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/>
      <c r="K47" s="38"/>
      <c r="L47" s="39"/>
      <c r="M47" s="648"/>
      <c r="N47" s="648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/>
      <c r="K48" s="38"/>
      <c r="L48" s="39"/>
      <c r="M48" s="648"/>
      <c r="N48" s="648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/>
      <c r="K49" s="415"/>
      <c r="L49" s="34"/>
      <c r="M49" s="648"/>
      <c r="N49" s="648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/>
      <c r="K50" s="415"/>
      <c r="L50" s="34"/>
      <c r="M50" s="648"/>
      <c r="N50" s="648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/>
      <c r="K51" s="415"/>
      <c r="L51" s="34"/>
      <c r="M51" s="648"/>
      <c r="N51" s="648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/>
      <c r="K52" s="415"/>
      <c r="L52" s="34"/>
      <c r="M52" s="648"/>
      <c r="N52" s="648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/>
      <c r="K53" s="415"/>
      <c r="L53" s="34"/>
      <c r="M53" s="648"/>
      <c r="N53" s="648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/>
      <c r="K54" s="415"/>
      <c r="L54" s="34"/>
      <c r="M54" s="648"/>
      <c r="N54" s="648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/>
      <c r="K55" s="415"/>
      <c r="L55" s="34"/>
      <c r="M55" s="648"/>
      <c r="N55" s="648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/>
      <c r="K56" s="415"/>
      <c r="L56" s="34"/>
      <c r="M56" s="648"/>
      <c r="N56" s="648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648"/>
      <c r="N57" s="648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648"/>
      <c r="N58" s="648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648"/>
      <c r="N59" s="648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/>
      <c r="Q60" s="13"/>
    </row>
    <row r="61" spans="1:17" ht="16.5" thickBot="1" x14ac:dyDescent="0.3">
      <c r="B61" s="553" t="s">
        <v>8</v>
      </c>
      <c r="C61" s="87">
        <f>SUM(C5:C60)</f>
        <v>255189</v>
      </c>
      <c r="D61" s="88"/>
      <c r="E61" s="91" t="s">
        <v>8</v>
      </c>
      <c r="F61" s="90">
        <f>SUM(F5:F60)</f>
        <v>1637524</v>
      </c>
      <c r="G61" s="576"/>
      <c r="H61" s="91" t="s">
        <v>9</v>
      </c>
      <c r="I61" s="92">
        <f>SUM(I5:I60)</f>
        <v>45556</v>
      </c>
      <c r="J61" s="93"/>
      <c r="K61" s="94" t="s">
        <v>10</v>
      </c>
      <c r="L61" s="95">
        <f>SUM(L5:L60)</f>
        <v>71572.22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89" t="s">
        <v>11</v>
      </c>
      <c r="I63" s="690"/>
      <c r="J63" s="562"/>
      <c r="K63" s="796">
        <f>I61+L61</f>
        <v>117128.22</v>
      </c>
      <c r="L63" s="797"/>
      <c r="M63" s="272"/>
      <c r="N63" s="272"/>
      <c r="P63" s="34"/>
      <c r="Q63" s="13"/>
    </row>
    <row r="64" spans="1:17" x14ac:dyDescent="0.25">
      <c r="D64" s="695" t="s">
        <v>12</v>
      </c>
      <c r="E64" s="695"/>
      <c r="F64" s="312">
        <f>F61-K63-C61</f>
        <v>1265206.78</v>
      </c>
      <c r="I64" s="102"/>
      <c r="J64" s="563"/>
    </row>
    <row r="65" spans="2:17" ht="18.75" x14ac:dyDescent="0.3">
      <c r="D65" s="719" t="s">
        <v>95</v>
      </c>
      <c r="E65" s="719"/>
      <c r="F65" s="111">
        <v>0</v>
      </c>
      <c r="I65" s="696" t="s">
        <v>13</v>
      </c>
      <c r="J65" s="697"/>
      <c r="K65" s="698">
        <f>F67+F68+F69</f>
        <v>1265206.78</v>
      </c>
      <c r="L65" s="698"/>
      <c r="M65" s="404"/>
      <c r="N65" s="404"/>
      <c r="O65" s="660"/>
      <c r="P65" s="404"/>
      <c r="Q65" s="404"/>
    </row>
    <row r="66" spans="2:17" ht="19.5" thickBot="1" x14ac:dyDescent="0.35">
      <c r="D66" s="313" t="s">
        <v>94</v>
      </c>
      <c r="E66" s="314"/>
      <c r="F66" s="315">
        <v>0</v>
      </c>
      <c r="I66" s="105"/>
      <c r="J66" s="106"/>
      <c r="K66" s="574"/>
      <c r="L66" s="154"/>
      <c r="M66" s="404"/>
      <c r="N66" s="404"/>
      <c r="O66" s="660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1265206.78</v>
      </c>
      <c r="H67" s="558"/>
      <c r="I67" s="108" t="s">
        <v>15</v>
      </c>
      <c r="J67" s="109"/>
      <c r="K67" s="795">
        <f>-C4</f>
        <v>-2546982.16</v>
      </c>
      <c r="L67" s="698"/>
    </row>
    <row r="68" spans="2:17" ht="16.5" thickBot="1" x14ac:dyDescent="0.3">
      <c r="D68" s="110" t="s">
        <v>16</v>
      </c>
      <c r="E68" s="98" t="s">
        <v>17</v>
      </c>
      <c r="F68" s="111">
        <v>0</v>
      </c>
    </row>
    <row r="69" spans="2:17" ht="20.25" thickTop="1" thickBot="1" x14ac:dyDescent="0.35">
      <c r="C69" s="112"/>
      <c r="D69" s="678" t="s">
        <v>18</v>
      </c>
      <c r="E69" s="679"/>
      <c r="F69" s="113">
        <v>0</v>
      </c>
      <c r="I69" s="680" t="s">
        <v>198</v>
      </c>
      <c r="J69" s="681"/>
      <c r="K69" s="682">
        <f>K65+K67</f>
        <v>-1281775.3800000001</v>
      </c>
      <c r="L69" s="682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mergeCells count="30">
    <mergeCell ref="D69:E69"/>
    <mergeCell ref="I69:J69"/>
    <mergeCell ref="K69:L69"/>
    <mergeCell ref="M45:N45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W21:X21"/>
    <mergeCell ref="W23:X24"/>
    <mergeCell ref="W25:X25"/>
    <mergeCell ref="W26:X26"/>
    <mergeCell ref="W27:X28"/>
    <mergeCell ref="R3:R4"/>
    <mergeCell ref="E4:F4"/>
    <mergeCell ref="H4:I4"/>
    <mergeCell ref="W4:X5"/>
    <mergeCell ref="W19:W20"/>
    <mergeCell ref="B1:B2"/>
    <mergeCell ref="C1:M1"/>
    <mergeCell ref="B3:C3"/>
    <mergeCell ref="H3:I3"/>
    <mergeCell ref="P3:P4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workbookViewId="0">
      <selection activeCell="J21" sqref="J21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887</v>
      </c>
      <c r="C3" s="111">
        <v>66303.14</v>
      </c>
      <c r="D3" s="412"/>
      <c r="E3" s="111"/>
      <c r="F3" s="410">
        <f>C3-E3</f>
        <v>66303.14</v>
      </c>
      <c r="H3" s="643"/>
      <c r="I3" s="644"/>
      <c r="J3" s="645"/>
      <c r="K3" s="646"/>
      <c r="L3" s="307"/>
      <c r="M3" s="183">
        <f>J3-L3</f>
        <v>0</v>
      </c>
    </row>
    <row r="4" spans="1:13" ht="18.75" x14ac:dyDescent="0.3">
      <c r="A4" s="454">
        <v>44712</v>
      </c>
      <c r="B4" s="246" t="s">
        <v>888</v>
      </c>
      <c r="C4" s="111">
        <v>111611.08</v>
      </c>
      <c r="D4" s="412"/>
      <c r="E4" s="111"/>
      <c r="F4" s="547">
        <f t="shared" ref="F4:F64" si="0">C4-E4</f>
        <v>111611.08</v>
      </c>
      <c r="G4" s="138"/>
      <c r="H4" s="393"/>
      <c r="I4" s="391"/>
      <c r="J4" s="392"/>
      <c r="K4" s="245"/>
      <c r="L4" s="111"/>
      <c r="M4" s="137">
        <f>M3+J4-L4</f>
        <v>0</v>
      </c>
    </row>
    <row r="5" spans="1:13" ht="15.75" x14ac:dyDescent="0.25">
      <c r="A5" s="454">
        <v>44712</v>
      </c>
      <c r="B5" s="246" t="s">
        <v>889</v>
      </c>
      <c r="C5" s="111">
        <v>5816.4</v>
      </c>
      <c r="D5" s="412"/>
      <c r="E5" s="111"/>
      <c r="F5" s="547">
        <f t="shared" si="0"/>
        <v>5816.4</v>
      </c>
      <c r="H5" s="393"/>
      <c r="I5" s="391"/>
      <c r="J5" s="392"/>
      <c r="K5" s="245"/>
      <c r="L5" s="111"/>
      <c r="M5" s="137">
        <f t="shared" ref="M5:M65" si="1">M4+J5-L5</f>
        <v>0</v>
      </c>
    </row>
    <row r="6" spans="1:13" ht="15.75" x14ac:dyDescent="0.25">
      <c r="A6" s="454">
        <v>44712</v>
      </c>
      <c r="B6" s="246" t="s">
        <v>890</v>
      </c>
      <c r="C6" s="111">
        <v>308.72000000000003</v>
      </c>
      <c r="D6" s="412"/>
      <c r="E6" s="111"/>
      <c r="F6" s="547">
        <f t="shared" si="0"/>
        <v>308.72000000000003</v>
      </c>
      <c r="H6" s="393"/>
      <c r="I6" s="391"/>
      <c r="J6" s="392"/>
      <c r="K6" s="245"/>
      <c r="L6" s="111"/>
      <c r="M6" s="137">
        <f t="shared" si="1"/>
        <v>0</v>
      </c>
    </row>
    <row r="7" spans="1:13" ht="15.75" x14ac:dyDescent="0.25">
      <c r="A7" s="454">
        <v>44713</v>
      </c>
      <c r="B7" s="246" t="s">
        <v>891</v>
      </c>
      <c r="C7" s="111">
        <v>8698.7000000000007</v>
      </c>
      <c r="D7" s="412"/>
      <c r="E7" s="111"/>
      <c r="F7" s="547">
        <f t="shared" si="0"/>
        <v>8698.7000000000007</v>
      </c>
      <c r="H7" s="393"/>
      <c r="I7" s="391"/>
      <c r="J7" s="392"/>
      <c r="K7" s="245"/>
      <c r="L7" s="111"/>
      <c r="M7" s="137">
        <f t="shared" si="1"/>
        <v>0</v>
      </c>
    </row>
    <row r="8" spans="1:13" ht="15.75" x14ac:dyDescent="0.25">
      <c r="A8" s="454">
        <v>44714</v>
      </c>
      <c r="B8" s="246" t="s">
        <v>892</v>
      </c>
      <c r="C8" s="111">
        <v>32020.98</v>
      </c>
      <c r="D8" s="412"/>
      <c r="E8" s="111"/>
      <c r="F8" s="547">
        <f t="shared" si="0"/>
        <v>32020.98</v>
      </c>
      <c r="H8" s="393"/>
      <c r="I8" s="391"/>
      <c r="J8" s="392"/>
      <c r="K8" s="245"/>
      <c r="L8" s="111"/>
      <c r="M8" s="137">
        <f t="shared" si="1"/>
        <v>0</v>
      </c>
    </row>
    <row r="9" spans="1:13" ht="15.75" x14ac:dyDescent="0.25">
      <c r="A9" s="454">
        <v>44715</v>
      </c>
      <c r="B9" s="246" t="s">
        <v>893</v>
      </c>
      <c r="C9" s="111">
        <v>61048.800000000003</v>
      </c>
      <c r="D9" s="412"/>
      <c r="E9" s="111"/>
      <c r="F9" s="547">
        <f t="shared" si="0"/>
        <v>61048.800000000003</v>
      </c>
      <c r="H9" s="393"/>
      <c r="I9" s="391"/>
      <c r="J9" s="392"/>
      <c r="K9" s="245"/>
      <c r="L9" s="111"/>
      <c r="M9" s="137">
        <f t="shared" si="1"/>
        <v>0</v>
      </c>
    </row>
    <row r="10" spans="1:13" ht="18.75" x14ac:dyDescent="0.3">
      <c r="A10" s="454">
        <v>44716</v>
      </c>
      <c r="B10" s="246" t="s">
        <v>894</v>
      </c>
      <c r="C10" s="111">
        <v>100170.2</v>
      </c>
      <c r="D10" s="412"/>
      <c r="E10" s="111"/>
      <c r="F10" s="547">
        <f t="shared" si="0"/>
        <v>100170.2</v>
      </c>
      <c r="G10" s="138"/>
      <c r="H10" s="393"/>
      <c r="I10" s="391"/>
      <c r="J10" s="392"/>
      <c r="K10" s="245"/>
      <c r="L10" s="111"/>
      <c r="M10" s="137">
        <f t="shared" si="1"/>
        <v>0</v>
      </c>
    </row>
    <row r="11" spans="1:13" ht="15.75" x14ac:dyDescent="0.25">
      <c r="A11" s="454">
        <v>44718</v>
      </c>
      <c r="B11" s="246" t="s">
        <v>895</v>
      </c>
      <c r="C11" s="111">
        <v>49503.49</v>
      </c>
      <c r="D11" s="412"/>
      <c r="E11" s="111"/>
      <c r="F11" s="547">
        <f t="shared" si="0"/>
        <v>49503.49</v>
      </c>
      <c r="H11" s="393"/>
      <c r="I11" s="391"/>
      <c r="J11" s="392"/>
      <c r="K11" s="245"/>
      <c r="L11" s="111"/>
      <c r="M11" s="137">
        <f t="shared" si="1"/>
        <v>0</v>
      </c>
    </row>
    <row r="12" spans="1:13" ht="15.75" x14ac:dyDescent="0.25">
      <c r="A12" s="454">
        <v>44718</v>
      </c>
      <c r="B12" s="246" t="s">
        <v>896</v>
      </c>
      <c r="C12" s="111">
        <v>47878.06</v>
      </c>
      <c r="D12" s="412"/>
      <c r="E12" s="111"/>
      <c r="F12" s="547">
        <f t="shared" si="0"/>
        <v>47878.06</v>
      </c>
      <c r="H12" s="393"/>
      <c r="I12" s="391"/>
      <c r="J12" s="392"/>
      <c r="K12" s="245"/>
      <c r="L12" s="111"/>
      <c r="M12" s="137">
        <f t="shared" si="1"/>
        <v>0</v>
      </c>
    </row>
    <row r="13" spans="1:13" ht="15.75" x14ac:dyDescent="0.25">
      <c r="A13" s="454">
        <v>44719</v>
      </c>
      <c r="B13" s="246" t="s">
        <v>897</v>
      </c>
      <c r="C13" s="111">
        <v>15201.66</v>
      </c>
      <c r="D13" s="412"/>
      <c r="E13" s="111"/>
      <c r="F13" s="547">
        <f t="shared" si="0"/>
        <v>15201.66</v>
      </c>
      <c r="H13" s="393"/>
      <c r="I13" s="391"/>
      <c r="J13" s="392"/>
      <c r="K13" s="245"/>
      <c r="L13" s="111"/>
      <c r="M13" s="137">
        <f t="shared" si="1"/>
        <v>0</v>
      </c>
    </row>
    <row r="14" spans="1:13" ht="15.75" x14ac:dyDescent="0.25">
      <c r="A14" s="454">
        <v>44719</v>
      </c>
      <c r="B14" s="246" t="s">
        <v>898</v>
      </c>
      <c r="C14" s="111">
        <v>1710</v>
      </c>
      <c r="D14" s="412"/>
      <c r="E14" s="111"/>
      <c r="F14" s="547">
        <f t="shared" si="0"/>
        <v>1710</v>
      </c>
      <c r="H14" s="393"/>
      <c r="I14" s="391"/>
      <c r="J14" s="392"/>
      <c r="K14" s="245"/>
      <c r="L14" s="111"/>
      <c r="M14" s="137">
        <f t="shared" si="1"/>
        <v>0</v>
      </c>
    </row>
    <row r="15" spans="1:13" ht="15.75" x14ac:dyDescent="0.25">
      <c r="A15" s="454">
        <v>44719</v>
      </c>
      <c r="B15" s="246" t="s">
        <v>899</v>
      </c>
      <c r="C15" s="111">
        <v>45293.1</v>
      </c>
      <c r="D15" s="412"/>
      <c r="E15" s="111"/>
      <c r="F15" s="547">
        <f t="shared" si="0"/>
        <v>45293.1</v>
      </c>
      <c r="H15" s="393"/>
      <c r="I15" s="391"/>
      <c r="J15" s="392"/>
      <c r="K15" s="245"/>
      <c r="L15" s="111"/>
      <c r="M15" s="137">
        <f t="shared" si="1"/>
        <v>0</v>
      </c>
    </row>
    <row r="16" spans="1:13" ht="15.75" x14ac:dyDescent="0.25">
      <c r="A16" s="454">
        <v>44720</v>
      </c>
      <c r="B16" s="246" t="s">
        <v>900</v>
      </c>
      <c r="C16" s="111">
        <v>45940.800000000003</v>
      </c>
      <c r="D16" s="412"/>
      <c r="E16" s="111"/>
      <c r="F16" s="547">
        <f t="shared" si="0"/>
        <v>45940.800000000003</v>
      </c>
      <c r="H16" s="393"/>
      <c r="I16" s="391"/>
      <c r="J16" s="392"/>
      <c r="K16" s="245"/>
      <c r="L16" s="111"/>
      <c r="M16" s="137">
        <f t="shared" si="1"/>
        <v>0</v>
      </c>
    </row>
    <row r="17" spans="1:13" ht="15.75" x14ac:dyDescent="0.25">
      <c r="A17" s="454">
        <v>44721</v>
      </c>
      <c r="B17" s="246" t="s">
        <v>901</v>
      </c>
      <c r="C17" s="111">
        <v>69162.899999999994</v>
      </c>
      <c r="D17" s="412"/>
      <c r="E17" s="111"/>
      <c r="F17" s="547">
        <f t="shared" si="0"/>
        <v>69162.899999999994</v>
      </c>
      <c r="H17" s="393"/>
      <c r="I17" s="391"/>
      <c r="J17" s="392"/>
      <c r="K17" s="245"/>
      <c r="L17" s="111"/>
      <c r="M17" s="137">
        <f t="shared" si="1"/>
        <v>0</v>
      </c>
    </row>
    <row r="18" spans="1:13" ht="15.75" x14ac:dyDescent="0.25">
      <c r="A18" s="454">
        <v>44722</v>
      </c>
      <c r="B18" s="246" t="s">
        <v>902</v>
      </c>
      <c r="C18" s="111">
        <v>157826.47</v>
      </c>
      <c r="D18" s="412"/>
      <c r="E18" s="111"/>
      <c r="F18" s="547">
        <f t="shared" si="0"/>
        <v>157826.47</v>
      </c>
      <c r="H18" s="393"/>
      <c r="I18" s="391"/>
      <c r="J18" s="392"/>
      <c r="K18" s="245"/>
      <c r="L18" s="111"/>
      <c r="M18" s="137">
        <f t="shared" si="1"/>
        <v>0</v>
      </c>
    </row>
    <row r="19" spans="1:13" ht="15.75" x14ac:dyDescent="0.25">
      <c r="A19" s="454">
        <v>44723</v>
      </c>
      <c r="B19" s="246" t="s">
        <v>920</v>
      </c>
      <c r="C19" s="111">
        <v>75251.399999999994</v>
      </c>
      <c r="D19" s="412"/>
      <c r="E19" s="111"/>
      <c r="F19" s="547">
        <f t="shared" si="0"/>
        <v>75251.399999999994</v>
      </c>
      <c r="H19" s="393"/>
      <c r="I19" s="391"/>
      <c r="J19" s="392"/>
      <c r="K19" s="245"/>
      <c r="L19" s="111"/>
      <c r="M19" s="137">
        <f t="shared" si="1"/>
        <v>0</v>
      </c>
    </row>
    <row r="20" spans="1:13" ht="15.75" x14ac:dyDescent="0.25">
      <c r="A20" s="454">
        <v>44725</v>
      </c>
      <c r="B20" s="246" t="s">
        <v>921</v>
      </c>
      <c r="C20" s="111">
        <v>59986.66</v>
      </c>
      <c r="D20" s="412"/>
      <c r="E20" s="111"/>
      <c r="F20" s="547">
        <f t="shared" si="0"/>
        <v>59986.66</v>
      </c>
      <c r="H20" s="393"/>
      <c r="I20" s="391"/>
      <c r="J20" s="392"/>
      <c r="K20" s="245"/>
      <c r="L20" s="111"/>
      <c r="M20" s="137">
        <f t="shared" si="1"/>
        <v>0</v>
      </c>
    </row>
    <row r="21" spans="1:13" ht="15.75" x14ac:dyDescent="0.25">
      <c r="A21" s="454">
        <v>44726</v>
      </c>
      <c r="B21" s="246" t="s">
        <v>922</v>
      </c>
      <c r="C21" s="111">
        <v>28057.52</v>
      </c>
      <c r="D21" s="412"/>
      <c r="E21" s="111"/>
      <c r="F21" s="547">
        <f t="shared" si="0"/>
        <v>28057.52</v>
      </c>
      <c r="H21" s="393"/>
      <c r="I21" s="391"/>
      <c r="J21" s="392"/>
      <c r="K21" s="245"/>
      <c r="L21" s="111"/>
      <c r="M21" s="137">
        <f t="shared" si="1"/>
        <v>0</v>
      </c>
    </row>
    <row r="22" spans="1:13" ht="18.75" x14ac:dyDescent="0.3">
      <c r="A22" s="454">
        <v>44726</v>
      </c>
      <c r="B22" s="246" t="s">
        <v>923</v>
      </c>
      <c r="C22" s="111">
        <v>4554</v>
      </c>
      <c r="D22" s="412"/>
      <c r="E22" s="111"/>
      <c r="F22" s="547">
        <f t="shared" si="0"/>
        <v>4554</v>
      </c>
      <c r="G22" s="649"/>
      <c r="H22" s="393"/>
      <c r="I22" s="391"/>
      <c r="J22" s="392"/>
      <c r="K22" s="245"/>
      <c r="L22" s="111"/>
      <c r="M22" s="137">
        <f t="shared" si="1"/>
        <v>0</v>
      </c>
    </row>
    <row r="23" spans="1:13" ht="15.75" x14ac:dyDescent="0.25">
      <c r="A23" s="454">
        <v>44727</v>
      </c>
      <c r="B23" s="246" t="s">
        <v>924</v>
      </c>
      <c r="C23" s="111">
        <v>20506.8</v>
      </c>
      <c r="D23" s="412"/>
      <c r="E23" s="111"/>
      <c r="F23" s="547">
        <f t="shared" si="0"/>
        <v>20506.8</v>
      </c>
      <c r="G23" s="2"/>
      <c r="H23" s="393"/>
      <c r="I23" s="391"/>
      <c r="J23" s="392"/>
      <c r="K23" s="245"/>
      <c r="L23" s="111"/>
      <c r="M23" s="137">
        <f t="shared" si="1"/>
        <v>0</v>
      </c>
    </row>
    <row r="24" spans="1:13" ht="15.75" x14ac:dyDescent="0.25">
      <c r="A24" s="454">
        <v>44728</v>
      </c>
      <c r="B24" s="246" t="s">
        <v>925</v>
      </c>
      <c r="C24" s="111">
        <v>70754.91</v>
      </c>
      <c r="D24" s="412"/>
      <c r="E24" s="111"/>
      <c r="F24" s="547">
        <f t="shared" si="0"/>
        <v>70754.91</v>
      </c>
      <c r="G24" s="2"/>
      <c r="H24" s="393"/>
      <c r="I24" s="391"/>
      <c r="J24" s="392"/>
      <c r="K24" s="245"/>
      <c r="L24" s="111"/>
      <c r="M24" s="137">
        <f t="shared" si="1"/>
        <v>0</v>
      </c>
    </row>
    <row r="25" spans="1:13" ht="15.75" x14ac:dyDescent="0.25">
      <c r="A25" s="666">
        <v>44729</v>
      </c>
      <c r="B25" s="260" t="s">
        <v>926</v>
      </c>
      <c r="C25" s="261">
        <v>102195.9</v>
      </c>
      <c r="D25" s="412"/>
      <c r="E25" s="111"/>
      <c r="F25" s="547">
        <f t="shared" si="0"/>
        <v>102195.9</v>
      </c>
      <c r="G25" s="650"/>
      <c r="H25" s="393"/>
      <c r="I25" s="391"/>
      <c r="J25" s="392"/>
      <c r="K25" s="245"/>
      <c r="L25" s="111"/>
      <c r="M25" s="137">
        <f t="shared" si="1"/>
        <v>0</v>
      </c>
    </row>
    <row r="26" spans="1:13" ht="15.75" x14ac:dyDescent="0.25">
      <c r="A26" s="454"/>
      <c r="B26" s="583"/>
      <c r="C26" s="111"/>
      <c r="D26" s="412"/>
      <c r="E26" s="111"/>
      <c r="F26" s="547">
        <f t="shared" si="0"/>
        <v>0</v>
      </c>
      <c r="G26" s="650"/>
      <c r="H26" s="393"/>
      <c r="I26" s="391"/>
      <c r="J26" s="392"/>
      <c r="K26" s="245"/>
      <c r="L26" s="111"/>
      <c r="M26" s="137">
        <f t="shared" si="1"/>
        <v>0</v>
      </c>
    </row>
    <row r="27" spans="1:13" ht="15.75" x14ac:dyDescent="0.25">
      <c r="A27" s="454"/>
      <c r="B27" s="246"/>
      <c r="C27" s="111"/>
      <c r="D27" s="412"/>
      <c r="E27" s="111"/>
      <c r="F27" s="547">
        <f t="shared" si="0"/>
        <v>0</v>
      </c>
      <c r="G27" s="650"/>
      <c r="H27" s="393"/>
      <c r="I27" s="391"/>
      <c r="J27" s="392"/>
      <c r="K27" s="245"/>
      <c r="L27" s="111"/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7">
        <f t="shared" si="0"/>
        <v>0</v>
      </c>
      <c r="G28" s="650"/>
      <c r="H28" s="393"/>
      <c r="I28" s="391"/>
      <c r="J28" s="392"/>
      <c r="K28" s="245"/>
      <c r="L28" s="111"/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7">
        <f t="shared" si="0"/>
        <v>0</v>
      </c>
      <c r="G29" s="650"/>
      <c r="H29" s="393"/>
      <c r="I29" s="391"/>
      <c r="J29" s="392"/>
      <c r="K29" s="245"/>
      <c r="L29" s="111"/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7">
        <f t="shared" si="0"/>
        <v>0</v>
      </c>
      <c r="G30" s="650"/>
      <c r="H30" s="393"/>
      <c r="I30" s="391"/>
      <c r="J30" s="392"/>
      <c r="K30" s="245"/>
      <c r="L30" s="111"/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7">
        <f t="shared" si="0"/>
        <v>0</v>
      </c>
      <c r="G31" s="2"/>
      <c r="H31" s="393"/>
      <c r="I31" s="391"/>
      <c r="J31" s="392"/>
      <c r="K31" s="245"/>
      <c r="L31" s="111"/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7">
        <f t="shared" si="0"/>
        <v>0</v>
      </c>
      <c r="G32" s="2"/>
      <c r="H32" s="393"/>
      <c r="I32" s="391"/>
      <c r="J32" s="392"/>
      <c r="K32" s="245"/>
      <c r="L32" s="111"/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7">
        <f t="shared" si="0"/>
        <v>0</v>
      </c>
      <c r="H33" s="393"/>
      <c r="I33" s="391"/>
      <c r="J33" s="392"/>
      <c r="K33" s="245"/>
      <c r="L33" s="111"/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7">
        <f t="shared" si="0"/>
        <v>0</v>
      </c>
      <c r="H34" s="393"/>
      <c r="I34" s="391"/>
      <c r="J34" s="392"/>
      <c r="K34" s="245"/>
      <c r="L34" s="111"/>
      <c r="M34" s="137">
        <f t="shared" si="1"/>
        <v>0</v>
      </c>
    </row>
    <row r="35" spans="1:13" ht="15.75" x14ac:dyDescent="0.25">
      <c r="A35" s="454"/>
      <c r="B35" s="246"/>
      <c r="C35" s="111"/>
      <c r="D35" s="412"/>
      <c r="E35" s="111"/>
      <c r="F35" s="547">
        <f t="shared" si="0"/>
        <v>0</v>
      </c>
      <c r="H35" s="245"/>
      <c r="I35" s="57"/>
      <c r="J35" s="111"/>
      <c r="K35" s="245"/>
      <c r="L35" s="111"/>
      <c r="M35" s="137">
        <f t="shared" si="1"/>
        <v>0</v>
      </c>
    </row>
    <row r="36" spans="1:13" ht="15.75" x14ac:dyDescent="0.25">
      <c r="A36" s="454"/>
      <c r="B36" s="246"/>
      <c r="C36" s="111"/>
      <c r="D36" s="412"/>
      <c r="E36" s="111"/>
      <c r="F36" s="547">
        <f t="shared" si="0"/>
        <v>0</v>
      </c>
      <c r="H36" s="245"/>
      <c r="I36" s="57"/>
      <c r="J36" s="111"/>
      <c r="K36" s="245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7">
        <f t="shared" si="0"/>
        <v>0</v>
      </c>
      <c r="H37" s="245"/>
      <c r="I37" s="57"/>
      <c r="J37" s="111"/>
      <c r="K37" s="245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7">
        <f t="shared" si="0"/>
        <v>0</v>
      </c>
      <c r="H38" s="245"/>
      <c r="I38" s="57"/>
      <c r="J38" s="111"/>
      <c r="K38" s="245"/>
      <c r="L38" s="111"/>
      <c r="M38" s="137">
        <f t="shared" si="1"/>
        <v>0</v>
      </c>
    </row>
    <row r="39" spans="1:13" ht="15.75" hidden="1" x14ac:dyDescent="0.25">
      <c r="A39" s="134"/>
      <c r="B39" s="139"/>
      <c r="C39" s="69"/>
      <c r="D39" s="253"/>
      <c r="E39" s="69"/>
      <c r="F39" s="111">
        <f t="shared" si="0"/>
        <v>0</v>
      </c>
      <c r="H39" s="134"/>
      <c r="I39" s="139"/>
      <c r="J39" s="69"/>
      <c r="K39" s="140"/>
      <c r="L39" s="69"/>
      <c r="M39" s="137" t="e">
        <f>#REF!+J39-L39</f>
        <v>#REF!</v>
      </c>
    </row>
    <row r="40" spans="1:13" ht="15.75" hidden="1" x14ac:dyDescent="0.25">
      <c r="A40" s="134"/>
      <c r="B40" s="139"/>
      <c r="C40" s="69"/>
      <c r="D40" s="253"/>
      <c r="E40" s="69"/>
      <c r="F40" s="111">
        <f t="shared" si="0"/>
        <v>0</v>
      </c>
      <c r="H40" s="134"/>
      <c r="I40" s="139"/>
      <c r="J40" s="69"/>
      <c r="K40" s="140"/>
      <c r="L40" s="69"/>
      <c r="M40" s="137" t="e">
        <f t="shared" si="1"/>
        <v>#REF!</v>
      </c>
    </row>
    <row r="41" spans="1:13" ht="15.75" hidden="1" x14ac:dyDescent="0.25">
      <c r="A41" s="134"/>
      <c r="B41" s="139"/>
      <c r="C41" s="69"/>
      <c r="D41" s="253"/>
      <c r="E41" s="69"/>
      <c r="F41" s="111">
        <f t="shared" si="0"/>
        <v>0</v>
      </c>
      <c r="H41" s="134"/>
      <c r="I41" s="139"/>
      <c r="J41" s="69"/>
      <c r="K41" s="140"/>
      <c r="L41" s="69"/>
      <c r="M41" s="137" t="e">
        <f t="shared" si="1"/>
        <v>#REF!</v>
      </c>
    </row>
    <row r="42" spans="1:13" ht="15.75" hidden="1" x14ac:dyDescent="0.25">
      <c r="A42" s="134"/>
      <c r="B42" s="139"/>
      <c r="C42" s="69"/>
      <c r="D42" s="253"/>
      <c r="E42" s="69"/>
      <c r="F42" s="111">
        <f t="shared" si="0"/>
        <v>0</v>
      </c>
      <c r="H42" s="134"/>
      <c r="I42" s="139"/>
      <c r="J42" s="69"/>
      <c r="K42" s="140"/>
      <c r="L42" s="69"/>
      <c r="M42" s="137" t="e">
        <f t="shared" si="1"/>
        <v>#REF!</v>
      </c>
    </row>
    <row r="43" spans="1:13" ht="15.75" hidden="1" x14ac:dyDescent="0.25">
      <c r="A43" s="134"/>
      <c r="B43" s="139"/>
      <c r="C43" s="69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 t="e">
        <f t="shared" si="1"/>
        <v>#REF!</v>
      </c>
    </row>
    <row r="44" spans="1:13" ht="15.75" hidden="1" x14ac:dyDescent="0.25">
      <c r="A44" s="134"/>
      <c r="B44" s="139"/>
      <c r="C44" s="69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 t="e">
        <f t="shared" si="1"/>
        <v>#REF!</v>
      </c>
    </row>
    <row r="45" spans="1:13" ht="15.75" hidden="1" x14ac:dyDescent="0.25">
      <c r="A45" s="134"/>
      <c r="B45" s="139"/>
      <c r="C45" s="69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 t="e">
        <f t="shared" si="1"/>
        <v>#REF!</v>
      </c>
    </row>
    <row r="46" spans="1:13" ht="15.75" hidden="1" x14ac:dyDescent="0.25">
      <c r="A46" s="134"/>
      <c r="B46" s="139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 t="e">
        <f t="shared" si="1"/>
        <v>#REF!</v>
      </c>
    </row>
    <row r="47" spans="1:13" ht="15.75" hidden="1" x14ac:dyDescent="0.25">
      <c r="A47" s="134"/>
      <c r="B47" s="139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 t="e">
        <f t="shared" si="1"/>
        <v>#REF!</v>
      </c>
    </row>
    <row r="48" spans="1:13" ht="15.75" hidden="1" x14ac:dyDescent="0.25">
      <c r="A48" s="134"/>
      <c r="B48" s="139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 t="e">
        <f t="shared" si="1"/>
        <v>#REF!</v>
      </c>
    </row>
    <row r="49" spans="1:13" ht="15.75" hidden="1" x14ac:dyDescent="0.25">
      <c r="A49" s="134"/>
      <c r="B49" s="13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 t="e">
        <f t="shared" si="1"/>
        <v>#REF!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 t="e">
        <f t="shared" si="1"/>
        <v>#REF!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 t="e">
        <f t="shared" si="1"/>
        <v>#REF!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 t="e">
        <f t="shared" si="1"/>
        <v>#REF!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 t="e">
        <f t="shared" si="1"/>
        <v>#REF!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 t="e">
        <f t="shared" si="1"/>
        <v>#REF!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 t="e">
        <f t="shared" si="1"/>
        <v>#REF!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 t="e">
        <f t="shared" si="1"/>
        <v>#REF!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 t="e">
        <f t="shared" si="1"/>
        <v>#REF!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 t="e">
        <f t="shared" si="1"/>
        <v>#REF!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 t="e">
        <f t="shared" si="1"/>
        <v>#REF!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 t="e">
        <f t="shared" si="1"/>
        <v>#REF!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 t="e">
        <f t="shared" si="1"/>
        <v>#REF!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 t="e">
        <f t="shared" si="1"/>
        <v>#REF!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 t="e">
        <f t="shared" si="1"/>
        <v>#REF!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 t="e">
        <f t="shared" si="1"/>
        <v>#REF!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148"/>
      <c r="L65" s="69"/>
      <c r="M65" s="137" t="e">
        <f t="shared" si="1"/>
        <v>#REF!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1179801.69</v>
      </c>
      <c r="D67" s="407"/>
      <c r="E67" s="395">
        <f>SUM(E3:E66)</f>
        <v>0</v>
      </c>
      <c r="F67" s="153">
        <f>SUM(F3:F66)</f>
        <v>1179801.69</v>
      </c>
      <c r="H67" s="767" t="s">
        <v>594</v>
      </c>
      <c r="I67" s="768"/>
      <c r="J67" s="647">
        <f>SUM(J3:J66)</f>
        <v>0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29" t="s">
        <v>207</v>
      </c>
      <c r="H68" s="769"/>
      <c r="I68" s="770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30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F68:F69"/>
    <mergeCell ref="H67:I68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02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03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667"/>
      <c r="C1" s="669" t="s">
        <v>208</v>
      </c>
      <c r="D1" s="670"/>
      <c r="E1" s="670"/>
      <c r="F1" s="670"/>
      <c r="G1" s="670"/>
      <c r="H1" s="670"/>
      <c r="I1" s="670"/>
      <c r="J1" s="670"/>
      <c r="K1" s="670"/>
      <c r="L1" s="670"/>
      <c r="M1" s="670"/>
    </row>
    <row r="2" spans="1:25" ht="16.5" thickBot="1" x14ac:dyDescent="0.3">
      <c r="B2" s="668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1" t="s">
        <v>0</v>
      </c>
      <c r="C3" s="672"/>
      <c r="D3" s="10"/>
      <c r="E3" s="11"/>
      <c r="F3" s="11"/>
      <c r="H3" s="673" t="s">
        <v>26</v>
      </c>
      <c r="I3" s="673"/>
      <c r="K3" s="165"/>
      <c r="L3" s="13"/>
      <c r="M3" s="14"/>
      <c r="P3" s="710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674" t="s">
        <v>2</v>
      </c>
      <c r="F4" s="675"/>
      <c r="H4" s="676" t="s">
        <v>3</v>
      </c>
      <c r="I4" s="677"/>
      <c r="J4" s="19"/>
      <c r="K4" s="166"/>
      <c r="L4" s="20"/>
      <c r="M4" s="21" t="s">
        <v>4</v>
      </c>
      <c r="N4" s="22" t="s">
        <v>5</v>
      </c>
      <c r="P4" s="711"/>
      <c r="Q4" s="286" t="s">
        <v>209</v>
      </c>
      <c r="W4" s="720" t="s">
        <v>124</v>
      </c>
      <c r="X4" s="720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20"/>
      <c r="X5" s="720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24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25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26"/>
      <c r="X21" s="726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27"/>
      <c r="X23" s="727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27"/>
      <c r="X24" s="727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28"/>
      <c r="X25" s="728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28"/>
      <c r="X26" s="728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21"/>
      <c r="X27" s="722"/>
      <c r="Y27" s="723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22"/>
      <c r="X28" s="722"/>
      <c r="Y28" s="723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12">
        <f>SUM(M5:M35)</f>
        <v>321168.83</v>
      </c>
      <c r="N36" s="714">
        <f>SUM(N5:N35)</f>
        <v>467016</v>
      </c>
      <c r="O36" s="276"/>
      <c r="P36" s="277">
        <v>0</v>
      </c>
      <c r="Q36" s="716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13"/>
      <c r="N37" s="715"/>
      <c r="O37" s="276"/>
      <c r="P37" s="277">
        <v>0</v>
      </c>
      <c r="Q37" s="717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89" t="s">
        <v>11</v>
      </c>
      <c r="I52" s="690"/>
      <c r="J52" s="100"/>
      <c r="K52" s="691">
        <f>I50+L50</f>
        <v>71911.59</v>
      </c>
      <c r="L52" s="718"/>
      <c r="M52" s="272"/>
      <c r="N52" s="272"/>
      <c r="P52" s="34"/>
      <c r="Q52" s="13"/>
    </row>
    <row r="53" spans="1:17" ht="16.5" thickBot="1" x14ac:dyDescent="0.3">
      <c r="D53" s="695" t="s">
        <v>12</v>
      </c>
      <c r="E53" s="695"/>
      <c r="F53" s="312">
        <f>F50-K52-C50</f>
        <v>-25952.549999999814</v>
      </c>
      <c r="I53" s="102"/>
      <c r="J53" s="103"/>
    </row>
    <row r="54" spans="1:17" ht="18.75" x14ac:dyDescent="0.3">
      <c r="D54" s="719" t="s">
        <v>95</v>
      </c>
      <c r="E54" s="719"/>
      <c r="F54" s="111">
        <v>-706888.38</v>
      </c>
      <c r="I54" s="696" t="s">
        <v>13</v>
      </c>
      <c r="J54" s="697"/>
      <c r="K54" s="698">
        <f>F56+F57+F58</f>
        <v>1308778.3500000003</v>
      </c>
      <c r="L54" s="698"/>
      <c r="M54" s="704" t="s">
        <v>211</v>
      </c>
      <c r="N54" s="705"/>
      <c r="O54" s="705"/>
      <c r="P54" s="705"/>
      <c r="Q54" s="706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07"/>
      <c r="N55" s="708"/>
      <c r="O55" s="708"/>
      <c r="P55" s="708"/>
      <c r="Q55" s="709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00">
        <f>-C4</f>
        <v>-567389.35</v>
      </c>
      <c r="L56" s="701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78" t="s">
        <v>18</v>
      </c>
      <c r="E58" s="679"/>
      <c r="F58" s="113">
        <v>2142307.62</v>
      </c>
      <c r="I58" s="680" t="s">
        <v>198</v>
      </c>
      <c r="J58" s="681"/>
      <c r="K58" s="682">
        <f>K54+K56</f>
        <v>741389.00000000035</v>
      </c>
      <c r="L58" s="68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29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30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67"/>
      <c r="C1" s="669" t="s">
        <v>208</v>
      </c>
      <c r="D1" s="670"/>
      <c r="E1" s="670"/>
      <c r="F1" s="670"/>
      <c r="G1" s="670"/>
      <c r="H1" s="670"/>
      <c r="I1" s="670"/>
      <c r="J1" s="670"/>
      <c r="K1" s="670"/>
      <c r="L1" s="670"/>
      <c r="M1" s="670"/>
    </row>
    <row r="2" spans="1:25" ht="16.5" thickBot="1" x14ac:dyDescent="0.3">
      <c r="B2" s="668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1" t="s">
        <v>0</v>
      </c>
      <c r="C3" s="672"/>
      <c r="D3" s="10"/>
      <c r="E3" s="11"/>
      <c r="F3" s="11"/>
      <c r="H3" s="673" t="s">
        <v>26</v>
      </c>
      <c r="I3" s="673"/>
      <c r="K3" s="165"/>
      <c r="L3" s="13"/>
      <c r="M3" s="14"/>
      <c r="P3" s="710" t="s">
        <v>6</v>
      </c>
      <c r="R3" s="731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674" t="s">
        <v>2</v>
      </c>
      <c r="F4" s="675"/>
      <c r="H4" s="676" t="s">
        <v>3</v>
      </c>
      <c r="I4" s="677"/>
      <c r="J4" s="19"/>
      <c r="K4" s="166"/>
      <c r="L4" s="20"/>
      <c r="M4" s="21" t="s">
        <v>4</v>
      </c>
      <c r="N4" s="22" t="s">
        <v>5</v>
      </c>
      <c r="P4" s="711"/>
      <c r="Q4" s="322" t="s">
        <v>217</v>
      </c>
      <c r="R4" s="732"/>
      <c r="W4" s="720" t="s">
        <v>124</v>
      </c>
      <c r="X4" s="720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20"/>
      <c r="X5" s="720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24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25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26"/>
      <c r="X21" s="726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27"/>
      <c r="X23" s="727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27"/>
      <c r="X24" s="727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28"/>
      <c r="X25" s="728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28"/>
      <c r="X26" s="728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21"/>
      <c r="X27" s="722"/>
      <c r="Y27" s="723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22"/>
      <c r="X28" s="722"/>
      <c r="Y28" s="723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12">
        <f>SUM(M5:M35)</f>
        <v>1077791.3</v>
      </c>
      <c r="N36" s="714">
        <f>SUM(N5:N35)</f>
        <v>936398</v>
      </c>
      <c r="O36" s="276"/>
      <c r="P36" s="277">
        <v>0</v>
      </c>
      <c r="Q36" s="716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13"/>
      <c r="N37" s="715"/>
      <c r="O37" s="276"/>
      <c r="P37" s="277">
        <v>0</v>
      </c>
      <c r="Q37" s="717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89" t="s">
        <v>11</v>
      </c>
      <c r="I52" s="690"/>
      <c r="J52" s="100"/>
      <c r="K52" s="691">
        <f>I50+L50</f>
        <v>90750.75</v>
      </c>
      <c r="L52" s="718"/>
      <c r="M52" s="272"/>
      <c r="N52" s="272"/>
      <c r="P52" s="34"/>
      <c r="Q52" s="13"/>
    </row>
    <row r="53" spans="1:17" ht="16.5" thickBot="1" x14ac:dyDescent="0.3">
      <c r="D53" s="695" t="s">
        <v>12</v>
      </c>
      <c r="E53" s="695"/>
      <c r="F53" s="312">
        <f>F50-K52-C50</f>
        <v>1739855.03</v>
      </c>
      <c r="I53" s="102"/>
      <c r="J53" s="103"/>
    </row>
    <row r="54" spans="1:17" ht="18.75" x14ac:dyDescent="0.3">
      <c r="D54" s="719" t="s">
        <v>95</v>
      </c>
      <c r="E54" s="719"/>
      <c r="F54" s="111">
        <v>-1567070.66</v>
      </c>
      <c r="I54" s="696" t="s">
        <v>13</v>
      </c>
      <c r="J54" s="697"/>
      <c r="K54" s="698">
        <f>F56+F57+F58</f>
        <v>703192.8600000001</v>
      </c>
      <c r="L54" s="698"/>
      <c r="M54" s="704" t="s">
        <v>211</v>
      </c>
      <c r="N54" s="705"/>
      <c r="O54" s="705"/>
      <c r="P54" s="705"/>
      <c r="Q54" s="706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07"/>
      <c r="N55" s="708"/>
      <c r="O55" s="708"/>
      <c r="P55" s="708"/>
      <c r="Q55" s="709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00">
        <f>-C4</f>
        <v>-567389.35</v>
      </c>
      <c r="L56" s="701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78" t="s">
        <v>18</v>
      </c>
      <c r="E58" s="679"/>
      <c r="F58" s="113">
        <v>754143.23</v>
      </c>
      <c r="I58" s="680" t="s">
        <v>198</v>
      </c>
      <c r="J58" s="681"/>
      <c r="K58" s="682">
        <f>K54+K56</f>
        <v>135803.51000000013</v>
      </c>
      <c r="L58" s="68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29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30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67"/>
      <c r="C1" s="733" t="s">
        <v>316</v>
      </c>
      <c r="D1" s="734"/>
      <c r="E1" s="734"/>
      <c r="F1" s="734"/>
      <c r="G1" s="734"/>
      <c r="H1" s="734"/>
      <c r="I1" s="734"/>
      <c r="J1" s="734"/>
      <c r="K1" s="734"/>
      <c r="L1" s="734"/>
      <c r="M1" s="734"/>
    </row>
    <row r="2" spans="1:25" ht="16.5" thickBot="1" x14ac:dyDescent="0.3">
      <c r="B2" s="668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1" t="s">
        <v>0</v>
      </c>
      <c r="C3" s="672"/>
      <c r="D3" s="10"/>
      <c r="E3" s="11"/>
      <c r="F3" s="11"/>
      <c r="H3" s="673" t="s">
        <v>26</v>
      </c>
      <c r="I3" s="673"/>
      <c r="K3" s="165"/>
      <c r="L3" s="13"/>
      <c r="M3" s="14"/>
      <c r="P3" s="710" t="s">
        <v>6</v>
      </c>
      <c r="R3" s="731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674" t="s">
        <v>2</v>
      </c>
      <c r="F4" s="675"/>
      <c r="H4" s="676" t="s">
        <v>3</v>
      </c>
      <c r="I4" s="677"/>
      <c r="J4" s="19"/>
      <c r="K4" s="166"/>
      <c r="L4" s="20"/>
      <c r="M4" s="21" t="s">
        <v>4</v>
      </c>
      <c r="N4" s="22" t="s">
        <v>5</v>
      </c>
      <c r="P4" s="711"/>
      <c r="Q4" s="322" t="s">
        <v>217</v>
      </c>
      <c r="R4" s="732"/>
      <c r="W4" s="720" t="s">
        <v>124</v>
      </c>
      <c r="X4" s="720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20"/>
      <c r="X5" s="720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24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25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26"/>
      <c r="X21" s="726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27"/>
      <c r="X23" s="727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27"/>
      <c r="X24" s="727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28"/>
      <c r="X25" s="728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28"/>
      <c r="X26" s="728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21"/>
      <c r="X27" s="722"/>
      <c r="Y27" s="723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22"/>
      <c r="X28" s="722"/>
      <c r="Y28" s="723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12">
        <f>SUM(M5:M35)</f>
        <v>1818445.73</v>
      </c>
      <c r="N36" s="714">
        <f>SUM(N5:N35)</f>
        <v>739014</v>
      </c>
      <c r="O36" s="276"/>
      <c r="P36" s="277">
        <v>0</v>
      </c>
      <c r="Q36" s="716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13"/>
      <c r="N37" s="715"/>
      <c r="O37" s="276"/>
      <c r="P37" s="277">
        <v>0</v>
      </c>
      <c r="Q37" s="717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89" t="s">
        <v>11</v>
      </c>
      <c r="I52" s="690"/>
      <c r="J52" s="100"/>
      <c r="K52" s="691">
        <f>I50+L50</f>
        <v>158798.12</v>
      </c>
      <c r="L52" s="718"/>
      <c r="M52" s="272"/>
      <c r="N52" s="272"/>
      <c r="P52" s="34"/>
      <c r="Q52" s="13"/>
    </row>
    <row r="53" spans="1:17" x14ac:dyDescent="0.25">
      <c r="D53" s="695" t="s">
        <v>12</v>
      </c>
      <c r="E53" s="695"/>
      <c r="F53" s="312">
        <f>F50-K52-C50</f>
        <v>2078470.75</v>
      </c>
      <c r="I53" s="102"/>
      <c r="J53" s="103"/>
    </row>
    <row r="54" spans="1:17" ht="18.75" x14ac:dyDescent="0.3">
      <c r="D54" s="719" t="s">
        <v>95</v>
      </c>
      <c r="E54" s="719"/>
      <c r="F54" s="111">
        <v>-1448401.2</v>
      </c>
      <c r="I54" s="696" t="s">
        <v>13</v>
      </c>
      <c r="J54" s="697"/>
      <c r="K54" s="698">
        <f>F56+F57+F58</f>
        <v>1025960.7</v>
      </c>
      <c r="L54" s="698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00">
        <f>-C4</f>
        <v>-754143.23</v>
      </c>
      <c r="L56" s="701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78" t="s">
        <v>18</v>
      </c>
      <c r="E58" s="679"/>
      <c r="F58" s="113">
        <v>1149740.4099999999</v>
      </c>
      <c r="I58" s="680" t="s">
        <v>198</v>
      </c>
      <c r="J58" s="681"/>
      <c r="K58" s="682">
        <f>K54+K56</f>
        <v>271817.46999999997</v>
      </c>
      <c r="L58" s="68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35" t="s">
        <v>413</v>
      </c>
      <c r="C43" s="736"/>
      <c r="D43" s="736"/>
      <c r="E43" s="737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38"/>
      <c r="C44" s="739"/>
      <c r="D44" s="739"/>
      <c r="E44" s="740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41"/>
      <c r="C45" s="742"/>
      <c r="D45" s="742"/>
      <c r="E45" s="743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50" t="s">
        <v>593</v>
      </c>
      <c r="C47" s="751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52"/>
      <c r="C48" s="753"/>
      <c r="D48" s="253"/>
      <c r="E48" s="69"/>
      <c r="F48" s="137">
        <f t="shared" si="2"/>
        <v>0</v>
      </c>
      <c r="I48" s="348"/>
      <c r="J48" s="744" t="s">
        <v>414</v>
      </c>
      <c r="K48" s="745"/>
      <c r="L48" s="746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47"/>
      <c r="K49" s="748"/>
      <c r="L49" s="749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54" t="s">
        <v>594</v>
      </c>
      <c r="J50" s="755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54"/>
      <c r="J51" s="755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54"/>
      <c r="J52" s="755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54"/>
      <c r="J53" s="755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54"/>
      <c r="J54" s="755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54"/>
      <c r="J55" s="755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54"/>
      <c r="J56" s="755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54"/>
      <c r="J57" s="755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54"/>
      <c r="J58" s="755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54"/>
      <c r="J59" s="755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54"/>
      <c r="J60" s="755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54"/>
      <c r="J61" s="755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54"/>
      <c r="J62" s="755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54"/>
      <c r="J63" s="755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54"/>
      <c r="J64" s="755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54"/>
      <c r="J65" s="755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54"/>
      <c r="J66" s="755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54"/>
      <c r="J67" s="755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54"/>
      <c r="J68" s="755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54"/>
      <c r="J69" s="755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54"/>
      <c r="J70" s="755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54"/>
      <c r="J71" s="755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54"/>
      <c r="J72" s="755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54"/>
      <c r="J73" s="755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54"/>
      <c r="J74" s="755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54"/>
      <c r="J75" s="755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54"/>
      <c r="J76" s="755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54"/>
      <c r="J77" s="755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56"/>
      <c r="J78" s="757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29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30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67"/>
      <c r="C1" s="733" t="s">
        <v>646</v>
      </c>
      <c r="D1" s="734"/>
      <c r="E1" s="734"/>
      <c r="F1" s="734"/>
      <c r="G1" s="734"/>
      <c r="H1" s="734"/>
      <c r="I1" s="734"/>
      <c r="J1" s="734"/>
      <c r="K1" s="734"/>
      <c r="L1" s="734"/>
      <c r="M1" s="734"/>
    </row>
    <row r="2" spans="1:25" ht="16.5" thickBot="1" x14ac:dyDescent="0.3">
      <c r="B2" s="668"/>
      <c r="C2" s="3"/>
      <c r="H2" s="5"/>
      <c r="I2" s="6"/>
      <c r="J2" s="7"/>
      <c r="L2" s="8"/>
      <c r="M2" s="6"/>
      <c r="N2" s="9"/>
    </row>
    <row r="3" spans="1:25" ht="21.75" thickBot="1" x14ac:dyDescent="0.35">
      <c r="B3" s="671" t="s">
        <v>0</v>
      </c>
      <c r="C3" s="672"/>
      <c r="D3" s="10"/>
      <c r="E3" s="11"/>
      <c r="F3" s="11"/>
      <c r="H3" s="673" t="s">
        <v>26</v>
      </c>
      <c r="I3" s="673"/>
      <c r="K3" s="165"/>
      <c r="L3" s="13"/>
      <c r="M3" s="14"/>
      <c r="P3" s="710" t="s">
        <v>6</v>
      </c>
      <c r="R3" s="731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674" t="s">
        <v>2</v>
      </c>
      <c r="F4" s="675"/>
      <c r="H4" s="676" t="s">
        <v>3</v>
      </c>
      <c r="I4" s="677"/>
      <c r="J4" s="19"/>
      <c r="K4" s="166"/>
      <c r="L4" s="20"/>
      <c r="M4" s="21" t="s">
        <v>4</v>
      </c>
      <c r="N4" s="22" t="s">
        <v>5</v>
      </c>
      <c r="P4" s="711"/>
      <c r="Q4" s="322" t="s">
        <v>217</v>
      </c>
      <c r="R4" s="732"/>
      <c r="W4" s="720" t="s">
        <v>124</v>
      </c>
      <c r="X4" s="720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20"/>
      <c r="X5" s="720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24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25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26"/>
      <c r="X21" s="726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27"/>
      <c r="X23" s="727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27"/>
      <c r="X24" s="727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28"/>
      <c r="X25" s="728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28"/>
      <c r="X26" s="728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21"/>
      <c r="X27" s="722"/>
      <c r="Y27" s="723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22"/>
      <c r="X28" s="722"/>
      <c r="Y28" s="723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12">
        <f>SUM(M5:M35)</f>
        <v>2143864.4900000002</v>
      </c>
      <c r="N36" s="714">
        <f>SUM(N5:N35)</f>
        <v>791108</v>
      </c>
      <c r="O36" s="276"/>
      <c r="P36" s="277">
        <v>0</v>
      </c>
      <c r="Q36" s="758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13"/>
      <c r="N37" s="715"/>
      <c r="O37" s="276"/>
      <c r="P37" s="277">
        <v>0</v>
      </c>
      <c r="Q37" s="759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760">
        <f>M36+N36</f>
        <v>2934972.49</v>
      </c>
      <c r="N39" s="761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89" t="s">
        <v>11</v>
      </c>
      <c r="I52" s="690"/>
      <c r="J52" s="100"/>
      <c r="K52" s="691">
        <f>I50+L50</f>
        <v>197471.8</v>
      </c>
      <c r="L52" s="718"/>
      <c r="M52" s="272"/>
      <c r="N52" s="272"/>
      <c r="P52" s="34"/>
      <c r="Q52" s="13"/>
    </row>
    <row r="53" spans="1:17" x14ac:dyDescent="0.25">
      <c r="D53" s="695" t="s">
        <v>12</v>
      </c>
      <c r="E53" s="695"/>
      <c r="F53" s="312">
        <f>F50-K52-C50</f>
        <v>2057786.11</v>
      </c>
      <c r="I53" s="102"/>
      <c r="J53" s="103"/>
    </row>
    <row r="54" spans="1:17" ht="18.75" x14ac:dyDescent="0.3">
      <c r="D54" s="719" t="s">
        <v>95</v>
      </c>
      <c r="E54" s="719"/>
      <c r="F54" s="111">
        <v>-1702928.14</v>
      </c>
      <c r="I54" s="696" t="s">
        <v>13</v>
      </c>
      <c r="J54" s="697"/>
      <c r="K54" s="698">
        <f>F56+F57+F58</f>
        <v>1147965.3400000003</v>
      </c>
      <c r="L54" s="698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00">
        <f>-C4</f>
        <v>-1149740.4099999999</v>
      </c>
      <c r="L56" s="701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78" t="s">
        <v>18</v>
      </c>
      <c r="E58" s="679"/>
      <c r="F58" s="113">
        <v>1266568.45</v>
      </c>
      <c r="I58" s="680" t="s">
        <v>97</v>
      </c>
      <c r="J58" s="681"/>
      <c r="K58" s="682">
        <f>K54+K56</f>
        <v>-1775.0699999995995</v>
      </c>
      <c r="L58" s="68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2022-06-10T16:27:35Z</cp:lastPrinted>
  <dcterms:created xsi:type="dcterms:W3CDTF">2021-11-04T19:08:42Z</dcterms:created>
  <dcterms:modified xsi:type="dcterms:W3CDTF">2022-06-17T20:27:59Z</dcterms:modified>
</cp:coreProperties>
</file>