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2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M26" i="16" l="1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<sst xmlns="http://schemas.openxmlformats.org/spreadsheetml/2006/main" count="1374" uniqueCount="758">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</sst>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8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3" borderId="1" xfId="1" applyFont="1" applyFill="1" applyBorder="1" applyAlignment="1">
      <alignment horizontal="center" vertical="center"/>
    </xf>
    <xf numFmtId="44" fontId="61" fillId="3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00FF99"/>
      <color rgb="FF00FF00"/>
      <color rgb="FFCC3399"/>
      <color rgb="FF990033"/>
      <color rgb="FF0000FF"/>
      <color rgb="FF99CCFF"/>
      <color rgb="FF800000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49"/>
      <c r="C1" s="551" t="s">
        <v>25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19" ht="16.5" thickBot="1" x14ac:dyDescent="0.3">
      <c r="B2" s="55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30" t="s">
        <v>6</v>
      </c>
      <c r="Q4" s="53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32">
        <f>SUM(M5:M38)</f>
        <v>247061</v>
      </c>
      <c r="N39" s="53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33"/>
      <c r="N40" s="53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36" t="s">
        <v>11</v>
      </c>
      <c r="I52" s="537"/>
      <c r="J52" s="100"/>
      <c r="K52" s="538">
        <f>I50+L50</f>
        <v>53873.49</v>
      </c>
      <c r="L52" s="539"/>
      <c r="M52" s="540">
        <f>N39+M39</f>
        <v>419924</v>
      </c>
      <c r="N52" s="541"/>
      <c r="P52" s="34"/>
      <c r="Q52" s="9"/>
    </row>
    <row r="53" spans="1:17" ht="15.75" x14ac:dyDescent="0.25">
      <c r="D53" s="542" t="s">
        <v>12</v>
      </c>
      <c r="E53" s="54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42" t="s">
        <v>95</v>
      </c>
      <c r="E54" s="542"/>
      <c r="F54" s="96">
        <v>-549976.4</v>
      </c>
      <c r="I54" s="543" t="s">
        <v>13</v>
      </c>
      <c r="J54" s="544"/>
      <c r="K54" s="545">
        <f>F56+F57+F58</f>
        <v>-24577.400000000023</v>
      </c>
      <c r="L54" s="54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47">
        <f>-C4</f>
        <v>0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25" t="s">
        <v>18</v>
      </c>
      <c r="E58" s="526"/>
      <c r="F58" s="113">
        <v>567389.35</v>
      </c>
      <c r="I58" s="527" t="s">
        <v>97</v>
      </c>
      <c r="J58" s="528"/>
      <c r="K58" s="529">
        <f>K54+K56</f>
        <v>-24577.400000000023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21" t="s">
        <v>597</v>
      </c>
      <c r="J76" s="62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23"/>
      <c r="J77" s="62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87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88"/>
      <c r="K81" s="1"/>
      <c r="L81" s="97"/>
      <c r="M81" s="3"/>
      <c r="N81" s="1"/>
    </row>
    <row r="82" spans="1:14" ht="18.75" x14ac:dyDescent="0.3">
      <c r="A82" s="435"/>
      <c r="B82" s="620" t="s">
        <v>595</v>
      </c>
      <c r="C82" s="62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91" t="s">
        <v>451</v>
      </c>
      <c r="D1" s="592"/>
      <c r="E1" s="592"/>
      <c r="F1" s="592"/>
      <c r="G1" s="592"/>
      <c r="H1" s="592"/>
      <c r="I1" s="592"/>
      <c r="J1" s="592"/>
      <c r="K1" s="592"/>
      <c r="L1" s="592"/>
      <c r="M1" s="59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  <c r="R3" s="58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322" t="s">
        <v>217</v>
      </c>
      <c r="R4" s="590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63"/>
      <c r="X27" s="564"/>
      <c r="Y27" s="56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64"/>
      <c r="X28" s="564"/>
      <c r="Y28" s="56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81">
        <f>SUM(M5:M35)</f>
        <v>2220612.02</v>
      </c>
      <c r="N36" s="583">
        <f>SUM(N5:N35)</f>
        <v>833865</v>
      </c>
      <c r="O36" s="276"/>
      <c r="P36" s="277">
        <v>0</v>
      </c>
      <c r="Q36" s="616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82"/>
      <c r="N37" s="584"/>
      <c r="O37" s="276"/>
      <c r="P37" s="277">
        <v>0</v>
      </c>
      <c r="Q37" s="617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8">
        <f>M36+N36</f>
        <v>3054477.02</v>
      </c>
      <c r="N39" s="619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217159.4</v>
      </c>
      <c r="L52" s="571"/>
      <c r="M52" s="272"/>
      <c r="N52" s="272"/>
      <c r="P52" s="34"/>
      <c r="Q52" s="13"/>
    </row>
    <row r="53" spans="1:17" x14ac:dyDescent="0.25">
      <c r="D53" s="542" t="s">
        <v>12</v>
      </c>
      <c r="E53" s="542"/>
      <c r="F53" s="312">
        <f>F50-K52-C50</f>
        <v>1453241.94</v>
      </c>
      <c r="I53" s="102"/>
      <c r="J53" s="103"/>
    </row>
    <row r="54" spans="1:17" ht="18.75" x14ac:dyDescent="0.3">
      <c r="D54" s="572" t="s">
        <v>95</v>
      </c>
      <c r="E54" s="572"/>
      <c r="F54" s="111">
        <v>-1360260.32</v>
      </c>
      <c r="I54" s="543" t="s">
        <v>13</v>
      </c>
      <c r="J54" s="544"/>
      <c r="K54" s="545">
        <f>F56+F57+F58</f>
        <v>1797288.1999999997</v>
      </c>
      <c r="L54" s="54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47">
        <f>-C4</f>
        <v>-1266568.45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25" t="s">
        <v>18</v>
      </c>
      <c r="E58" s="526"/>
      <c r="F58" s="113">
        <v>1792817.68</v>
      </c>
      <c r="I58" s="527" t="s">
        <v>198</v>
      </c>
      <c r="J58" s="528"/>
      <c r="K58" s="529">
        <f>K54+K56</f>
        <v>530719.74999999977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5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8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88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25" t="s">
        <v>594</v>
      </c>
      <c r="J83" s="626"/>
    </row>
    <row r="84" spans="1:14" ht="19.5" thickBot="1" x14ac:dyDescent="0.35">
      <c r="A84" s="518" t="s">
        <v>598</v>
      </c>
      <c r="B84" s="519"/>
      <c r="C84" s="520"/>
      <c r="D84" s="492"/>
      <c r="I84" s="627"/>
      <c r="J84" s="62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abSelected="1" topLeftCell="A31" workbookViewId="0">
      <selection activeCell="F43" sqref="F4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91" t="s">
        <v>620</v>
      </c>
      <c r="D1" s="592"/>
      <c r="E1" s="592"/>
      <c r="F1" s="592"/>
      <c r="G1" s="592"/>
      <c r="H1" s="592"/>
      <c r="I1" s="592"/>
      <c r="J1" s="592"/>
      <c r="K1" s="592"/>
      <c r="L1" s="592"/>
      <c r="M1" s="59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  <c r="R3" s="58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322" t="s">
        <v>217</v>
      </c>
      <c r="R4" s="590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32">
        <f>26691+51054.31+554929.3</f>
        <v>632674.6100000001</v>
      </c>
      <c r="N26" s="33">
        <v>57122</v>
      </c>
      <c r="O26" s="2"/>
      <c r="P26" s="284">
        <f t="shared" si="1"/>
        <v>719814.6100000001</v>
      </c>
      <c r="Q26" s="325">
        <v>0</v>
      </c>
      <c r="R26" s="388">
        <v>73524.61</v>
      </c>
      <c r="W26" s="570"/>
      <c r="X26" s="57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32">
        <v>39942</v>
      </c>
      <c r="N27" s="33">
        <v>24965</v>
      </c>
      <c r="O27" s="2"/>
      <c r="P27" s="39">
        <f t="shared" si="1"/>
        <v>87063</v>
      </c>
      <c r="Q27" s="325">
        <f t="shared" si="0"/>
        <v>-281</v>
      </c>
      <c r="R27" s="319">
        <v>0</v>
      </c>
      <c r="W27" s="563"/>
      <c r="X27" s="564"/>
      <c r="Y27" s="56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3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3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32">
        <v>95058.5</v>
      </c>
      <c r="N30" s="33">
        <v>40800</v>
      </c>
      <c r="O30" s="426"/>
      <c r="P30" s="34">
        <f t="shared" si="1"/>
        <v>146405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35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581">
        <f>SUM(M5:M40)</f>
        <v>2409353.6100000003</v>
      </c>
      <c r="N41" s="581">
        <f>SUM(N5:N40)</f>
        <v>1195667</v>
      </c>
      <c r="P41" s="509">
        <f>SUM(P5:P40)</f>
        <v>4285312.74</v>
      </c>
      <c r="Q41" s="629">
        <f>SUM(Q5:Q40)</f>
        <v>-135.3700000000099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582"/>
      <c r="N42" s="582"/>
      <c r="P42" s="34"/>
      <c r="Q42" s="630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31">
        <f>M41+N41</f>
        <v>3605020.6100000003</v>
      </c>
      <c r="N45" s="632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289121.83</v>
      </c>
      <c r="L52" s="571"/>
      <c r="M52" s="272"/>
      <c r="N52" s="272"/>
      <c r="P52" s="34"/>
      <c r="Q52" s="13"/>
    </row>
    <row r="53" spans="1:17" x14ac:dyDescent="0.25">
      <c r="D53" s="542" t="s">
        <v>12</v>
      </c>
      <c r="E53" s="542"/>
      <c r="F53" s="312">
        <f>F50-K52-C50</f>
        <v>3402894.67</v>
      </c>
      <c r="I53" s="102"/>
      <c r="J53" s="103"/>
    </row>
    <row r="54" spans="1:17" ht="18.75" x14ac:dyDescent="0.3">
      <c r="D54" s="572" t="s">
        <v>95</v>
      </c>
      <c r="E54" s="572"/>
      <c r="F54" s="111">
        <v>-1884975.46</v>
      </c>
      <c r="I54" s="543" t="s">
        <v>13</v>
      </c>
      <c r="J54" s="544"/>
      <c r="K54" s="545">
        <f>F56+F57+F58</f>
        <v>3549636.8899999997</v>
      </c>
      <c r="L54" s="54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547">
        <f>-C4</f>
        <v>-1792817.68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25" t="s">
        <v>18</v>
      </c>
      <c r="E58" s="526"/>
      <c r="F58" s="113">
        <v>2112071.92</v>
      </c>
      <c r="I58" s="527" t="s">
        <v>198</v>
      </c>
      <c r="J58" s="528"/>
      <c r="K58" s="529">
        <f>K54+K56</f>
        <v>1756819.2099999997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topLeftCell="F1" workbookViewId="0">
      <pane ySplit="2" topLeftCell="A51" activePane="bottomLeft" state="frozen"/>
      <selection pane="bottomLeft" activeCell="M95" sqref="M9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633">
        <v>8871</v>
      </c>
      <c r="K3" s="500">
        <v>0</v>
      </c>
      <c r="L3" s="634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635">
        <v>8877</v>
      </c>
      <c r="K4" s="503">
        <v>16921.599999999999</v>
      </c>
      <c r="L4" s="636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633">
        <v>8883</v>
      </c>
      <c r="K5" s="500">
        <v>24058.799999999999</v>
      </c>
      <c r="L5" s="634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633">
        <v>8891</v>
      </c>
      <c r="K6" s="500">
        <v>11335.2</v>
      </c>
      <c r="L6" s="634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636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634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636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636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634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636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634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636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634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634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634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634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634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636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636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634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634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634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634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636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636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636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634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636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634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636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634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636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634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636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634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634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634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636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636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636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8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637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58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58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25" t="s">
        <v>594</v>
      </c>
      <c r="J93" s="626"/>
    </row>
    <row r="94" spans="1:14" ht="19.5" thickBot="1" x14ac:dyDescent="0.35">
      <c r="A94" s="456"/>
      <c r="B94" s="521" t="s">
        <v>728</v>
      </c>
      <c r="C94" s="522"/>
      <c r="D94" s="523"/>
      <c r="E94" s="524"/>
      <c r="I94" s="627"/>
      <c r="J94" s="62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6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6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51" t="s">
        <v>208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286" t="s">
        <v>209</v>
      </c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62"/>
      <c r="X5" s="56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6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6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70"/>
      <c r="X25" s="57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70"/>
      <c r="X26" s="57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63"/>
      <c r="X27" s="564"/>
      <c r="Y27" s="56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81">
        <f>SUM(M5:M35)</f>
        <v>321168.83</v>
      </c>
      <c r="N36" s="583">
        <f>SUM(N5:N35)</f>
        <v>467016</v>
      </c>
      <c r="O36" s="276"/>
      <c r="P36" s="277">
        <v>0</v>
      </c>
      <c r="Q36" s="58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82"/>
      <c r="N37" s="584"/>
      <c r="O37" s="276"/>
      <c r="P37" s="277">
        <v>0</v>
      </c>
      <c r="Q37" s="58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71911.59</v>
      </c>
      <c r="L52" s="571"/>
      <c r="M52" s="272"/>
      <c r="N52" s="272"/>
      <c r="P52" s="34"/>
      <c r="Q52" s="13"/>
    </row>
    <row r="53" spans="1:17" ht="16.5" thickBot="1" x14ac:dyDescent="0.3">
      <c r="D53" s="542" t="s">
        <v>12</v>
      </c>
      <c r="E53" s="542"/>
      <c r="F53" s="312">
        <f>F50-K52-C50</f>
        <v>-25952.549999999814</v>
      </c>
      <c r="I53" s="102"/>
      <c r="J53" s="103"/>
    </row>
    <row r="54" spans="1:17" ht="18.75" x14ac:dyDescent="0.3">
      <c r="D54" s="572" t="s">
        <v>95</v>
      </c>
      <c r="E54" s="572"/>
      <c r="F54" s="111">
        <v>-706888.38</v>
      </c>
      <c r="I54" s="543" t="s">
        <v>13</v>
      </c>
      <c r="J54" s="544"/>
      <c r="K54" s="545">
        <f>F56+F57+F58</f>
        <v>1308778.3500000003</v>
      </c>
      <c r="L54" s="545"/>
      <c r="M54" s="573" t="s">
        <v>211</v>
      </c>
      <c r="N54" s="574"/>
      <c r="O54" s="574"/>
      <c r="P54" s="574"/>
      <c r="Q54" s="57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76"/>
      <c r="N55" s="577"/>
      <c r="O55" s="577"/>
      <c r="P55" s="577"/>
      <c r="Q55" s="57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47">
        <f>-C4</f>
        <v>-567389.35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25" t="s">
        <v>18</v>
      </c>
      <c r="E58" s="526"/>
      <c r="F58" s="113">
        <v>2142307.62</v>
      </c>
      <c r="I58" s="527" t="s">
        <v>198</v>
      </c>
      <c r="J58" s="528"/>
      <c r="K58" s="529">
        <f>K54+K56</f>
        <v>741389.00000000035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8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8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51" t="s">
        <v>208</v>
      </c>
      <c r="D1" s="552"/>
      <c r="E1" s="552"/>
      <c r="F1" s="552"/>
      <c r="G1" s="552"/>
      <c r="H1" s="552"/>
      <c r="I1" s="552"/>
      <c r="J1" s="552"/>
      <c r="K1" s="552"/>
      <c r="L1" s="552"/>
      <c r="M1" s="55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  <c r="R3" s="58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322" t="s">
        <v>217</v>
      </c>
      <c r="R4" s="590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62"/>
      <c r="X5" s="56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63"/>
      <c r="X27" s="564"/>
      <c r="Y27" s="56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64"/>
      <c r="X28" s="564"/>
      <c r="Y28" s="56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81">
        <f>SUM(M5:M35)</f>
        <v>1077791.3</v>
      </c>
      <c r="N36" s="583">
        <f>SUM(N5:N35)</f>
        <v>936398</v>
      </c>
      <c r="O36" s="276"/>
      <c r="P36" s="277">
        <v>0</v>
      </c>
      <c r="Q36" s="58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82"/>
      <c r="N37" s="584"/>
      <c r="O37" s="276"/>
      <c r="P37" s="277">
        <v>0</v>
      </c>
      <c r="Q37" s="58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90750.75</v>
      </c>
      <c r="L52" s="571"/>
      <c r="M52" s="272"/>
      <c r="N52" s="272"/>
      <c r="P52" s="34"/>
      <c r="Q52" s="13"/>
    </row>
    <row r="53" spans="1:17" ht="16.5" thickBot="1" x14ac:dyDescent="0.3">
      <c r="D53" s="542" t="s">
        <v>12</v>
      </c>
      <c r="E53" s="542"/>
      <c r="F53" s="312">
        <f>F50-K52-C50</f>
        <v>1739855.03</v>
      </c>
      <c r="I53" s="102"/>
      <c r="J53" s="103"/>
    </row>
    <row r="54" spans="1:17" ht="18.75" x14ac:dyDescent="0.3">
      <c r="D54" s="572" t="s">
        <v>95</v>
      </c>
      <c r="E54" s="572"/>
      <c r="F54" s="111">
        <v>-1567070.66</v>
      </c>
      <c r="I54" s="543" t="s">
        <v>13</v>
      </c>
      <c r="J54" s="544"/>
      <c r="K54" s="545">
        <f>F56+F57+F58</f>
        <v>703192.8600000001</v>
      </c>
      <c r="L54" s="545"/>
      <c r="M54" s="573" t="s">
        <v>211</v>
      </c>
      <c r="N54" s="574"/>
      <c r="O54" s="574"/>
      <c r="P54" s="574"/>
      <c r="Q54" s="57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76"/>
      <c r="N55" s="577"/>
      <c r="O55" s="577"/>
      <c r="P55" s="577"/>
      <c r="Q55" s="57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47">
        <f>-C4</f>
        <v>-567389.35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25" t="s">
        <v>18</v>
      </c>
      <c r="E58" s="526"/>
      <c r="F58" s="113">
        <v>754143.23</v>
      </c>
      <c r="I58" s="527" t="s">
        <v>198</v>
      </c>
      <c r="J58" s="528"/>
      <c r="K58" s="529">
        <f>K54+K56</f>
        <v>135803.51000000013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8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8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91" t="s">
        <v>316</v>
      </c>
      <c r="D1" s="592"/>
      <c r="E1" s="592"/>
      <c r="F1" s="592"/>
      <c r="G1" s="592"/>
      <c r="H1" s="592"/>
      <c r="I1" s="592"/>
      <c r="J1" s="592"/>
      <c r="K1" s="592"/>
      <c r="L1" s="592"/>
      <c r="M1" s="59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  <c r="R3" s="58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322" t="s">
        <v>217</v>
      </c>
      <c r="R4" s="590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6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63"/>
      <c r="X27" s="564"/>
      <c r="Y27" s="56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64"/>
      <c r="X28" s="564"/>
      <c r="Y28" s="56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81">
        <f>SUM(M5:M35)</f>
        <v>1818445.73</v>
      </c>
      <c r="N36" s="583">
        <f>SUM(N5:N35)</f>
        <v>739014</v>
      </c>
      <c r="O36" s="276"/>
      <c r="P36" s="277">
        <v>0</v>
      </c>
      <c r="Q36" s="58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82"/>
      <c r="N37" s="584"/>
      <c r="O37" s="276"/>
      <c r="P37" s="277">
        <v>0</v>
      </c>
      <c r="Q37" s="58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158798.12</v>
      </c>
      <c r="L52" s="571"/>
      <c r="M52" s="272"/>
      <c r="N52" s="272"/>
      <c r="P52" s="34"/>
      <c r="Q52" s="13"/>
    </row>
    <row r="53" spans="1:17" x14ac:dyDescent="0.25">
      <c r="D53" s="542" t="s">
        <v>12</v>
      </c>
      <c r="E53" s="542"/>
      <c r="F53" s="312">
        <f>F50-K52-C50</f>
        <v>2078470.75</v>
      </c>
      <c r="I53" s="102"/>
      <c r="J53" s="103"/>
    </row>
    <row r="54" spans="1:17" ht="18.75" x14ac:dyDescent="0.3">
      <c r="D54" s="572" t="s">
        <v>95</v>
      </c>
      <c r="E54" s="572"/>
      <c r="F54" s="111">
        <v>-1448401.2</v>
      </c>
      <c r="I54" s="543" t="s">
        <v>13</v>
      </c>
      <c r="J54" s="544"/>
      <c r="K54" s="545">
        <f>F56+F57+F58</f>
        <v>1025960.7</v>
      </c>
      <c r="L54" s="54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47">
        <f>-C4</f>
        <v>-754143.23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25" t="s">
        <v>18</v>
      </c>
      <c r="E58" s="526"/>
      <c r="F58" s="113">
        <v>1149740.4099999999</v>
      </c>
      <c r="I58" s="527" t="s">
        <v>198</v>
      </c>
      <c r="J58" s="528"/>
      <c r="K58" s="529">
        <f>K54+K56</f>
        <v>271817.46999999997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93" t="s">
        <v>413</v>
      </c>
      <c r="C43" s="594"/>
      <c r="D43" s="594"/>
      <c r="E43" s="595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96"/>
      <c r="C44" s="597"/>
      <c r="D44" s="597"/>
      <c r="E44" s="598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99"/>
      <c r="C45" s="600"/>
      <c r="D45" s="600"/>
      <c r="E45" s="601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08" t="s">
        <v>593</v>
      </c>
      <c r="C47" s="60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10"/>
      <c r="C48" s="611"/>
      <c r="D48" s="253"/>
      <c r="E48" s="69"/>
      <c r="F48" s="137">
        <f t="shared" si="2"/>
        <v>0</v>
      </c>
      <c r="I48" s="348"/>
      <c r="J48" s="602" t="s">
        <v>414</v>
      </c>
      <c r="K48" s="603"/>
      <c r="L48" s="60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05"/>
      <c r="K49" s="606"/>
      <c r="L49" s="60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12" t="s">
        <v>594</v>
      </c>
      <c r="J50" s="613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12"/>
      <c r="J51" s="61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12"/>
      <c r="J52" s="61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12"/>
      <c r="J53" s="61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12"/>
      <c r="J54" s="61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12"/>
      <c r="J55" s="61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12"/>
      <c r="J56" s="61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12"/>
      <c r="J57" s="61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12"/>
      <c r="J58" s="61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12"/>
      <c r="J59" s="61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12"/>
      <c r="J60" s="61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12"/>
      <c r="J61" s="61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12"/>
      <c r="J62" s="61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12"/>
      <c r="J63" s="61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12"/>
      <c r="J64" s="61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12"/>
      <c r="J65" s="61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12"/>
      <c r="J66" s="61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12"/>
      <c r="J67" s="61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12"/>
      <c r="J68" s="61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12"/>
      <c r="J69" s="61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12"/>
      <c r="J70" s="61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12"/>
      <c r="J71" s="61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12"/>
      <c r="J72" s="61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12"/>
      <c r="J73" s="61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12"/>
      <c r="J74" s="61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12"/>
      <c r="J75" s="61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12"/>
      <c r="J76" s="61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12"/>
      <c r="J77" s="61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14"/>
      <c r="J78" s="61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8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8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9"/>
      <c r="C1" s="591" t="s">
        <v>646</v>
      </c>
      <c r="D1" s="592"/>
      <c r="E1" s="592"/>
      <c r="F1" s="592"/>
      <c r="G1" s="592"/>
      <c r="H1" s="592"/>
      <c r="I1" s="592"/>
      <c r="J1" s="592"/>
      <c r="K1" s="592"/>
      <c r="L1" s="592"/>
      <c r="M1" s="592"/>
    </row>
    <row r="2" spans="1:25" ht="16.5" thickBot="1" x14ac:dyDescent="0.3">
      <c r="B2" s="55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53" t="s">
        <v>0</v>
      </c>
      <c r="C3" s="554"/>
      <c r="D3" s="10"/>
      <c r="E3" s="11"/>
      <c r="F3" s="11"/>
      <c r="H3" s="555" t="s">
        <v>26</v>
      </c>
      <c r="I3" s="555"/>
      <c r="K3" s="165"/>
      <c r="L3" s="13"/>
      <c r="M3" s="14"/>
      <c r="P3" s="579" t="s">
        <v>6</v>
      </c>
      <c r="R3" s="58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56" t="s">
        <v>2</v>
      </c>
      <c r="F4" s="557"/>
      <c r="H4" s="558" t="s">
        <v>3</v>
      </c>
      <c r="I4" s="559"/>
      <c r="J4" s="19"/>
      <c r="K4" s="166"/>
      <c r="L4" s="20"/>
      <c r="M4" s="21" t="s">
        <v>4</v>
      </c>
      <c r="N4" s="22" t="s">
        <v>5</v>
      </c>
      <c r="P4" s="580"/>
      <c r="Q4" s="322" t="s">
        <v>217</v>
      </c>
      <c r="R4" s="590"/>
      <c r="W4" s="562" t="s">
        <v>124</v>
      </c>
      <c r="X4" s="56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62"/>
      <c r="X5" s="56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6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6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68"/>
      <c r="X21" s="56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69"/>
      <c r="X23" s="56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69"/>
      <c r="X24" s="56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70"/>
      <c r="X25" s="57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70"/>
      <c r="X26" s="57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63"/>
      <c r="X27" s="564"/>
      <c r="Y27" s="56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64"/>
      <c r="X28" s="564"/>
      <c r="Y28" s="56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81">
        <f>SUM(M5:M35)</f>
        <v>2143864.4900000002</v>
      </c>
      <c r="N36" s="583">
        <f>SUM(N5:N35)</f>
        <v>791108</v>
      </c>
      <c r="O36" s="276"/>
      <c r="P36" s="277">
        <v>0</v>
      </c>
      <c r="Q36" s="61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82"/>
      <c r="N37" s="584"/>
      <c r="O37" s="276"/>
      <c r="P37" s="277">
        <v>0</v>
      </c>
      <c r="Q37" s="61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18">
        <f>M36+N36</f>
        <v>2934972.49</v>
      </c>
      <c r="N39" s="61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6" t="s">
        <v>11</v>
      </c>
      <c r="I52" s="537"/>
      <c r="J52" s="100"/>
      <c r="K52" s="538">
        <f>I50+L50</f>
        <v>197471.8</v>
      </c>
      <c r="L52" s="571"/>
      <c r="M52" s="272"/>
      <c r="N52" s="272"/>
      <c r="P52" s="34"/>
      <c r="Q52" s="13"/>
    </row>
    <row r="53" spans="1:17" x14ac:dyDescent="0.25">
      <c r="D53" s="542" t="s">
        <v>12</v>
      </c>
      <c r="E53" s="542"/>
      <c r="F53" s="312">
        <f>F50-K52-C50</f>
        <v>2057786.11</v>
      </c>
      <c r="I53" s="102"/>
      <c r="J53" s="103"/>
    </row>
    <row r="54" spans="1:17" ht="18.75" x14ac:dyDescent="0.3">
      <c r="D54" s="572" t="s">
        <v>95</v>
      </c>
      <c r="E54" s="572"/>
      <c r="F54" s="111">
        <v>-1702928.14</v>
      </c>
      <c r="I54" s="543" t="s">
        <v>13</v>
      </c>
      <c r="J54" s="544"/>
      <c r="K54" s="545">
        <f>F56+F57+F58</f>
        <v>1147965.3400000003</v>
      </c>
      <c r="L54" s="54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47">
        <f>-C4</f>
        <v>-1149740.4099999999</v>
      </c>
      <c r="L56" s="54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25" t="s">
        <v>18</v>
      </c>
      <c r="E58" s="526"/>
      <c r="F58" s="113">
        <v>1266568.45</v>
      </c>
      <c r="I58" s="527" t="s">
        <v>97</v>
      </c>
      <c r="J58" s="528"/>
      <c r="K58" s="529">
        <f>K54+K56</f>
        <v>-1775.0699999995995</v>
      </c>
      <c r="L58" s="52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2022-05-06T13:25:33Z</dcterms:modified>
</cp:coreProperties>
</file>