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8" i="38" l="1"/>
  <c r="T108" i="38"/>
  <c r="S109" i="38"/>
  <c r="T109" i="38"/>
  <c r="S110" i="38"/>
  <c r="T110" i="38"/>
  <c r="I108" i="38"/>
  <c r="S113" i="38"/>
  <c r="T113" i="38"/>
  <c r="S112" i="38"/>
  <c r="T112" i="38"/>
  <c r="I113" i="38"/>
  <c r="I112" i="38"/>
  <c r="S116" i="38"/>
  <c r="T116" i="38"/>
  <c r="I116" i="38"/>
  <c r="S118" i="38" l="1"/>
  <c r="T118" i="38"/>
  <c r="I118" i="38"/>
  <c r="Q21" i="38" l="1"/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4" i="38" l="1"/>
  <c r="F114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7" i="38"/>
  <c r="I156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20" i="38" l="1"/>
  <c r="T120" i="38" s="1"/>
  <c r="I120" i="38"/>
  <c r="S122" i="38"/>
  <c r="T122" i="38" s="1"/>
  <c r="I122" i="38"/>
  <c r="S126" i="38"/>
  <c r="T126" i="38"/>
  <c r="I126" i="38"/>
  <c r="S127" i="38"/>
  <c r="T127" i="38" s="1"/>
  <c r="I127" i="38"/>
  <c r="I109" i="38"/>
  <c r="I110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21" i="38"/>
  <c r="T121" i="38" s="1"/>
  <c r="I121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1" i="38"/>
  <c r="T111" i="38" s="1"/>
  <c r="S114" i="38"/>
  <c r="T114" i="38" s="1"/>
  <c r="S115" i="38"/>
  <c r="T115" i="38" s="1"/>
  <c r="I111" i="38"/>
  <c r="S128" i="38" l="1"/>
  <c r="T128" i="38" s="1"/>
  <c r="S129" i="38"/>
  <c r="T129" i="38" s="1"/>
  <c r="S119" i="38"/>
  <c r="T119" i="38" s="1"/>
  <c r="S123" i="38"/>
  <c r="T123" i="38" s="1"/>
  <c r="I128" i="38"/>
  <c r="S130" i="38"/>
  <c r="T130" i="38" s="1"/>
  <c r="S131" i="38"/>
  <c r="T131" i="38" s="1"/>
  <c r="I130" i="38"/>
  <c r="S132" i="38"/>
  <c r="T132" i="38" s="1"/>
  <c r="S133" i="38"/>
  <c r="T133" i="38" s="1"/>
  <c r="I131" i="38"/>
  <c r="S103" i="38" l="1"/>
  <c r="T103" i="38" s="1"/>
  <c r="I103" i="38"/>
  <c r="I119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5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I107" i="38"/>
  <c r="I114" i="38"/>
  <c r="I117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5" i="38"/>
  <c r="T155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3" i="38"/>
  <c r="I152" i="38"/>
  <c r="I151" i="38"/>
  <c r="I150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/>
  <c r="T154" i="38" s="1"/>
  <c r="S143" i="38" l="1"/>
  <c r="T143" i="38" s="1"/>
  <c r="I143" i="38"/>
  <c r="S137" i="38"/>
  <c r="T137" i="38" s="1"/>
  <c r="S136" i="38"/>
  <c r="T136" i="38" s="1"/>
  <c r="S135" i="38"/>
  <c r="T135" i="38" s="1"/>
  <c r="I137" i="38"/>
  <c r="I136" i="38"/>
  <c r="I135" i="38"/>
  <c r="I149" i="38"/>
  <c r="S141" i="38" l="1"/>
  <c r="T141" i="38" s="1"/>
  <c r="I141" i="38"/>
  <c r="S117" i="38" l="1"/>
  <c r="T117" i="38" s="1"/>
  <c r="S134" i="38" l="1"/>
  <c r="T134" i="38" s="1"/>
  <c r="S138" i="38"/>
  <c r="T138" i="38" s="1"/>
  <c r="S139" i="38"/>
  <c r="T139" i="38" s="1"/>
  <c r="S140" i="38"/>
  <c r="T140" i="38" s="1"/>
  <c r="S142" i="38"/>
  <c r="T142" i="38" s="1"/>
  <c r="S144" i="38"/>
  <c r="T144" i="38" s="1"/>
  <c r="S145" i="38"/>
  <c r="T145" i="38" s="1"/>
  <c r="S146" i="38"/>
  <c r="T146" i="38" s="1"/>
  <c r="I138" i="38"/>
  <c r="I139" i="38"/>
  <c r="I14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4" i="38" l="1"/>
  <c r="I133" i="38"/>
  <c r="I14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7" i="38" l="1"/>
  <c r="S106" i="38" l="1"/>
  <c r="T106" i="38" s="1"/>
  <c r="I145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5" i="38" l="1"/>
  <c r="T125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5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2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6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9" i="38" l="1"/>
  <c r="S124" i="38" l="1"/>
  <c r="T124" i="38" s="1"/>
  <c r="I124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4" i="38" l="1"/>
  <c r="AE1" i="1" l="1"/>
  <c r="F10" i="156" l="1"/>
  <c r="I15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3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8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<sst xmlns="http://schemas.openxmlformats.org/spreadsheetml/2006/main" count="3739" uniqueCount="598">
  <si>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</si>
  <si>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</si>
  <si>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</si>
  <si>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</si>
  <si>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</si>
  <si>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</si>
  <si>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</si>
  <si>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</si>
  <si>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</si>
  <si>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</si>
  <si>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</si>
  <si>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</si>
  <si>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</si>
  <si>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</si>
  <si>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</si>
  <si>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</si>
  <si>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</si>
  <si>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</si>
  <si>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</si>
  <si>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</si>
  <si>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</si>
  <si>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</si>
  <si>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</si>
  <si>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</si>
  <si>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</si>
  <si>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</si>
  <si>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</si>
  <si>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</si>
  <si>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</si>
  <si>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</si>
  <si>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</si>
  <si>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</si>
  <si>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</si>
  <si>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</si>
  <si>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</si>
  <si>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</si>
  <si>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</si>
  <si>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</si>
  <si>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</si>
  <si>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</si>
  <si>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</si>
  <si>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</si>
  <si>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</si>
  <si>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</si>
  <si>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</si>
  <si>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</si>
  <si>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</si>
  <si>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</si>
  <si>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</si>
  <si>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</si>
  <si>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</si>
  <si>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</si>
  <si>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</si>
  <si>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</si>
  <si>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</si>
  <si>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</si>
  <si>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</si>
  <si>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</si>
  <si>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</si>
  <si>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</si>
  <si>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</si>
  <si>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</si>
  <si>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</si>
  <si>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</si>
  <si>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</si>
  <si>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</si>
  <si>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</si>
  <si>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</si>
  <si>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</si>
  <si>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</si>
  <si>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</si>
  <si>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</si>
  <si>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</si>
  <si>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</si>
  <si>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</si>
  <si>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</si>
  <si>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</si>
  <si>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</si>
  <si>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</si>
  <si>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</si>
  <si>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</si>
  <si>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</si>
  <si>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</si>
  <si>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</si>
  <si>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</si>
  <si>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</si>
  <si>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</si>
  <si>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</si>
  <si>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</si>
  <si>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</si>
  <si>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</si>
  <si>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</si>
  <si>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</si>
  <si>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</si>
  <si>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</si>
  <si>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</si>
  <si>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</si>
  <si>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</si>
  <si>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</si>
  <si>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</si>
  <si>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</si>
  <si>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</si>
  <si>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</si>
  <si>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</si>
  <si>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</si>
  <si>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</si>
  <si>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</si>
  <si>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</si>
  <si>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</si>
  <si>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</si>
  <si>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</si>
  <si>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</si>
  <si>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</si>
  <si>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</si>
  <si>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</si>
  <si>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</si>
  <si>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</si>
  <si>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</si>
  <si>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</si>
  <si>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</si>
  <si>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</si>
  <si>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</si>
  <si>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</si>
  <si>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</si>
  <si>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</si>
  <si>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</si>
  <si>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</si>
  <si>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</si>
  <si>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</si>
  <si>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</si>
  <si>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</si>
  <si>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</si>
  <si>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</si>
  <si>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</si>
  <si>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</si>
  <si>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</si>
  <si>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</si>
  <si>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</si>
  <si>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</si>
  <si>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</si>
  <si>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</si>
  <si>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</si>
  <si>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</si>
  <si>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</si>
  <si>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</si>
  <si>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</si>
  <si>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</si>
  <si>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</si>
  <si>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</si>
  <si>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</si>
  <si>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</si>
  <si>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</si>
  <si>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</si>
  <si>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</si>
  <si>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</si>
  <si>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</si>
  <si>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</si>
  <si>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</si>
  <si>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</si>
  <si>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</si>
  <si>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</si>
  <si>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</si>
  <si>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</si>
  <si>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</si>
  <si>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</si>
  <si>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</si>
  <si>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</si>
  <si>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</si>
  <si>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</si>
  <si>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</si>
  <si>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</si>
  <si>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</si>
  <si>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</si>
  <si>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</si>
  <si>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</si>
  <si>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</si>
  <si>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</si>
  <si>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</si>
  <si>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</si>
  <si>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</si>
  <si>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</si>
  <si>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</si>
  <si>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</si>
  <si>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</si>
  <si>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</si>
  <si>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</si>
  <si>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</si>
  <si>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</si>
  <si>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</si>
  <si>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</si>
  <si>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</si>
  <si>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</si>
  <si>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</si>
  <si>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</si>
  <si>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</si>
  <si>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</si>
  <si>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</si>
  <si>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</si>
  <si>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</si>
  <si>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</si>
  <si>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</si>
  <si>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</si>
  <si>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</si>
  <si>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</si>
  <si>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</si>
  <si>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</si>
  <si>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</si>
  <si>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</si>
  <si>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</si>
  <si>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</si>
  <si>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</si>
  <si>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</si>
  <si>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</si>
  <si>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</si>
  <si>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</si>
  <si>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</si>
  <si>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</si>
  <si>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</si>
  <si>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</si>
  <si>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</si>
  <si>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</si>
  <si>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</si>
  <si>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</si>
  <si>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</si>
  <si>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</si>
  <si>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</si>
  <si>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</si>
  <si>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</si>
  <si>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</si>
  <si>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</si>
  <si>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</si>
  <si>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</si>
  <si>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</si>
  <si>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</si>
  <si>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</si>
  <si>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</si>
  <si>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</si>
  <si>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</si>
  <si>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</si>
  <si>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</si>
  <si>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</si>
  <si>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</si>
  <si>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</si>
  <si>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</si>
  <si>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</si>
  <si>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</si>
  <si>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</si>
  <si>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</si>
  <si>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</si>
  <si>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</si>
  <si>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</si>
  <si>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</si>
  <si>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</si>
  <si>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</si>
  <si>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</si>
  <si>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</si>
  <si>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</si>
  <si>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</si>
  <si>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</si>
  <si>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</si>
  <si>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</si>
  <si>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</si>
  <si>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</si>
  <si>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</si>
  <si>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</si>
  <si>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</si>
  <si>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</si>
  <si>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</si>
  <si>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</si>
  <si>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</si>
  <si>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</si>
  <si>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</si>
  <si>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</si>
  <si>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</si>
  <si>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</si>
  <si>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</si>
  <si>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</si>
  <si>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</si>
  <si>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</si>
  <si>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</si>
  <si>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</si>
  <si>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</si>
  <si>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</si>
  <si>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</si>
  <si>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</si>
  <si>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</si>
  <si>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</si>
  <si>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</si>
  <si>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</si>
  <si>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</si>
  <si>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</si>
  <si>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</si>
  <si>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</si>
  <si>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</si>
  <si>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</si>
  <si>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</si>
  <si>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</si>
  <si>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</si>
  <si>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</si>
  <si>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</si>
  <si>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</si>
  <si>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</si>
  <si>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</si>
  <si>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</si>
  <si>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</si>
  <si>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</si>
  <si>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</si>
  <si>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</si>
  <si>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</si>
  <si>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</si>
  <si>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</si>
  <si>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</si>
  <si>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</si>
  <si>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</si>
  <si>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</si>
  <si>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</si>
  <si>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</si>
  <si>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</si>
  <si>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</si>
  <si>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</si>
  <si>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</si>
  <si>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</si>
  <si>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</si>
  <si>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</si>
  <si>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</si>
  <si>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</si>
  <si>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</si>
  <si>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</si>
  <si>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</si>
  <si>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</si>
  <si>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</si>
  <si>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</si>
  <si>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</si>
  <si>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</si>
  <si>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</si>
  <si>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</si>
  <si>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</si>
  <si>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</si>
  <si>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</si>
  <si>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</si>
  <si>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</si>
  <si>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</si>
  <si>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</si>
  <si>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</si>
  <si>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</si>
  <si>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</si>
  <si>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</si>
  <si>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</si>
  <si>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</si>
  <si>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</si>
  <si>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</si>
  <si>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</si>
  <si>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</si>
  <si>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</si>
  <si>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</si>
  <si>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</si>
  <si>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</si>
  <si>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</si>
  <si>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</si>
  <si>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</si>
  <si>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</si>
  <si>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</si>
  <si>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</si>
  <si>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</si>
  <si>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</si>
  <si>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</si>
  <si>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</si>
  <si>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</si>
  <si>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</si>
  <si>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</si>
  <si>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</si>
  <si>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</si>
  <si>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</si>
  <si>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</si>
  <si>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</si>
  <si>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</si>
  <si>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</si>
  <si>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</si>
  <si>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</si>
  <si>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</si>
  <si>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</si>
  <si>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</si>
  <si>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</si>
  <si>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</si>
  <si>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</si>
  <si>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</si>
  <si>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</si>
  <si>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</si>
  <si>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</si>
  <si>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</si>
  <si>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</si>
  <si>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</si>
  <si>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</si>
  <si>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</si>
  <si>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</si>
  <si>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</si>
  <si>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</si>
  <si>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</si>
  <si>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</si>
  <si>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</si>
  <si>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</si>
  <si>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</si>
  <si>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</si>
  <si>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</si>
  <si>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</si>
  <si>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</si>
  <si>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</si>
  <si>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</si>
  <si>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</si>
  <si>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</si>
  <si>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</si>
  <si>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</si>
  <si>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</si>
  <si>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</si>
  <si>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</si>
  <si>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</si>
  <si>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</si>
  <si>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</si>
  <si>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</si>
  <si>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</si>
  <si>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</si>
  <si>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</si>
  <si>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</si>
  <si>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</si>
  <si>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</si>
  <si>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</si>
  <si>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</si>
  <si>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</si>
  <si>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</si>
  <si>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</si>
  <si>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</si>
  <si>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</si>
  <si>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</si>
  <si>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</si>
  <si>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</si>
  <si>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</si>
  <si>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</si>
  <si>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</si>
  <si>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</si>
  <si>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</si>
  <si>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</si>
  <si>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</si>
  <si>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</si>
  <si>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</si>
  <si>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</si>
  <si>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</si>
  <si>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</si>
  <si>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</si>
  <si>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</si>
  <si>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</si>
  <si>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</si>
  <si>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</si>
  <si>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</si>
  <si>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</si>
  <si>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</si>
  <si>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</si>
  <si>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</si>
  <si>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</si>
  <si>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</si>
  <si>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</si>
  <si>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</si>
  <si>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</si>
  <si>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</si>
  <si>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</si>
  <si>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</si>
  <si>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</si>
  <si>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</si>
  <si>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</si>
  <si>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</si>
  <si>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</si>
  <si>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</si>
  <si>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</si>
  <si>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</si>
  <si>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</si>
  <si>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</si>
  <si>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</si>
  <si>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</si>
  <si>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</si>
  <si>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</si>
  <si>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</si>
  <si>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</si>
  <si>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</si>
  <si>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</si>
  <si>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</si>
  <si>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</si>
  <si>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</si>
  <si>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</si>
  <si>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</si>
  <si>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</si>
  <si>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</si>
  <si>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</si>
  <si>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</si>
  <si>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</si>
  <si>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</si>
  <si>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</si>
  <si>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</si>
  <si>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</si>
  <si>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</si>
  <si>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</si>
  <si>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</si>
  <si>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</si>
  <si>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</si>
  <si>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</si>
  <si>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</si>
  <si>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</si>
  <si>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</si>
  <si>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</si>
  <si>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</si>
  <si>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</si>
  <si>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</si>
  <si>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</si>
  <si>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</si>
  <si>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</si>
  <si>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</si>
  <si>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</si>
  <si>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</si>
  <si>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</si>
  <si>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</si>
  <si>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</si>
  <si>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</si>
  <si>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</si>
  <si>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</si>
  <si>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</si>
  <si>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</si>
  <si>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</si>
  <si>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</si>
  <si>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</si>
  <si>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</si>
  <si>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</si>
  <si>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</si>
  <si>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</si>
  <si>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</si>
  <si>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</si>
  <si>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</si>
  <si>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</si>
  <si>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</si>
  <si>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</si>
  <si>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</si>
  <si>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</si>
  <si>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</si>
  <si>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</si>
  <si>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</si>
  <si>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</si>
  <si>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</si>
  <si>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</si>
  <si>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</si>
  <si>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</si>
  <si>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</si>
  <si>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</si>
  <si>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</si>
  <si>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</si>
  <si>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</si>
  <si>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</si>
  <si>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</si>
  <si>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</si>
  <si>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</si>
  <si>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</si>
  <si>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</si>
  <si>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</si>
  <si>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</si>
  <si>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</si>
  <si>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</si>
  <si>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</si>
  <si>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</si>
  <si>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</si>
  <si>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</si>
  <si>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</si>
  <si>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</si>
  <si>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</si>
  <si>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</si>
  <si>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</si>
  <si>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</si>
  <si>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</si>
  <si>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</si>
  <si>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</si>
  <si>
    <t>Transfer  B 17-Ene-23</t>
  </si>
  <si>
    <t>CARNEROS</t>
  </si>
  <si>
    <t>FOLIO CENTRAL 11264</t>
  </si>
  <si>
    <t>A-336919</t>
  </si>
  <si>
    <t>Transfer S 14-Feb-23</t>
  </si>
  <si>
    <t>PANZA</t>
  </si>
  <si>
    <t>VARIOS  chorizo, chile, pata</t>
  </si>
  <si>
    <t>FOLIO CENTRAL 11262</t>
  </si>
  <si>
    <t>A-336810</t>
  </si>
  <si>
    <t>VARIOS  pata, chile, jamones</t>
  </si>
  <si>
    <t>FOLIO CENTRAL  11257</t>
  </si>
  <si>
    <t>A-336929</t>
  </si>
  <si>
    <t>FOLIO CENTRAL 11254</t>
  </si>
  <si>
    <t>A-336730</t>
  </si>
  <si>
    <t xml:space="preserve">CHORIZO BLANCO,, Chile </t>
  </si>
  <si>
    <t>FOLIO CENTRAL 11251</t>
  </si>
  <si>
    <t>A-336721</t>
  </si>
  <si>
    <t>VARIOS  tocino, pata, chorizo, jamones</t>
  </si>
  <si>
    <t>FOLIO CENTRAL 11249</t>
  </si>
  <si>
    <t>A-336719</t>
  </si>
  <si>
    <t>Transfer S 14-FEB-23</t>
  </si>
  <si>
    <t>FSRY-15952</t>
  </si>
  <si>
    <t>Transfer B 17-Feb-23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</si>
</sst>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4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44" fontId="7" fillId="28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10" fillId="2" borderId="33" xfId="1" applyFont="1" applyFill="1" applyBorder="1" applyAlignment="1"/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/>
    </xf>
    <xf numFmtId="0" fontId="79" fillId="0" borderId="87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vertical="center" wrapText="1"/>
    </xf>
    <xf numFmtId="164" fontId="7" fillId="0" borderId="102" xfId="0" applyNumberFormat="1" applyFont="1" applyFill="1" applyBorder="1"/>
    <xf numFmtId="44" fontId="7" fillId="0" borderId="74" xfId="1" applyFont="1" applyFill="1" applyBorder="1" applyAlignment="1">
      <alignment vertical="center" wrapText="1"/>
    </xf>
    <xf numFmtId="0" fontId="7" fillId="0" borderId="91" xfId="0" applyFont="1" applyFill="1" applyBorder="1" applyAlignment="1">
      <alignment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87" xfId="0" applyNumberFormat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vertical="center" wrapText="1"/>
    </xf>
    <xf numFmtId="0" fontId="7" fillId="0" borderId="87" xfId="0" applyFont="1" applyFill="1" applyBorder="1" applyAlignment="1"/>
    <xf numFmtId="0" fontId="89" fillId="0" borderId="68" xfId="0" applyFont="1" applyFill="1" applyBorder="1" applyAlignment="1">
      <alignment vertical="center" wrapText="1"/>
    </xf>
    <xf numFmtId="44" fontId="22" fillId="0" borderId="0" xfId="1" applyFont="1" applyFill="1" applyBorder="1" applyAlignment="1">
      <alignment vertical="center" wrapText="1"/>
    </xf>
    <xf numFmtId="164" fontId="7" fillId="0" borderId="102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0" fontId="55" fillId="0" borderId="68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44" fontId="7" fillId="0" borderId="70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7" fillId="26" borderId="74" xfId="0" applyFont="1" applyFill="1" applyBorder="1" applyAlignment="1">
      <alignment horizontal="center" vertical="center" wrapText="1"/>
    </xf>
    <xf numFmtId="0" fontId="77" fillId="26" borderId="68" xfId="0" applyFont="1" applyFill="1" applyBorder="1" applyAlignment="1">
      <alignment horizontal="center" vertical="center" wrapText="1"/>
    </xf>
    <xf numFmtId="168" fontId="40" fillId="26" borderId="74" xfId="0" applyNumberFormat="1" applyFont="1" applyFill="1" applyBorder="1" applyAlignment="1">
      <alignment horizontal="center" vertical="center"/>
    </xf>
    <xf numFmtId="168" fontId="40" fillId="26" borderId="68" xfId="0" applyNumberFormat="1" applyFont="1" applyFill="1" applyBorder="1" applyAlignment="1">
      <alignment horizontal="center" vertical="center"/>
    </xf>
    <xf numFmtId="44" fontId="7" fillId="26" borderId="48" xfId="1" applyFont="1" applyFill="1" applyBorder="1" applyAlignment="1">
      <alignment horizontal="center" vertical="center" wrapText="1"/>
    </xf>
    <xf numFmtId="44" fontId="7" fillId="26" borderId="49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7" fillId="0" borderId="91" xfId="0" applyNumberFormat="1" applyFont="1" applyFill="1" applyBorder="1" applyAlignment="1">
      <alignment vertical="center"/>
    </xf>
    <xf numFmtId="1" fontId="15" fillId="2" borderId="87" xfId="0" applyNumberFormat="1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66FFFF"/>
      <color rgb="FF00FF00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7">
                  <c:v>680331.55409999995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727822.55409999995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38.186151895091022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K114" activePane="bottomRight" state="frozen"/>
      <selection pane="topRight" activeCell="B1" sqref="B1"/>
      <selection pane="bottomLeft" activeCell="A3" sqref="A3"/>
      <selection pane="bottomRight" activeCell="M122" sqref="M12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223" t="s">
        <v>26</v>
      </c>
      <c r="L1" s="609"/>
      <c r="M1" s="1225" t="s">
        <v>27</v>
      </c>
      <c r="N1" s="837"/>
      <c r="P1" s="97" t="s">
        <v>38</v>
      </c>
      <c r="Q1" s="1221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224"/>
      <c r="L2" s="610" t="s">
        <v>29</v>
      </c>
      <c r="M2" s="1226"/>
      <c r="N2" s="838" t="s">
        <v>29</v>
      </c>
      <c r="O2" s="382" t="s">
        <v>30</v>
      </c>
      <c r="P2" s="98" t="s">
        <v>39</v>
      </c>
      <c r="Q2" s="1222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951"/>
      <c r="Q5" s="513">
        <f>38687.12*19.45</f>
        <v>752464.48400000005</v>
      </c>
      <c r="R5" s="726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725"/>
      <c r="Q6" s="514">
        <f>3808.09*19.45</f>
        <v>74067.3505</v>
      </c>
      <c r="R6" s="728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725"/>
      <c r="Q7" s="381">
        <f>37129.37*19085</f>
        <v>708614026.45000005</v>
      </c>
      <c r="R7" s="726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725"/>
      <c r="Q8" s="833">
        <f>37356.14*19.45</f>
        <v>726576.92299999995</v>
      </c>
      <c r="R8" s="834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725"/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725"/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725"/>
      <c r="Q11" s="513">
        <f>35126.01*19.15</f>
        <v>672663.09149999998</v>
      </c>
      <c r="R11" s="732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725"/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725"/>
      <c r="Q13" s="381">
        <f>33965.62*18.718</f>
        <v>635768.47516000003</v>
      </c>
      <c r="R13" s="732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725"/>
      <c r="Q14" s="381">
        <f>34550.65*18.993</f>
        <v>656220.49544999993</v>
      </c>
      <c r="R14" s="735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725"/>
      <c r="Q15" s="381">
        <f>33627.15*18.999</f>
        <v>638882.22285000002</v>
      </c>
      <c r="R15" s="738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725"/>
      <c r="Q16" s="513">
        <f>34901.89*18.885</f>
        <v>659122.1926500001</v>
      </c>
      <c r="R16" s="732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725"/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3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26"/>
      <c r="L18" s="1127"/>
      <c r="M18" s="1128"/>
      <c r="N18" s="1129"/>
      <c r="O18" s="1124">
        <v>2478</v>
      </c>
      <c r="P18" s="1125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436</v>
      </c>
      <c r="K19" s="707">
        <v>12434</v>
      </c>
      <c r="L19" s="730" t="s">
        <v>437</v>
      </c>
      <c r="M19" s="708">
        <v>37120</v>
      </c>
      <c r="N19" s="729" t="s">
        <v>438</v>
      </c>
      <c r="O19" s="731">
        <v>1289206</v>
      </c>
      <c r="P19" s="687"/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437</v>
      </c>
      <c r="M20" s="708">
        <v>37120</v>
      </c>
      <c r="N20" s="729" t="s">
        <v>438</v>
      </c>
      <c r="O20" s="731">
        <v>1289286</v>
      </c>
      <c r="P20" s="725"/>
      <c r="Q20" s="513">
        <f>34771.13*18.85</f>
        <v>655435.80050000001</v>
      </c>
      <c r="R20" s="723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438</v>
      </c>
      <c r="M21" s="708">
        <v>37120</v>
      </c>
      <c r="N21" s="729" t="s">
        <v>434</v>
      </c>
      <c r="O21" s="734"/>
      <c r="P21" s="725"/>
      <c r="Q21" s="513">
        <f>36168.61*18.81</f>
        <v>680331.55409999995</v>
      </c>
      <c r="R21" s="723" t="s">
        <v>575</v>
      </c>
      <c r="S21" s="65">
        <f t="shared" si="0"/>
        <v>727822.55409999995</v>
      </c>
      <c r="T21" s="65">
        <f t="shared" si="1"/>
        <v>38.186151895091022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442</v>
      </c>
      <c r="O22" s="734">
        <v>2132336</v>
      </c>
      <c r="P22" s="741"/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438</v>
      </c>
      <c r="M23" s="708">
        <v>37120</v>
      </c>
      <c r="N23" s="729" t="s">
        <v>442</v>
      </c>
      <c r="O23" s="724">
        <v>1293168</v>
      </c>
      <c r="P23" s="725"/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1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3" t="s">
        <v>389</v>
      </c>
      <c r="E99" s="575">
        <v>44930</v>
      </c>
      <c r="F99" s="576">
        <v>43821</v>
      </c>
      <c r="G99" s="581"/>
      <c r="H99" s="404">
        <v>43821</v>
      </c>
      <c r="I99" s="1103">
        <f t="shared" ref="I99:I101" si="18">H99-F99</f>
        <v>0</v>
      </c>
      <c r="J99" s="1114" t="s">
        <v>390</v>
      </c>
      <c r="K99" s="1110"/>
      <c r="L99" s="571"/>
      <c r="M99" s="378"/>
      <c r="N99" s="1095"/>
      <c r="O99" s="1117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31" t="s">
        <v>381</v>
      </c>
      <c r="C100" s="1104" t="s">
        <v>382</v>
      </c>
      <c r="D100" s="1237" t="s">
        <v>386</v>
      </c>
      <c r="E100" s="1105">
        <v>44935</v>
      </c>
      <c r="F100" s="1106">
        <v>113.26</v>
      </c>
      <c r="G100" s="1107"/>
      <c r="H100" s="1108">
        <v>113.26</v>
      </c>
      <c r="I100" s="1103">
        <f t="shared" si="18"/>
        <v>0</v>
      </c>
      <c r="J100" s="1239" t="s">
        <v>387</v>
      </c>
      <c r="K100" s="1110"/>
      <c r="L100" s="571"/>
      <c r="M100" s="378"/>
      <c r="N100" s="1095"/>
      <c r="O100" s="1233" t="s">
        <v>384</v>
      </c>
      <c r="P100" s="1115"/>
      <c r="Q100" s="1116">
        <v>4530.3999999999996</v>
      </c>
      <c r="R100" s="1235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32"/>
      <c r="C101" s="1104" t="s">
        <v>383</v>
      </c>
      <c r="D101" s="1238"/>
      <c r="E101" s="1105">
        <v>44935</v>
      </c>
      <c r="F101" s="1106">
        <v>41.22</v>
      </c>
      <c r="G101" s="1107"/>
      <c r="H101" s="1108">
        <v>41.22</v>
      </c>
      <c r="I101" s="1103">
        <f t="shared" si="18"/>
        <v>0</v>
      </c>
      <c r="J101" s="1240"/>
      <c r="K101" s="1110"/>
      <c r="L101" s="571"/>
      <c r="M101" s="378"/>
      <c r="N101" s="1095"/>
      <c r="O101" s="1234"/>
      <c r="P101" s="1096"/>
      <c r="Q101" s="1109">
        <v>4039.6</v>
      </c>
      <c r="R101" s="1236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227" t="s">
        <v>332</v>
      </c>
      <c r="C102" s="1097" t="s">
        <v>333</v>
      </c>
      <c r="D102" s="1098"/>
      <c r="E102" s="1099">
        <v>44937</v>
      </c>
      <c r="F102" s="1100">
        <v>150</v>
      </c>
      <c r="G102" s="1101">
        <v>15</v>
      </c>
      <c r="H102" s="1102">
        <v>150</v>
      </c>
      <c r="I102" s="1103">
        <f>H102-F102</f>
        <v>0</v>
      </c>
      <c r="J102" s="1112"/>
      <c r="K102" s="708"/>
      <c r="L102" s="722"/>
      <c r="M102" s="708"/>
      <c r="N102" s="871"/>
      <c r="O102" s="1228" t="s">
        <v>349</v>
      </c>
      <c r="P102" s="1079"/>
      <c r="Q102" s="1080">
        <v>15000</v>
      </c>
      <c r="R102" s="1219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227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229"/>
      <c r="P103" s="1079"/>
      <c r="Q103" s="512">
        <v>8800</v>
      </c>
      <c r="R103" s="1219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227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30"/>
      <c r="P104" s="1079"/>
      <c r="Q104" s="512">
        <v>67623.3</v>
      </c>
      <c r="R104" s="1220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18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4" t="s">
        <v>338</v>
      </c>
      <c r="P106" s="710"/>
      <c r="Q106" s="515">
        <v>18476.669999999998</v>
      </c>
      <c r="R106" s="718" t="s">
        <v>378</v>
      </c>
      <c r="S106" s="65">
        <f t="shared" ref="S106:S107" si="24">Q106+M106+K106</f>
        <v>18476.669999999998</v>
      </c>
      <c r="T106" s="170">
        <f t="shared" ref="T106:T107" si="25">S106/H106</f>
        <v>36.500009877323642</v>
      </c>
    </row>
    <row r="107" spans="1:20" s="152" customFormat="1" ht="60" customHeight="1" x14ac:dyDescent="0.25">
      <c r="A107" s="100">
        <v>69</v>
      </c>
      <c r="B107" s="1092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43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2" t="s">
        <v>424</v>
      </c>
      <c r="Q107" s="1170">
        <f>1457743.55-1457743.55</f>
        <v>0</v>
      </c>
      <c r="R107" s="1132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60" customHeight="1" thickBot="1" x14ac:dyDescent="0.3">
      <c r="A108" s="100">
        <v>70</v>
      </c>
      <c r="B108" s="755" t="s">
        <v>381</v>
      </c>
      <c r="C108" s="1090" t="s">
        <v>592</v>
      </c>
      <c r="D108" s="905" t="s">
        <v>593</v>
      </c>
      <c r="E108" s="908">
        <v>44944</v>
      </c>
      <c r="F108" s="906">
        <v>31738</v>
      </c>
      <c r="G108" s="750"/>
      <c r="H108" s="907">
        <v>31738</v>
      </c>
      <c r="I108" s="459">
        <f t="shared" si="26"/>
        <v>0</v>
      </c>
      <c r="J108" s="872"/>
      <c r="K108" s="875"/>
      <c r="L108" s="876"/>
      <c r="M108" s="708"/>
      <c r="N108" s="1087"/>
      <c r="O108" s="1192" t="s">
        <v>594</v>
      </c>
      <c r="P108" s="1191"/>
      <c r="Q108" s="1131">
        <v>31738</v>
      </c>
      <c r="R108" s="1190" t="s">
        <v>595</v>
      </c>
      <c r="S108" s="65">
        <f t="shared" ref="S108:S110" si="27">Q108+M108+K108</f>
        <v>31738</v>
      </c>
      <c r="T108" s="170">
        <f t="shared" ref="T108:T110" si="28">S108/H108</f>
        <v>1</v>
      </c>
    </row>
    <row r="109" spans="1:20" s="152" customFormat="1" ht="30" customHeight="1" x14ac:dyDescent="0.25">
      <c r="A109" s="100">
        <v>71</v>
      </c>
      <c r="B109" s="1201" t="s">
        <v>167</v>
      </c>
      <c r="C109" s="1090" t="s">
        <v>370</v>
      </c>
      <c r="D109" s="905"/>
      <c r="E109" s="908">
        <v>44945</v>
      </c>
      <c r="F109" s="906">
        <v>2001.18</v>
      </c>
      <c r="G109" s="750">
        <v>80</v>
      </c>
      <c r="H109" s="907">
        <v>2001.18</v>
      </c>
      <c r="I109" s="459">
        <f t="shared" si="26"/>
        <v>0</v>
      </c>
      <c r="J109" s="872"/>
      <c r="K109" s="875"/>
      <c r="L109" s="876"/>
      <c r="M109" s="708"/>
      <c r="N109" s="1087"/>
      <c r="O109" s="1203">
        <v>19668</v>
      </c>
      <c r="P109" s="1195" t="s">
        <v>424</v>
      </c>
      <c r="Q109" s="1131">
        <v>110064.9</v>
      </c>
      <c r="R109" s="1197" t="s">
        <v>439</v>
      </c>
      <c r="S109" s="65">
        <f t="shared" si="27"/>
        <v>110064.9</v>
      </c>
      <c r="T109" s="170">
        <f t="shared" si="28"/>
        <v>54.999999999999993</v>
      </c>
    </row>
    <row r="110" spans="1:20" s="152" customFormat="1" ht="33.75" customHeight="1" thickBot="1" x14ac:dyDescent="0.3">
      <c r="A110" s="100">
        <v>72</v>
      </c>
      <c r="B110" s="1202"/>
      <c r="C110" s="1091" t="s">
        <v>165</v>
      </c>
      <c r="D110" s="957"/>
      <c r="E110" s="958">
        <v>44945</v>
      </c>
      <c r="F110" s="959">
        <v>2017.63</v>
      </c>
      <c r="G110" s="957">
        <v>70</v>
      </c>
      <c r="H110" s="959">
        <v>2017.63</v>
      </c>
      <c r="I110" s="459">
        <f t="shared" si="26"/>
        <v>0</v>
      </c>
      <c r="J110" s="873"/>
      <c r="K110" s="708"/>
      <c r="L110" s="874"/>
      <c r="M110" s="708"/>
      <c r="N110" s="1088"/>
      <c r="O110" s="1204"/>
      <c r="P110" s="1196"/>
      <c r="Q110" s="1131">
        <v>151322.25</v>
      </c>
      <c r="R110" s="1198"/>
      <c r="S110" s="65">
        <f t="shared" si="27"/>
        <v>151322.25</v>
      </c>
      <c r="T110" s="170">
        <f t="shared" si="28"/>
        <v>75</v>
      </c>
    </row>
    <row r="111" spans="1:20" s="152" customFormat="1" ht="38.25" customHeight="1" thickBot="1" x14ac:dyDescent="0.3">
      <c r="A111" s="100">
        <v>73</v>
      </c>
      <c r="B111" s="1188" t="s">
        <v>62</v>
      </c>
      <c r="C111" s="957" t="s">
        <v>371</v>
      </c>
      <c r="D111" s="960"/>
      <c r="E111" s="958">
        <v>44945</v>
      </c>
      <c r="F111" s="959">
        <v>496.66</v>
      </c>
      <c r="G111" s="957">
        <v>39</v>
      </c>
      <c r="H111" s="959">
        <v>496.66</v>
      </c>
      <c r="I111" s="459">
        <f t="shared" si="26"/>
        <v>0</v>
      </c>
      <c r="J111" s="873"/>
      <c r="K111" s="708"/>
      <c r="L111" s="874"/>
      <c r="M111" s="708"/>
      <c r="N111" s="879"/>
      <c r="O111" s="1186" t="s">
        <v>372</v>
      </c>
      <c r="P111" s="710"/>
      <c r="Q111" s="515">
        <v>49169.34</v>
      </c>
      <c r="R111" s="1187" t="s">
        <v>431</v>
      </c>
      <c r="S111" s="65">
        <f t="shared" ref="S111:S116" si="29">Q111+M111+K111</f>
        <v>49169.34</v>
      </c>
      <c r="T111" s="170">
        <f t="shared" ref="T111:T116" si="30">S111/H111</f>
        <v>98.999999999999986</v>
      </c>
    </row>
    <row r="112" spans="1:20" s="152" customFormat="1" ht="43.5" customHeight="1" x14ac:dyDescent="0.25">
      <c r="A112" s="100">
        <v>74</v>
      </c>
      <c r="B112" s="1201" t="s">
        <v>381</v>
      </c>
      <c r="C112" s="1209" t="s">
        <v>589</v>
      </c>
      <c r="D112" s="1211" t="s">
        <v>590</v>
      </c>
      <c r="E112" s="1213">
        <v>44945</v>
      </c>
      <c r="F112" s="959">
        <v>73.48</v>
      </c>
      <c r="G112" s="957"/>
      <c r="H112" s="959">
        <v>73.48</v>
      </c>
      <c r="I112" s="459">
        <f t="shared" si="26"/>
        <v>0</v>
      </c>
      <c r="J112" s="873"/>
      <c r="K112" s="708"/>
      <c r="L112" s="874"/>
      <c r="M112" s="708"/>
      <c r="N112" s="1088"/>
      <c r="O112" s="1215" t="s">
        <v>591</v>
      </c>
      <c r="P112" s="1185"/>
      <c r="Q112" s="1131">
        <v>8082.1</v>
      </c>
      <c r="R112" s="1217" t="s">
        <v>579</v>
      </c>
      <c r="S112" s="65">
        <f t="shared" si="29"/>
        <v>8082.1</v>
      </c>
      <c r="T112" s="170">
        <f t="shared" si="30"/>
        <v>109.99047359825803</v>
      </c>
    </row>
    <row r="113" spans="1:20" s="152" customFormat="1" ht="33" customHeight="1" thickBot="1" x14ac:dyDescent="0.3">
      <c r="A113" s="100">
        <v>75</v>
      </c>
      <c r="B113" s="1202"/>
      <c r="C113" s="1210"/>
      <c r="D113" s="1212"/>
      <c r="E113" s="1214"/>
      <c r="F113" s="959">
        <v>104.4</v>
      </c>
      <c r="G113" s="957"/>
      <c r="H113" s="959">
        <v>104.4</v>
      </c>
      <c r="I113" s="459">
        <f t="shared" si="26"/>
        <v>0</v>
      </c>
      <c r="J113" s="873"/>
      <c r="K113" s="708"/>
      <c r="L113" s="874"/>
      <c r="M113" s="708"/>
      <c r="N113" s="1088"/>
      <c r="O113" s="1216"/>
      <c r="P113" s="1185"/>
      <c r="Q113" s="1131">
        <v>8143.2</v>
      </c>
      <c r="R113" s="1218"/>
      <c r="S113" s="65">
        <f t="shared" si="29"/>
        <v>8143.2</v>
      </c>
      <c r="T113" s="170">
        <f t="shared" si="30"/>
        <v>78</v>
      </c>
    </row>
    <row r="114" spans="1:20" s="152" customFormat="1" ht="57" x14ac:dyDescent="0.25">
      <c r="A114" s="100">
        <v>76</v>
      </c>
      <c r="B114" s="1189" t="s">
        <v>379</v>
      </c>
      <c r="C114" s="1119" t="s">
        <v>380</v>
      </c>
      <c r="D114" s="905"/>
      <c r="E114" s="908">
        <v>44946</v>
      </c>
      <c r="F114" s="906">
        <f>1562.5+634.1</f>
        <v>2196.6</v>
      </c>
      <c r="G114" s="750"/>
      <c r="H114" s="907">
        <v>2196.6</v>
      </c>
      <c r="I114" s="459">
        <f t="shared" si="26"/>
        <v>0</v>
      </c>
      <c r="J114" s="870"/>
      <c r="K114" s="708"/>
      <c r="L114" s="874"/>
      <c r="M114" s="708"/>
      <c r="N114" s="878"/>
      <c r="O114" s="1173" t="s">
        <v>393</v>
      </c>
      <c r="P114" s="880"/>
      <c r="Q114" s="515">
        <f>150000+60873.6</f>
        <v>210873.60000000001</v>
      </c>
      <c r="R114" s="1133" t="s">
        <v>394</v>
      </c>
      <c r="S114" s="65">
        <f t="shared" si="29"/>
        <v>210873.60000000001</v>
      </c>
      <c r="T114" s="170">
        <f t="shared" si="30"/>
        <v>96</v>
      </c>
    </row>
    <row r="115" spans="1:20" s="152" customFormat="1" ht="33" x14ac:dyDescent="0.25">
      <c r="A115" s="100">
        <v>77</v>
      </c>
      <c r="B115" s="978" t="s">
        <v>96</v>
      </c>
      <c r="C115" s="961" t="s">
        <v>416</v>
      </c>
      <c r="D115" s="961"/>
      <c r="E115" s="958">
        <v>44947</v>
      </c>
      <c r="F115" s="959">
        <v>3060</v>
      </c>
      <c r="G115" s="957">
        <v>105</v>
      </c>
      <c r="H115" s="959">
        <v>3060</v>
      </c>
      <c r="I115" s="459">
        <f t="shared" si="26"/>
        <v>0</v>
      </c>
      <c r="J115" s="870"/>
      <c r="K115" s="708"/>
      <c r="L115" s="874"/>
      <c r="M115" s="708"/>
      <c r="N115" s="878"/>
      <c r="O115" s="1005" t="s">
        <v>440</v>
      </c>
      <c r="P115" s="880"/>
      <c r="Q115" s="515">
        <v>361080</v>
      </c>
      <c r="R115" s="718" t="s">
        <v>439</v>
      </c>
      <c r="S115" s="65">
        <f t="shared" si="29"/>
        <v>361080</v>
      </c>
      <c r="T115" s="170">
        <f t="shared" si="30"/>
        <v>118</v>
      </c>
    </row>
    <row r="116" spans="1:20" s="152" customFormat="1" ht="42.75" x14ac:dyDescent="0.25">
      <c r="A116" s="100">
        <v>78</v>
      </c>
      <c r="B116" s="1121" t="s">
        <v>381</v>
      </c>
      <c r="C116" s="961" t="s">
        <v>576</v>
      </c>
      <c r="D116" s="971" t="s">
        <v>587</v>
      </c>
      <c r="E116" s="958">
        <v>44947</v>
      </c>
      <c r="F116" s="959">
        <v>255.3</v>
      </c>
      <c r="G116" s="957">
        <v>10</v>
      </c>
      <c r="H116" s="959">
        <v>255.3</v>
      </c>
      <c r="I116" s="830">
        <f t="shared" si="26"/>
        <v>0</v>
      </c>
      <c r="J116" s="870"/>
      <c r="K116" s="708"/>
      <c r="L116" s="874"/>
      <c r="M116" s="708"/>
      <c r="N116" s="878"/>
      <c r="O116" s="1130" t="s">
        <v>588</v>
      </c>
      <c r="P116" s="880"/>
      <c r="Q116" s="515">
        <v>34466</v>
      </c>
      <c r="R116" s="718" t="s">
        <v>579</v>
      </c>
      <c r="S116" s="65">
        <f t="shared" si="29"/>
        <v>34466</v>
      </c>
      <c r="T116" s="170">
        <f t="shared" si="30"/>
        <v>135.00195848021934</v>
      </c>
    </row>
    <row r="117" spans="1:20" s="152" customFormat="1" ht="28.5" customHeight="1" x14ac:dyDescent="0.25">
      <c r="A117" s="100">
        <v>79</v>
      </c>
      <c r="B117" s="1121" t="s">
        <v>62</v>
      </c>
      <c r="C117" s="957" t="s">
        <v>417</v>
      </c>
      <c r="D117" s="957"/>
      <c r="E117" s="958">
        <v>44948</v>
      </c>
      <c r="F117" s="959">
        <v>496.79</v>
      </c>
      <c r="G117" s="957">
        <v>42</v>
      </c>
      <c r="H117" s="959">
        <v>496.79</v>
      </c>
      <c r="I117" s="830">
        <f t="shared" si="26"/>
        <v>0</v>
      </c>
      <c r="J117" s="870"/>
      <c r="K117" s="708"/>
      <c r="L117" s="874"/>
      <c r="M117" s="708"/>
      <c r="N117" s="878"/>
      <c r="O117" s="1130" t="s">
        <v>418</v>
      </c>
      <c r="P117" s="708"/>
      <c r="Q117" s="515">
        <v>47195.05</v>
      </c>
      <c r="R117" s="718" t="s">
        <v>441</v>
      </c>
      <c r="S117" s="65">
        <f t="shared" si="15"/>
        <v>47195.05</v>
      </c>
      <c r="T117" s="170">
        <f t="shared" si="17"/>
        <v>95</v>
      </c>
    </row>
    <row r="118" spans="1:20" s="152" customFormat="1" ht="44.25" thickBot="1" x14ac:dyDescent="0.3">
      <c r="A118" s="100">
        <v>80</v>
      </c>
      <c r="B118" s="1180" t="s">
        <v>381</v>
      </c>
      <c r="C118" s="1184" t="s">
        <v>584</v>
      </c>
      <c r="D118" s="962" t="s">
        <v>585</v>
      </c>
      <c r="E118" s="958">
        <v>44949</v>
      </c>
      <c r="F118" s="959">
        <v>32992</v>
      </c>
      <c r="G118" s="957"/>
      <c r="H118" s="959">
        <v>32992</v>
      </c>
      <c r="I118" s="830">
        <f t="shared" si="26"/>
        <v>0</v>
      </c>
      <c r="J118" s="870"/>
      <c r="K118" s="708"/>
      <c r="L118" s="874"/>
      <c r="M118" s="708"/>
      <c r="N118" s="1087"/>
      <c r="O118" s="1181" t="s">
        <v>586</v>
      </c>
      <c r="P118" s="1182"/>
      <c r="Q118" s="515">
        <v>32992</v>
      </c>
      <c r="R118" s="1183" t="s">
        <v>579</v>
      </c>
      <c r="S118" s="65">
        <f t="shared" si="15"/>
        <v>32992</v>
      </c>
      <c r="T118" s="170">
        <f t="shared" si="17"/>
        <v>1</v>
      </c>
    </row>
    <row r="119" spans="1:20" s="152" customFormat="1" ht="28.5" customHeight="1" x14ac:dyDescent="0.25">
      <c r="A119" s="100">
        <v>81</v>
      </c>
      <c r="B119" s="1199" t="s">
        <v>167</v>
      </c>
      <c r="C119" s="1091" t="s">
        <v>370</v>
      </c>
      <c r="D119" s="957"/>
      <c r="E119" s="958">
        <v>44949</v>
      </c>
      <c r="F119" s="959">
        <v>1018.77</v>
      </c>
      <c r="G119" s="957">
        <v>38</v>
      </c>
      <c r="H119" s="959">
        <v>1018.77</v>
      </c>
      <c r="I119" s="403">
        <f t="shared" si="26"/>
        <v>0</v>
      </c>
      <c r="J119" s="870"/>
      <c r="K119" s="708"/>
      <c r="L119" s="874"/>
      <c r="M119" s="708"/>
      <c r="N119" s="1087"/>
      <c r="O119" s="1205">
        <v>19682</v>
      </c>
      <c r="P119" s="1193" t="s">
        <v>424</v>
      </c>
      <c r="Q119" s="515">
        <v>57051.12</v>
      </c>
      <c r="R119" s="1207" t="s">
        <v>439</v>
      </c>
      <c r="S119" s="65">
        <f t="shared" ref="S119:S123" si="31">Q119+M119+K119</f>
        <v>57051.12</v>
      </c>
      <c r="T119" s="170">
        <f t="shared" ref="T119:T123" si="32">S119/H119</f>
        <v>56.000000000000007</v>
      </c>
    </row>
    <row r="120" spans="1:20" s="152" customFormat="1" ht="24" customHeight="1" thickBot="1" x14ac:dyDescent="0.3">
      <c r="A120" s="100">
        <v>82</v>
      </c>
      <c r="B120" s="1200"/>
      <c r="C120" s="1091" t="s">
        <v>165</v>
      </c>
      <c r="D120" s="962"/>
      <c r="E120" s="958">
        <v>44949</v>
      </c>
      <c r="F120" s="959">
        <v>3048.26</v>
      </c>
      <c r="G120" s="957">
        <v>120</v>
      </c>
      <c r="H120" s="959">
        <v>3048.26</v>
      </c>
      <c r="I120" s="459">
        <f t="shared" si="26"/>
        <v>0</v>
      </c>
      <c r="J120" s="870"/>
      <c r="K120" s="708"/>
      <c r="L120" s="874"/>
      <c r="M120" s="708"/>
      <c r="N120" s="1087"/>
      <c r="O120" s="1206"/>
      <c r="P120" s="1194"/>
      <c r="Q120" s="515">
        <v>243860.8</v>
      </c>
      <c r="R120" s="1208"/>
      <c r="S120" s="65">
        <f t="shared" si="31"/>
        <v>243860.8</v>
      </c>
      <c r="T120" s="170">
        <f t="shared" si="32"/>
        <v>79.999999999999986</v>
      </c>
    </row>
    <row r="121" spans="1:20" s="152" customFormat="1" ht="30" customHeight="1" thickBot="1" x14ac:dyDescent="0.3">
      <c r="A121" s="100">
        <v>83</v>
      </c>
      <c r="B121" s="1178" t="s">
        <v>420</v>
      </c>
      <c r="C121" s="750" t="s">
        <v>367</v>
      </c>
      <c r="D121" s="905"/>
      <c r="E121" s="908">
        <v>44951</v>
      </c>
      <c r="F121" s="906">
        <v>18452.12</v>
      </c>
      <c r="G121" s="750">
        <v>678</v>
      </c>
      <c r="H121" s="907">
        <v>18452.12</v>
      </c>
      <c r="I121" s="459">
        <f t="shared" ref="I121:I122" si="33">H121-F121</f>
        <v>0</v>
      </c>
      <c r="J121" s="870"/>
      <c r="K121" s="708"/>
      <c r="L121" s="874"/>
      <c r="M121" s="708"/>
      <c r="N121" s="878"/>
      <c r="O121" s="1346" t="s">
        <v>596</v>
      </c>
      <c r="P121" s="1171"/>
      <c r="Q121" s="1172">
        <v>1347004.98</v>
      </c>
      <c r="R121" s="1174" t="s">
        <v>597</v>
      </c>
      <c r="S121" s="65">
        <f t="shared" si="31"/>
        <v>1347004.98</v>
      </c>
      <c r="T121" s="170">
        <f t="shared" si="32"/>
        <v>73.000011922749252</v>
      </c>
    </row>
    <row r="122" spans="1:20" s="920" customFormat="1" ht="42.75" customHeight="1" x14ac:dyDescent="0.25">
      <c r="A122" s="100">
        <v>84</v>
      </c>
      <c r="B122" s="1199" t="s">
        <v>381</v>
      </c>
      <c r="C122" s="1176" t="s">
        <v>576</v>
      </c>
      <c r="D122" s="1241" t="s">
        <v>577</v>
      </c>
      <c r="E122" s="1243">
        <v>44913</v>
      </c>
      <c r="F122" s="906">
        <v>152.80000000000001</v>
      </c>
      <c r="G122" s="750"/>
      <c r="H122" s="907">
        <v>152.80000000000001</v>
      </c>
      <c r="I122" s="459">
        <f t="shared" si="33"/>
        <v>0</v>
      </c>
      <c r="J122" s="870"/>
      <c r="K122" s="708"/>
      <c r="L122" s="874"/>
      <c r="M122" s="708"/>
      <c r="N122" s="1087"/>
      <c r="O122" s="1205" t="s">
        <v>578</v>
      </c>
      <c r="P122" s="1345"/>
      <c r="Q122" s="1131">
        <v>19100</v>
      </c>
      <c r="R122" s="1245" t="s">
        <v>579</v>
      </c>
      <c r="S122" s="65">
        <f t="shared" ref="S122" si="34">Q122+M122+K122</f>
        <v>19100</v>
      </c>
      <c r="T122" s="170">
        <f t="shared" ref="T122" si="35">S122/H122</f>
        <v>124.99999999999999</v>
      </c>
    </row>
    <row r="123" spans="1:20" s="152" customFormat="1" ht="38.25" customHeight="1" thickBot="1" x14ac:dyDescent="0.3">
      <c r="A123" s="100">
        <v>85</v>
      </c>
      <c r="B123" s="1200"/>
      <c r="C123" s="1177" t="s">
        <v>580</v>
      </c>
      <c r="D123" s="1242"/>
      <c r="E123" s="1244"/>
      <c r="F123" s="959">
        <v>1</v>
      </c>
      <c r="G123" s="957"/>
      <c r="H123" s="959">
        <v>1</v>
      </c>
      <c r="I123" s="459">
        <f t="shared" si="26"/>
        <v>0</v>
      </c>
      <c r="J123" s="870"/>
      <c r="K123" s="708"/>
      <c r="L123" s="874"/>
      <c r="M123" s="708"/>
      <c r="N123" s="1087"/>
      <c r="O123" s="1206"/>
      <c r="P123" s="1345"/>
      <c r="Q123" s="1131">
        <v>180</v>
      </c>
      <c r="R123" s="1246"/>
      <c r="S123" s="65">
        <f t="shared" si="31"/>
        <v>180</v>
      </c>
      <c r="T123" s="170">
        <f t="shared" si="32"/>
        <v>180</v>
      </c>
    </row>
    <row r="124" spans="1:20" s="152" customFormat="1" ht="43.5" x14ac:dyDescent="0.25">
      <c r="A124" s="100">
        <v>86</v>
      </c>
      <c r="B124" s="1179" t="s">
        <v>381</v>
      </c>
      <c r="C124" s="976" t="s">
        <v>581</v>
      </c>
      <c r="D124" s="962" t="s">
        <v>582</v>
      </c>
      <c r="E124" s="963">
        <v>44953</v>
      </c>
      <c r="F124" s="959">
        <v>12854</v>
      </c>
      <c r="G124" s="957"/>
      <c r="H124" s="959">
        <v>12854</v>
      </c>
      <c r="I124" s="459">
        <f t="shared" si="26"/>
        <v>0</v>
      </c>
      <c r="J124" s="870"/>
      <c r="K124" s="708"/>
      <c r="L124" s="877"/>
      <c r="M124" s="708"/>
      <c r="N124" s="879"/>
      <c r="O124" s="1347" t="s">
        <v>583</v>
      </c>
      <c r="P124" s="880"/>
      <c r="Q124" s="515">
        <v>12854</v>
      </c>
      <c r="R124" s="1175" t="s">
        <v>579</v>
      </c>
      <c r="S124" s="65">
        <f t="shared" si="15"/>
        <v>12854</v>
      </c>
      <c r="T124" s="170">
        <f t="shared" ref="T124:T125" si="36">S124/H124</f>
        <v>1</v>
      </c>
    </row>
    <row r="125" spans="1:20" s="152" customFormat="1" ht="34.5" customHeight="1" x14ac:dyDescent="0.25">
      <c r="A125" s="100">
        <v>87</v>
      </c>
      <c r="B125" s="980"/>
      <c r="C125" s="957"/>
      <c r="D125" s="957"/>
      <c r="E125" s="963"/>
      <c r="F125" s="959"/>
      <c r="G125" s="957"/>
      <c r="H125" s="959"/>
      <c r="I125" s="459">
        <f t="shared" si="26"/>
        <v>0</v>
      </c>
      <c r="J125" s="870"/>
      <c r="K125" s="708"/>
      <c r="L125" s="877"/>
      <c r="M125" s="708"/>
      <c r="N125" s="879"/>
      <c r="O125" s="1006"/>
      <c r="P125" s="880"/>
      <c r="Q125" s="515"/>
      <c r="R125" s="709"/>
      <c r="S125" s="65">
        <f t="shared" si="15"/>
        <v>0</v>
      </c>
      <c r="T125" s="170" t="e">
        <f t="shared" si="36"/>
        <v>#DIV/0!</v>
      </c>
    </row>
    <row r="126" spans="1:20" s="152" customFormat="1" ht="16.5" x14ac:dyDescent="0.25">
      <c r="A126" s="100">
        <v>88</v>
      </c>
      <c r="B126" s="977"/>
      <c r="C126" s="957"/>
      <c r="D126" s="962"/>
      <c r="E126" s="963"/>
      <c r="F126" s="959"/>
      <c r="G126" s="957"/>
      <c r="H126" s="959"/>
      <c r="I126" s="459">
        <f t="shared" si="26"/>
        <v>0</v>
      </c>
      <c r="J126" s="870"/>
      <c r="K126" s="708"/>
      <c r="L126" s="877"/>
      <c r="M126" s="708"/>
      <c r="N126" s="879"/>
      <c r="O126" s="1007"/>
      <c r="P126" s="825"/>
      <c r="Q126" s="515"/>
      <c r="R126" s="998"/>
      <c r="S126" s="65">
        <f t="shared" ref="S126" si="37">Q126+M126+K126</f>
        <v>0</v>
      </c>
      <c r="T126" s="170" t="e">
        <f t="shared" ref="T126" si="38">S126/H126</f>
        <v>#DIV/0!</v>
      </c>
    </row>
    <row r="127" spans="1:20" s="152" customFormat="1" ht="16.5" x14ac:dyDescent="0.25">
      <c r="A127" s="100">
        <v>89</v>
      </c>
      <c r="B127" s="977"/>
      <c r="C127" s="957"/>
      <c r="D127" s="962"/>
      <c r="E127" s="963"/>
      <c r="F127" s="959"/>
      <c r="G127" s="957"/>
      <c r="H127" s="959"/>
      <c r="I127" s="459">
        <f t="shared" si="26"/>
        <v>0</v>
      </c>
      <c r="J127" s="870"/>
      <c r="K127" s="708"/>
      <c r="L127" s="877"/>
      <c r="M127" s="708"/>
      <c r="N127" s="879"/>
      <c r="O127" s="1007"/>
      <c r="P127" s="825"/>
      <c r="Q127" s="515"/>
      <c r="R127" s="998"/>
      <c r="S127" s="65">
        <f t="shared" ref="S127" si="39">Q127+M127+K127</f>
        <v>0</v>
      </c>
      <c r="T127" s="170" t="e">
        <f t="shared" ref="T127" si="40">S127/H127</f>
        <v>#DIV/0!</v>
      </c>
    </row>
    <row r="128" spans="1:20" s="152" customFormat="1" ht="47.25" customHeight="1" x14ac:dyDescent="0.25">
      <c r="A128" s="100">
        <v>90</v>
      </c>
      <c r="B128" s="977"/>
      <c r="C128" s="957"/>
      <c r="D128" s="960"/>
      <c r="E128" s="964"/>
      <c r="F128" s="959"/>
      <c r="G128" s="957"/>
      <c r="H128" s="959"/>
      <c r="I128" s="459">
        <f t="shared" si="26"/>
        <v>0</v>
      </c>
      <c r="J128" s="870"/>
      <c r="K128" s="708"/>
      <c r="L128" s="877"/>
      <c r="M128" s="708"/>
      <c r="N128" s="879"/>
      <c r="O128" s="1008"/>
      <c r="P128" s="825"/>
      <c r="Q128" s="515"/>
      <c r="R128" s="709"/>
      <c r="S128" s="65">
        <f t="shared" ref="S128:S129" si="41">Q128+M128+K128</f>
        <v>0</v>
      </c>
      <c r="T128" s="170" t="e">
        <f t="shared" ref="T128:T129" si="42">S128/H128</f>
        <v>#DIV/0!</v>
      </c>
    </row>
    <row r="129" spans="1:20" s="152" customFormat="1" ht="42.75" customHeight="1" x14ac:dyDescent="0.25">
      <c r="A129" s="100">
        <v>91</v>
      </c>
      <c r="B129" s="976"/>
      <c r="C129" s="957"/>
      <c r="D129" s="957"/>
      <c r="E129" s="958"/>
      <c r="F129" s="959"/>
      <c r="G129" s="957"/>
      <c r="H129" s="959"/>
      <c r="I129" s="459">
        <f t="shared" si="26"/>
        <v>0</v>
      </c>
      <c r="J129" s="870"/>
      <c r="K129" s="708"/>
      <c r="L129" s="874"/>
      <c r="M129" s="708"/>
      <c r="N129" s="878"/>
      <c r="O129" s="720"/>
      <c r="P129" s="825"/>
      <c r="Q129" s="515"/>
      <c r="R129" s="709"/>
      <c r="S129" s="65">
        <f t="shared" si="41"/>
        <v>0</v>
      </c>
      <c r="T129" s="170" t="e">
        <f t="shared" si="42"/>
        <v>#DIV/0!</v>
      </c>
    </row>
    <row r="130" spans="1:20" s="152" customFormat="1" ht="42.75" customHeight="1" x14ac:dyDescent="0.25">
      <c r="A130" s="100">
        <v>92</v>
      </c>
      <c r="B130" s="976"/>
      <c r="C130" s="957"/>
      <c r="D130" s="960"/>
      <c r="E130" s="958"/>
      <c r="F130" s="959"/>
      <c r="G130" s="957"/>
      <c r="H130" s="959"/>
      <c r="I130" s="662">
        <f t="shared" si="26"/>
        <v>0</v>
      </c>
      <c r="J130" s="870"/>
      <c r="K130" s="708"/>
      <c r="L130" s="874"/>
      <c r="M130" s="708"/>
      <c r="N130" s="878"/>
      <c r="O130" s="719"/>
      <c r="P130" s="825"/>
      <c r="Q130" s="515"/>
      <c r="R130" s="709"/>
      <c r="S130" s="65">
        <f t="shared" ref="S130:S131" si="43">Q130+M130+K130</f>
        <v>0</v>
      </c>
      <c r="T130" s="170" t="e">
        <f t="shared" ref="T130:T131" si="44">S130/H130</f>
        <v>#DIV/0!</v>
      </c>
    </row>
    <row r="131" spans="1:20" s="152" customFormat="1" ht="42.75" customHeight="1" x14ac:dyDescent="0.25">
      <c r="A131" s="100">
        <v>93</v>
      </c>
      <c r="B131" s="981"/>
      <c r="C131" s="976"/>
      <c r="D131" s="960"/>
      <c r="E131" s="982"/>
      <c r="F131" s="959"/>
      <c r="G131" s="957"/>
      <c r="H131" s="959"/>
      <c r="I131" s="662">
        <f t="shared" si="26"/>
        <v>0</v>
      </c>
      <c r="J131" s="870"/>
      <c r="K131" s="708"/>
      <c r="L131" s="874"/>
      <c r="M131" s="708"/>
      <c r="N131" s="878"/>
      <c r="O131" s="719"/>
      <c r="P131" s="825"/>
      <c r="Q131" s="515"/>
      <c r="R131" s="709"/>
      <c r="S131" s="65">
        <f t="shared" si="43"/>
        <v>0</v>
      </c>
      <c r="T131" s="170" t="e">
        <f t="shared" si="44"/>
        <v>#DIV/0!</v>
      </c>
    </row>
    <row r="132" spans="1:20" s="152" customFormat="1" ht="35.25" customHeight="1" x14ac:dyDescent="0.25">
      <c r="A132" s="100">
        <v>94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719"/>
      <c r="P132" s="711"/>
      <c r="Q132" s="512"/>
      <c r="R132" s="709"/>
      <c r="S132" s="65">
        <f t="shared" ref="S132:S133" si="45">Q132+M132+K132</f>
        <v>0</v>
      </c>
      <c r="T132" s="170" t="e">
        <f t="shared" ref="T132:T133" si="46">S132/H132</f>
        <v>#DIV/0!</v>
      </c>
    </row>
    <row r="133" spans="1:20" s="152" customFormat="1" ht="38.25" customHeight="1" x14ac:dyDescent="0.25">
      <c r="A133" s="100">
        <v>95</v>
      </c>
      <c r="B133" s="981"/>
      <c r="C133" s="957"/>
      <c r="D133" s="957"/>
      <c r="E133" s="982"/>
      <c r="F133" s="959"/>
      <c r="G133" s="957"/>
      <c r="H133" s="959"/>
      <c r="I133" s="105">
        <f t="shared" si="26"/>
        <v>0</v>
      </c>
      <c r="J133" s="870"/>
      <c r="K133" s="708"/>
      <c r="L133" s="874"/>
      <c r="M133" s="708"/>
      <c r="N133" s="878"/>
      <c r="O133" s="719"/>
      <c r="P133" s="712"/>
      <c r="Q133" s="512"/>
      <c r="R133" s="709"/>
      <c r="S133" s="65">
        <f t="shared" si="45"/>
        <v>0</v>
      </c>
      <c r="T133" s="170" t="e">
        <f t="shared" si="46"/>
        <v>#DIV/0!</v>
      </c>
    </row>
    <row r="134" spans="1:20" s="152" customFormat="1" ht="38.25" customHeight="1" x14ac:dyDescent="0.25">
      <c r="A134" s="100">
        <v>96</v>
      </c>
      <c r="B134" s="981"/>
      <c r="C134" s="957"/>
      <c r="D134" s="957"/>
      <c r="E134" s="982"/>
      <c r="F134" s="959"/>
      <c r="G134" s="957"/>
      <c r="H134" s="959"/>
      <c r="I134" s="105">
        <f t="shared" si="26"/>
        <v>0</v>
      </c>
      <c r="J134" s="870"/>
      <c r="K134" s="708"/>
      <c r="L134" s="874"/>
      <c r="M134" s="708"/>
      <c r="N134" s="878"/>
      <c r="O134" s="719"/>
      <c r="P134" s="712"/>
      <c r="Q134" s="512"/>
      <c r="R134" s="709"/>
      <c r="S134" s="65">
        <f t="shared" ref="S134:S146" si="47">Q134+M134+K134</f>
        <v>0</v>
      </c>
      <c r="T134" s="170" t="e">
        <f t="shared" ref="T134:T146" si="48">S134/H134</f>
        <v>#DIV/0!</v>
      </c>
    </row>
    <row r="135" spans="1:20" s="152" customFormat="1" ht="27.75" customHeight="1" x14ac:dyDescent="0.25">
      <c r="A135" s="100">
        <v>97</v>
      </c>
      <c r="B135" s="981"/>
      <c r="C135" s="957"/>
      <c r="D135" s="957"/>
      <c r="E135" s="982"/>
      <c r="F135" s="959"/>
      <c r="G135" s="957"/>
      <c r="H135" s="959"/>
      <c r="I135" s="105">
        <f t="shared" si="26"/>
        <v>0</v>
      </c>
      <c r="J135" s="870"/>
      <c r="K135" s="708"/>
      <c r="L135" s="874"/>
      <c r="M135" s="708"/>
      <c r="N135" s="878"/>
      <c r="O135" s="719"/>
      <c r="P135" s="712"/>
      <c r="Q135" s="512"/>
      <c r="R135" s="709"/>
      <c r="S135" s="65">
        <f t="shared" si="47"/>
        <v>0</v>
      </c>
      <c r="T135" s="170" t="e">
        <f t="shared" si="48"/>
        <v>#DIV/0!</v>
      </c>
    </row>
    <row r="136" spans="1:20" s="152" customFormat="1" ht="31.5" customHeight="1" x14ac:dyDescent="0.25">
      <c r="A136" s="100">
        <v>98</v>
      </c>
      <c r="B136" s="981"/>
      <c r="C136" s="957"/>
      <c r="D136" s="957"/>
      <c r="E136" s="982"/>
      <c r="F136" s="959"/>
      <c r="G136" s="957"/>
      <c r="H136" s="959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512"/>
      <c r="R136" s="709"/>
      <c r="S136" s="65">
        <f t="shared" si="47"/>
        <v>0</v>
      </c>
      <c r="T136" s="170" t="e">
        <f t="shared" si="48"/>
        <v>#DIV/0!</v>
      </c>
    </row>
    <row r="137" spans="1:20" s="152" customFormat="1" ht="25.5" customHeight="1" x14ac:dyDescent="0.25">
      <c r="A137" s="100">
        <v>99</v>
      </c>
      <c r="B137" s="981"/>
      <c r="C137" s="957"/>
      <c r="D137" s="957"/>
      <c r="E137" s="982"/>
      <c r="F137" s="959"/>
      <c r="G137" s="957"/>
      <c r="H137" s="959"/>
      <c r="I137" s="105">
        <f t="shared" si="26"/>
        <v>0</v>
      </c>
      <c r="J137" s="870"/>
      <c r="K137" s="708"/>
      <c r="L137" s="874"/>
      <c r="M137" s="708"/>
      <c r="N137" s="878"/>
      <c r="O137" s="999"/>
      <c r="P137" s="712"/>
      <c r="Q137" s="512"/>
      <c r="R137" s="709"/>
      <c r="S137" s="65">
        <f t="shared" si="47"/>
        <v>0</v>
      </c>
      <c r="T137" s="170" t="e">
        <f t="shared" si="48"/>
        <v>#DIV/0!</v>
      </c>
    </row>
    <row r="138" spans="1:20" s="152" customFormat="1" ht="25.5" customHeight="1" x14ac:dyDescent="0.25">
      <c r="A138" s="100">
        <v>100</v>
      </c>
      <c r="B138" s="981"/>
      <c r="C138" s="748"/>
      <c r="D138" s="905"/>
      <c r="E138" s="982"/>
      <c r="F138" s="906"/>
      <c r="G138" s="750"/>
      <c r="H138" s="907"/>
      <c r="I138" s="105">
        <f t="shared" si="26"/>
        <v>0</v>
      </c>
      <c r="J138" s="870"/>
      <c r="K138" s="708"/>
      <c r="L138" s="874"/>
      <c r="M138" s="708"/>
      <c r="N138" s="878"/>
      <c r="O138" s="999"/>
      <c r="P138" s="712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25.5" customHeight="1" x14ac:dyDescent="0.25">
      <c r="A139" s="100"/>
      <c r="B139" s="981"/>
      <c r="C139" s="748"/>
      <c r="D139" s="905"/>
      <c r="E139" s="982"/>
      <c r="F139" s="906"/>
      <c r="G139" s="750"/>
      <c r="H139" s="907"/>
      <c r="I139" s="105">
        <f t="shared" si="26"/>
        <v>0</v>
      </c>
      <c r="J139" s="870"/>
      <c r="K139" s="708"/>
      <c r="L139" s="874"/>
      <c r="M139" s="708"/>
      <c r="N139" s="878"/>
      <c r="O139" s="999"/>
      <c r="P139" s="712"/>
      <c r="Q139" s="512"/>
      <c r="R139" s="709"/>
      <c r="S139" s="65">
        <f t="shared" si="47"/>
        <v>0</v>
      </c>
      <c r="T139" s="170" t="e">
        <f t="shared" si="48"/>
        <v>#DIV/0!</v>
      </c>
    </row>
    <row r="140" spans="1:20" s="152" customFormat="1" ht="38.25" customHeight="1" x14ac:dyDescent="0.25">
      <c r="A140" s="100"/>
      <c r="B140" s="983"/>
      <c r="C140" s="748"/>
      <c r="D140" s="748"/>
      <c r="E140" s="908"/>
      <c r="F140" s="906"/>
      <c r="G140" s="750"/>
      <c r="H140" s="906"/>
      <c r="I140" s="105">
        <f t="shared" si="26"/>
        <v>0</v>
      </c>
      <c r="J140" s="870"/>
      <c r="K140" s="708"/>
      <c r="L140" s="874"/>
      <c r="M140" s="708"/>
      <c r="N140" s="878"/>
      <c r="O140" s="719"/>
      <c r="P140" s="712"/>
      <c r="Q140" s="988"/>
      <c r="R140" s="989"/>
      <c r="S140" s="65">
        <f t="shared" si="47"/>
        <v>0</v>
      </c>
      <c r="T140" s="170" t="e">
        <f t="shared" si="48"/>
        <v>#DIV/0!</v>
      </c>
    </row>
    <row r="141" spans="1:20" s="152" customFormat="1" ht="38.25" customHeight="1" x14ac:dyDescent="0.25">
      <c r="A141" s="100"/>
      <c r="B141" s="983"/>
      <c r="C141" s="748"/>
      <c r="D141" s="965"/>
      <c r="E141" s="908"/>
      <c r="F141" s="906"/>
      <c r="G141" s="750"/>
      <c r="H141" s="906"/>
      <c r="I141" s="105">
        <f t="shared" si="26"/>
        <v>0</v>
      </c>
      <c r="J141" s="870"/>
      <c r="K141" s="708"/>
      <c r="L141" s="874"/>
      <c r="M141" s="708"/>
      <c r="N141" s="878"/>
      <c r="O141" s="719"/>
      <c r="P141" s="712"/>
      <c r="Q141" s="988"/>
      <c r="R141" s="989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25">
      <c r="A142" s="100"/>
      <c r="B142" s="984"/>
      <c r="C142" s="748"/>
      <c r="D142" s="748"/>
      <c r="E142" s="908"/>
      <c r="F142" s="906"/>
      <c r="G142" s="750"/>
      <c r="H142" s="906"/>
      <c r="I142" s="105">
        <f t="shared" si="26"/>
        <v>0</v>
      </c>
      <c r="J142" s="870"/>
      <c r="K142" s="708"/>
      <c r="L142" s="874"/>
      <c r="M142" s="708"/>
      <c r="N142" s="878"/>
      <c r="O142" s="1004"/>
      <c r="P142" s="711"/>
      <c r="Q142" s="512"/>
      <c r="R142" s="709"/>
      <c r="S142" s="65">
        <f t="shared" si="47"/>
        <v>0</v>
      </c>
      <c r="T142" s="170" t="e">
        <f t="shared" si="48"/>
        <v>#DIV/0!</v>
      </c>
    </row>
    <row r="143" spans="1:20" s="152" customFormat="1" ht="18.75" x14ac:dyDescent="0.25">
      <c r="A143" s="100"/>
      <c r="B143" s="984"/>
      <c r="C143" s="748"/>
      <c r="D143" s="965"/>
      <c r="E143" s="908"/>
      <c r="F143" s="906"/>
      <c r="G143" s="750"/>
      <c r="H143" s="906"/>
      <c r="I143" s="105">
        <f t="shared" si="26"/>
        <v>0</v>
      </c>
      <c r="J143" s="870"/>
      <c r="K143" s="708"/>
      <c r="L143" s="874"/>
      <c r="M143" s="708"/>
      <c r="N143" s="878"/>
      <c r="O143" s="1004"/>
      <c r="P143" s="711"/>
      <c r="Q143" s="512"/>
      <c r="R143" s="709"/>
      <c r="S143" s="65">
        <f t="shared" si="47"/>
        <v>0</v>
      </c>
      <c r="T143" s="170" t="e">
        <f t="shared" si="48"/>
        <v>#DIV/0!</v>
      </c>
    </row>
    <row r="144" spans="1:20" s="152" customFormat="1" ht="35.25" customHeight="1" x14ac:dyDescent="0.25">
      <c r="A144" s="100"/>
      <c r="B144" s="984"/>
      <c r="C144" s="748"/>
      <c r="D144" s="748"/>
      <c r="E144" s="966"/>
      <c r="F144" s="906"/>
      <c r="G144" s="750"/>
      <c r="H144" s="906"/>
      <c r="I144" s="105">
        <f t="shared" ref="I144:I147" si="49">H144-F144</f>
        <v>0</v>
      </c>
      <c r="J144" s="870"/>
      <c r="K144" s="708"/>
      <c r="L144" s="874"/>
      <c r="M144" s="708"/>
      <c r="N144" s="878"/>
      <c r="O144" s="719"/>
      <c r="P144" s="712"/>
      <c r="Q144" s="512"/>
      <c r="R144" s="714"/>
      <c r="S144" s="65">
        <f t="shared" si="47"/>
        <v>0</v>
      </c>
      <c r="T144" s="170" t="e">
        <f t="shared" si="48"/>
        <v>#DIV/0!</v>
      </c>
    </row>
    <row r="145" spans="1:20" s="152" customFormat="1" ht="30" customHeight="1" x14ac:dyDescent="0.3">
      <c r="A145" s="100"/>
      <c r="B145" s="984"/>
      <c r="C145" s="985"/>
      <c r="D145" s="515"/>
      <c r="E145" s="966"/>
      <c r="F145" s="967"/>
      <c r="G145" s="687"/>
      <c r="H145" s="968"/>
      <c r="I145" s="459">
        <f t="shared" si="49"/>
        <v>0</v>
      </c>
      <c r="J145" s="990"/>
      <c r="K145" s="708"/>
      <c r="L145" s="874"/>
      <c r="M145" s="708"/>
      <c r="N145" s="879"/>
      <c r="O145" s="719"/>
      <c r="P145" s="712"/>
      <c r="Q145" s="515"/>
      <c r="R145" s="714"/>
      <c r="S145" s="65">
        <f t="shared" si="47"/>
        <v>0</v>
      </c>
      <c r="T145" s="170" t="e">
        <f t="shared" si="48"/>
        <v>#DIV/0!</v>
      </c>
    </row>
    <row r="146" spans="1:20" s="152" customFormat="1" ht="33" customHeight="1" x14ac:dyDescent="0.3">
      <c r="A146" s="100"/>
      <c r="B146" s="986"/>
      <c r="C146" s="748"/>
      <c r="D146" s="961"/>
      <c r="E146" s="966"/>
      <c r="F146" s="968"/>
      <c r="G146" s="969"/>
      <c r="H146" s="968"/>
      <c r="I146" s="337">
        <f t="shared" si="49"/>
        <v>0</v>
      </c>
      <c r="J146" s="991"/>
      <c r="K146" s="708"/>
      <c r="L146" s="874"/>
      <c r="M146" s="708"/>
      <c r="N146" s="878"/>
      <c r="O146" s="719"/>
      <c r="P146" s="712"/>
      <c r="Q146" s="512"/>
      <c r="R146" s="714"/>
      <c r="S146" s="65">
        <f t="shared" si="47"/>
        <v>0</v>
      </c>
      <c r="T146" s="170" t="e">
        <f t="shared" si="48"/>
        <v>#DIV/0!</v>
      </c>
    </row>
    <row r="147" spans="1:20" s="152" customFormat="1" ht="33" customHeight="1" x14ac:dyDescent="0.3">
      <c r="A147" s="100"/>
      <c r="B147" s="984"/>
      <c r="C147" s="747"/>
      <c r="D147" s="970"/>
      <c r="E147" s="966"/>
      <c r="F147" s="968"/>
      <c r="G147" s="969"/>
      <c r="H147" s="968"/>
      <c r="I147" s="337">
        <f t="shared" si="49"/>
        <v>0</v>
      </c>
      <c r="J147" s="991"/>
      <c r="K147" s="708"/>
      <c r="L147" s="874"/>
      <c r="M147" s="708"/>
      <c r="N147" s="878"/>
      <c r="O147" s="713"/>
      <c r="P147" s="712"/>
      <c r="Q147" s="988"/>
      <c r="R147" s="992"/>
      <c r="S147" s="65">
        <f t="shared" ref="S147:S187" si="50">Q147+M147+K147</f>
        <v>0</v>
      </c>
      <c r="T147" s="170" t="e">
        <f t="shared" ref="T147:T187" si="51">S147/H147</f>
        <v>#DIV/0!</v>
      </c>
    </row>
    <row r="148" spans="1:20" s="152" customFormat="1" ht="34.5" customHeight="1" x14ac:dyDescent="0.25">
      <c r="A148" s="100"/>
      <c r="B148" s="983"/>
      <c r="C148" s="748"/>
      <c r="D148" s="961"/>
      <c r="E148" s="963"/>
      <c r="F148" s="968"/>
      <c r="G148" s="969"/>
      <c r="H148" s="968"/>
      <c r="I148" s="105">
        <f t="shared" ref="I148:I202" si="52">H148-F148</f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29.25" customHeight="1" x14ac:dyDescent="0.25">
      <c r="A149" s="100"/>
      <c r="B149" s="983"/>
      <c r="C149" s="748"/>
      <c r="D149" s="97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1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29.25" customHeight="1" x14ac:dyDescent="0.25">
      <c r="A150" s="100"/>
      <c r="B150" s="983"/>
      <c r="C150" s="748"/>
      <c r="D150" s="971"/>
      <c r="E150" s="963"/>
      <c r="F150" s="968"/>
      <c r="G150" s="969"/>
      <c r="H150" s="968"/>
      <c r="I150" s="105">
        <f t="shared" si="52"/>
        <v>0</v>
      </c>
      <c r="J150" s="870"/>
      <c r="K150" s="708"/>
      <c r="L150" s="874"/>
      <c r="M150" s="708"/>
      <c r="N150" s="878"/>
      <c r="O150" s="716"/>
      <c r="P150" s="711"/>
      <c r="Q150" s="988"/>
      <c r="R150" s="992"/>
      <c r="S150" s="65">
        <f t="shared" si="50"/>
        <v>0</v>
      </c>
      <c r="T150" s="170" t="e">
        <f t="shared" si="51"/>
        <v>#DIV/0!</v>
      </c>
    </row>
    <row r="151" spans="1:20" s="152" customFormat="1" ht="31.5" customHeight="1" x14ac:dyDescent="0.25">
      <c r="A151" s="100"/>
      <c r="B151" s="748"/>
      <c r="C151" s="748"/>
      <c r="D151" s="971"/>
      <c r="E151" s="963"/>
      <c r="F151" s="968"/>
      <c r="G151" s="969"/>
      <c r="H151" s="968"/>
      <c r="I151" s="105">
        <f t="shared" si="52"/>
        <v>0</v>
      </c>
      <c r="J151" s="870"/>
      <c r="K151" s="708"/>
      <c r="L151" s="874"/>
      <c r="M151" s="708"/>
      <c r="N151" s="878"/>
      <c r="O151" s="715"/>
      <c r="P151" s="711"/>
      <c r="Q151" s="988"/>
      <c r="R151" s="992"/>
      <c r="S151" s="65">
        <f t="shared" si="50"/>
        <v>0</v>
      </c>
      <c r="T151" s="170" t="e">
        <f t="shared" si="51"/>
        <v>#DIV/0!</v>
      </c>
    </row>
    <row r="152" spans="1:20" s="152" customFormat="1" ht="29.25" customHeight="1" x14ac:dyDescent="0.25">
      <c r="A152" s="100"/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>
        <f t="shared" si="50"/>
        <v>0</v>
      </c>
      <c r="T152" s="170" t="e">
        <f t="shared" si="51"/>
        <v>#DIV/0!</v>
      </c>
    </row>
    <row r="153" spans="1:20" s="152" customFormat="1" ht="37.5" customHeight="1" x14ac:dyDescent="0.25">
      <c r="A153" s="100"/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870"/>
      <c r="K153" s="708"/>
      <c r="L153" s="874"/>
      <c r="M153" s="708"/>
      <c r="N153" s="878"/>
      <c r="O153" s="716"/>
      <c r="P153" s="711"/>
      <c r="Q153" s="988"/>
      <c r="R153" s="992"/>
      <c r="S153" s="65">
        <f t="shared" si="50"/>
        <v>0</v>
      </c>
      <c r="T153" s="170" t="e">
        <f t="shared" si="51"/>
        <v>#DIV/0!</v>
      </c>
    </row>
    <row r="154" spans="1:20" s="152" customFormat="1" ht="34.5" customHeight="1" x14ac:dyDescent="0.25">
      <c r="A154" s="100"/>
      <c r="B154" s="983"/>
      <c r="C154" s="748"/>
      <c r="D154" s="961"/>
      <c r="E154" s="963"/>
      <c r="F154" s="968"/>
      <c r="G154" s="969"/>
      <c r="H154" s="968"/>
      <c r="I154" s="105">
        <f t="shared" si="52"/>
        <v>0</v>
      </c>
      <c r="J154" s="870"/>
      <c r="K154" s="708"/>
      <c r="L154" s="874"/>
      <c r="M154" s="708"/>
      <c r="N154" s="878"/>
      <c r="O154" s="716"/>
      <c r="P154" s="712"/>
      <c r="Q154" s="988"/>
      <c r="R154" s="992"/>
      <c r="S154" s="65">
        <f t="shared" si="50"/>
        <v>0</v>
      </c>
      <c r="T154" s="170" t="e">
        <f t="shared" si="51"/>
        <v>#DIV/0!</v>
      </c>
    </row>
    <row r="155" spans="1:20" s="152" customFormat="1" ht="30.75" customHeight="1" x14ac:dyDescent="0.3">
      <c r="A155" s="100"/>
      <c r="B155" s="987"/>
      <c r="C155" s="932"/>
      <c r="D155" s="971"/>
      <c r="E155" s="963"/>
      <c r="F155" s="968"/>
      <c r="G155" s="969"/>
      <c r="H155" s="968"/>
      <c r="I155" s="105">
        <f t="shared" si="52"/>
        <v>0</v>
      </c>
      <c r="J155" s="993"/>
      <c r="K155" s="708"/>
      <c r="L155" s="874"/>
      <c r="M155" s="708"/>
      <c r="N155" s="878"/>
      <c r="O155" s="1009"/>
      <c r="P155" s="711"/>
      <c r="Q155" s="512"/>
      <c r="R155" s="714"/>
      <c r="S155" s="65">
        <f t="shared" si="50"/>
        <v>0</v>
      </c>
      <c r="T155" s="170" t="e">
        <f t="shared" si="51"/>
        <v>#DIV/0!</v>
      </c>
    </row>
    <row r="156" spans="1:20" s="152" customFormat="1" ht="30.75" customHeight="1" x14ac:dyDescent="0.25">
      <c r="A156" s="100"/>
      <c r="B156" s="983"/>
      <c r="C156" s="748"/>
      <c r="D156" s="971"/>
      <c r="E156" s="963"/>
      <c r="F156" s="968"/>
      <c r="G156" s="969"/>
      <c r="H156" s="968"/>
      <c r="I156" s="105">
        <f t="shared" si="52"/>
        <v>0</v>
      </c>
      <c r="J156" s="870"/>
      <c r="K156" s="708"/>
      <c r="L156" s="874"/>
      <c r="M156" s="708"/>
      <c r="N156" s="878"/>
      <c r="O156" s="716"/>
      <c r="P156" s="711"/>
      <c r="Q156" s="988"/>
      <c r="R156" s="992"/>
      <c r="S156" s="65"/>
      <c r="T156" s="170"/>
    </row>
    <row r="157" spans="1:20" s="152" customFormat="1" ht="30.75" customHeight="1" x14ac:dyDescent="0.25">
      <c r="A157" s="100"/>
      <c r="B157" s="983"/>
      <c r="C157" s="748"/>
      <c r="D157" s="971"/>
      <c r="E157" s="963"/>
      <c r="F157" s="968"/>
      <c r="G157" s="969"/>
      <c r="H157" s="968"/>
      <c r="I157" s="105">
        <f t="shared" si="52"/>
        <v>0</v>
      </c>
      <c r="J157" s="870"/>
      <c r="K157" s="708"/>
      <c r="L157" s="874"/>
      <c r="M157" s="708"/>
      <c r="N157" s="878"/>
      <c r="O157" s="716"/>
      <c r="P157" s="711"/>
      <c r="Q157" s="988"/>
      <c r="R157" s="992"/>
      <c r="S157" s="65"/>
      <c r="T157" s="170"/>
    </row>
    <row r="158" spans="1:20" s="152" customFormat="1" ht="24" customHeight="1" x14ac:dyDescent="0.25">
      <c r="A158" s="100"/>
      <c r="B158" s="983"/>
      <c r="C158" s="748"/>
      <c r="D158" s="971"/>
      <c r="E158" s="963"/>
      <c r="F158" s="968"/>
      <c r="G158" s="969"/>
      <c r="H158" s="968"/>
      <c r="I158" s="105">
        <f t="shared" si="52"/>
        <v>0</v>
      </c>
      <c r="J158" s="994"/>
      <c r="K158" s="708"/>
      <c r="L158" s="874"/>
      <c r="M158" s="708"/>
      <c r="N158" s="874"/>
      <c r="O158" s="716"/>
      <c r="P158" s="712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2.5" x14ac:dyDescent="0.3">
      <c r="A159" s="100"/>
      <c r="B159" s="983"/>
      <c r="C159" s="748"/>
      <c r="D159" s="961"/>
      <c r="E159" s="963"/>
      <c r="F159" s="968"/>
      <c r="G159" s="969"/>
      <c r="H159" s="968"/>
      <c r="I159" s="105">
        <f t="shared" si="52"/>
        <v>0</v>
      </c>
      <c r="J159" s="995"/>
      <c r="K159" s="708"/>
      <c r="L159" s="874"/>
      <c r="M159" s="708"/>
      <c r="N159" s="874"/>
      <c r="O159" s="716"/>
      <c r="P159" s="712"/>
      <c r="Q159" s="512"/>
      <c r="R159" s="714"/>
      <c r="S159" s="65">
        <f t="shared" si="50"/>
        <v>0</v>
      </c>
      <c r="T159" s="170" t="e">
        <f t="shared" si="51"/>
        <v>#DIV/0!</v>
      </c>
    </row>
    <row r="160" spans="1:20" s="152" customFormat="1" ht="22.5" x14ac:dyDescent="0.3">
      <c r="A160" s="100"/>
      <c r="B160" s="983"/>
      <c r="C160" s="748"/>
      <c r="D160" s="961"/>
      <c r="E160" s="972"/>
      <c r="F160" s="968"/>
      <c r="G160" s="969"/>
      <c r="H160" s="968"/>
      <c r="I160" s="105">
        <f t="shared" si="52"/>
        <v>0</v>
      </c>
      <c r="J160" s="995"/>
      <c r="K160" s="708"/>
      <c r="L160" s="874"/>
      <c r="M160" s="708"/>
      <c r="N160" s="874"/>
      <c r="O160" s="999"/>
      <c r="P160" s="712"/>
      <c r="Q160" s="988"/>
      <c r="R160" s="992"/>
      <c r="S160" s="65">
        <f t="shared" si="50"/>
        <v>0</v>
      </c>
      <c r="T160" s="170" t="e">
        <f t="shared" si="51"/>
        <v>#DIV/0!</v>
      </c>
    </row>
    <row r="161" spans="1:20" s="152" customFormat="1" ht="22.5" x14ac:dyDescent="0.3">
      <c r="A161" s="100"/>
      <c r="B161" s="983"/>
      <c r="C161" s="748"/>
      <c r="D161" s="961"/>
      <c r="E161" s="972"/>
      <c r="F161" s="968"/>
      <c r="G161" s="969"/>
      <c r="H161" s="968"/>
      <c r="I161" s="105">
        <f t="shared" si="52"/>
        <v>0</v>
      </c>
      <c r="J161" s="995"/>
      <c r="K161" s="708"/>
      <c r="L161" s="874"/>
      <c r="M161" s="708"/>
      <c r="N161" s="874"/>
      <c r="O161" s="999"/>
      <c r="P161" s="712"/>
      <c r="Q161" s="988"/>
      <c r="R161" s="992"/>
      <c r="S161" s="65">
        <f t="shared" si="50"/>
        <v>0</v>
      </c>
      <c r="T161" s="170" t="e">
        <f t="shared" si="51"/>
        <v>#DIV/0!</v>
      </c>
    </row>
    <row r="162" spans="1:20" s="152" customFormat="1" ht="22.5" x14ac:dyDescent="0.3">
      <c r="A162" s="100"/>
      <c r="B162" s="748"/>
      <c r="C162" s="748"/>
      <c r="D162" s="961"/>
      <c r="E162" s="972"/>
      <c r="F162" s="968"/>
      <c r="G162" s="969"/>
      <c r="H162" s="968"/>
      <c r="I162" s="105">
        <f t="shared" si="52"/>
        <v>0</v>
      </c>
      <c r="J162" s="995"/>
      <c r="K162" s="708"/>
      <c r="L162" s="874"/>
      <c r="M162" s="708"/>
      <c r="N162" s="874"/>
      <c r="O162" s="999"/>
      <c r="P162" s="712"/>
      <c r="Q162" s="512"/>
      <c r="R162" s="714"/>
      <c r="S162" s="65">
        <f t="shared" si="50"/>
        <v>0</v>
      </c>
      <c r="T162" s="170" t="e">
        <f t="shared" si="51"/>
        <v>#DIV/0!</v>
      </c>
    </row>
    <row r="163" spans="1:20" s="152" customFormat="1" ht="21.75" customHeight="1" x14ac:dyDescent="0.25">
      <c r="A163" s="100"/>
      <c r="B163" s="748"/>
      <c r="C163" s="748"/>
      <c r="D163" s="971"/>
      <c r="E163" s="963"/>
      <c r="F163" s="968"/>
      <c r="G163" s="969"/>
      <c r="H163" s="968"/>
      <c r="I163" s="105">
        <f t="shared" ref="I163" si="53">H163-F163</f>
        <v>0</v>
      </c>
      <c r="J163" s="870"/>
      <c r="K163" s="708"/>
      <c r="L163" s="874"/>
      <c r="M163" s="708"/>
      <c r="N163" s="878"/>
      <c r="O163" s="716"/>
      <c r="P163" s="711"/>
      <c r="Q163" s="512"/>
      <c r="R163" s="714"/>
      <c r="S163" s="65">
        <f t="shared" si="50"/>
        <v>0</v>
      </c>
      <c r="T163" s="170" t="e">
        <f t="shared" si="51"/>
        <v>#DIV/0!</v>
      </c>
    </row>
    <row r="164" spans="1:20" s="152" customFormat="1" ht="29.25" customHeight="1" x14ac:dyDescent="0.25">
      <c r="A164" s="100"/>
      <c r="B164" s="749"/>
      <c r="C164" s="748"/>
      <c r="D164" s="370"/>
      <c r="E164" s="548"/>
      <c r="F164" s="827"/>
      <c r="G164" s="560"/>
      <c r="H164" s="827"/>
      <c r="I164" s="403">
        <f t="shared" si="52"/>
        <v>0</v>
      </c>
      <c r="J164" s="994"/>
      <c r="K164" s="708"/>
      <c r="L164" s="874"/>
      <c r="M164" s="708"/>
      <c r="N164" s="874"/>
      <c r="O164" s="715"/>
      <c r="P164" s="712"/>
      <c r="Q164" s="512"/>
      <c r="R164" s="717"/>
      <c r="S164" s="65">
        <f t="shared" si="50"/>
        <v>0</v>
      </c>
      <c r="T164" s="170" t="e">
        <f t="shared" si="51"/>
        <v>#DIV/0!</v>
      </c>
    </row>
    <row r="165" spans="1:20" s="152" customFormat="1" ht="25.5" customHeight="1" x14ac:dyDescent="0.25">
      <c r="A165" s="100"/>
      <c r="B165" s="748"/>
      <c r="C165" s="748"/>
      <c r="D165" s="370"/>
      <c r="E165" s="548"/>
      <c r="F165" s="827"/>
      <c r="G165" s="560"/>
      <c r="H165" s="827"/>
      <c r="I165" s="105">
        <f t="shared" si="52"/>
        <v>0</v>
      </c>
      <c r="J165" s="994"/>
      <c r="K165" s="708"/>
      <c r="L165" s="874"/>
      <c r="M165" s="708"/>
      <c r="N165" s="874"/>
      <c r="O165" s="716"/>
      <c r="P165" s="712"/>
      <c r="Q165" s="512"/>
      <c r="R165" s="717"/>
      <c r="S165" s="65">
        <f t="shared" si="50"/>
        <v>0</v>
      </c>
      <c r="T165" s="170" t="e">
        <f t="shared" si="51"/>
        <v>#DIV/0!</v>
      </c>
    </row>
    <row r="166" spans="1:20" s="152" customFormat="1" ht="26.25" customHeight="1" x14ac:dyDescent="0.25">
      <c r="A166" s="100"/>
      <c r="B166" s="748"/>
      <c r="C166" s="748"/>
      <c r="D166" s="370"/>
      <c r="E166" s="548"/>
      <c r="F166" s="545"/>
      <c r="G166" s="560"/>
      <c r="H166" s="827"/>
      <c r="I166" s="105">
        <f t="shared" si="52"/>
        <v>0</v>
      </c>
      <c r="J166" s="994"/>
      <c r="K166" s="708"/>
      <c r="L166" s="874"/>
      <c r="M166" s="708"/>
      <c r="N166" s="874"/>
      <c r="O166" s="716"/>
      <c r="P166" s="712"/>
      <c r="Q166" s="512"/>
      <c r="R166" s="717"/>
      <c r="S166" s="65">
        <f t="shared" si="50"/>
        <v>0</v>
      </c>
      <c r="T166" s="170" t="e">
        <f t="shared" si="51"/>
        <v>#DIV/0!</v>
      </c>
    </row>
    <row r="167" spans="1:20" s="152" customFormat="1" ht="18.75" customHeight="1" x14ac:dyDescent="0.25">
      <c r="A167" s="100"/>
      <c r="B167" s="748"/>
      <c r="C167" s="748"/>
      <c r="D167" s="370"/>
      <c r="E167" s="548"/>
      <c r="F167" s="545"/>
      <c r="G167" s="560"/>
      <c r="H167" s="827"/>
      <c r="I167" s="105">
        <f t="shared" si="52"/>
        <v>0</v>
      </c>
      <c r="J167" s="994"/>
      <c r="K167" s="708"/>
      <c r="L167" s="874"/>
      <c r="M167" s="708"/>
      <c r="N167" s="874"/>
      <c r="O167" s="716"/>
      <c r="P167" s="996"/>
      <c r="Q167" s="515"/>
      <c r="R167" s="717"/>
      <c r="S167" s="65">
        <f t="shared" si="50"/>
        <v>0</v>
      </c>
      <c r="T167" s="170" t="e">
        <f t="shared" si="51"/>
        <v>#DIV/0!</v>
      </c>
    </row>
    <row r="168" spans="1:20" s="152" customFormat="1" ht="24.75" customHeight="1" x14ac:dyDescent="0.25">
      <c r="A168" s="100"/>
      <c r="B168" s="748"/>
      <c r="C168" s="748"/>
      <c r="D168" s="370"/>
      <c r="E168" s="548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716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27" customHeight="1" x14ac:dyDescent="0.25">
      <c r="A169" s="100"/>
      <c r="B169" s="748"/>
      <c r="C169" s="748"/>
      <c r="D169" s="370"/>
      <c r="E169" s="548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874"/>
      <c r="O169" s="716"/>
      <c r="P169" s="997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27" customHeight="1" x14ac:dyDescent="0.25">
      <c r="A170" s="100"/>
      <c r="B170" s="750"/>
      <c r="C170" s="748"/>
      <c r="D170" s="370"/>
      <c r="E170" s="548"/>
      <c r="F170" s="545"/>
      <c r="G170" s="560"/>
      <c r="H170" s="545"/>
      <c r="I170" s="105">
        <f t="shared" si="52"/>
        <v>0</v>
      </c>
      <c r="J170" s="994"/>
      <c r="K170" s="708"/>
      <c r="L170" s="874"/>
      <c r="M170" s="708"/>
      <c r="N170" s="874"/>
      <c r="O170" s="715"/>
      <c r="P170" s="997"/>
      <c r="Q170" s="515"/>
      <c r="R170" s="998"/>
      <c r="S170" s="65">
        <f t="shared" si="50"/>
        <v>0</v>
      </c>
      <c r="T170" s="170" t="e">
        <f t="shared" si="51"/>
        <v>#DIV/0!</v>
      </c>
    </row>
    <row r="171" spans="1:20" s="152" customFormat="1" ht="29.25" customHeight="1" x14ac:dyDescent="0.25">
      <c r="A171" s="100"/>
      <c r="B171" s="568"/>
      <c r="C171" s="561"/>
      <c r="D171" s="370"/>
      <c r="E171" s="546"/>
      <c r="F171" s="545"/>
      <c r="G171" s="560"/>
      <c r="H171" s="545"/>
      <c r="I171" s="105">
        <f t="shared" si="52"/>
        <v>0</v>
      </c>
      <c r="J171" s="994"/>
      <c r="K171" s="708"/>
      <c r="L171" s="874"/>
      <c r="M171" s="708"/>
      <c r="N171" s="874"/>
      <c r="O171" s="720"/>
      <c r="P171" s="997"/>
      <c r="Q171" s="515"/>
      <c r="R171" s="709"/>
      <c r="S171" s="65">
        <f t="shared" si="50"/>
        <v>0</v>
      </c>
      <c r="T171" s="170" t="e">
        <f t="shared" si="51"/>
        <v>#DIV/0!</v>
      </c>
    </row>
    <row r="172" spans="1:20" s="152" customFormat="1" ht="24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994"/>
      <c r="K172" s="708"/>
      <c r="L172" s="874"/>
      <c r="M172" s="708"/>
      <c r="N172" s="874"/>
      <c r="O172" s="715"/>
      <c r="P172" s="996"/>
      <c r="Q172" s="515"/>
      <c r="R172" s="709"/>
      <c r="S172" s="65">
        <f t="shared" si="50"/>
        <v>0</v>
      </c>
      <c r="T172" s="170" t="e">
        <f t="shared" si="51"/>
        <v>#DIV/0!</v>
      </c>
    </row>
    <row r="173" spans="1:20" s="152" customFormat="1" ht="18.75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994"/>
      <c r="K173" s="708"/>
      <c r="L173" s="874"/>
      <c r="M173" s="708"/>
      <c r="N173" s="874"/>
      <c r="O173" s="999"/>
      <c r="P173" s="996"/>
      <c r="Q173" s="515"/>
      <c r="R173" s="709"/>
      <c r="S173" s="65">
        <f t="shared" si="50"/>
        <v>0</v>
      </c>
      <c r="T173" s="170" t="e">
        <f t="shared" si="51"/>
        <v>#DIV/0!</v>
      </c>
    </row>
    <row r="174" spans="1:20" s="152" customFormat="1" ht="30.75" customHeight="1" x14ac:dyDescent="0.25">
      <c r="A174" s="100"/>
      <c r="B174" s="59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994"/>
      <c r="K174" s="708"/>
      <c r="L174" s="874"/>
      <c r="M174" s="708"/>
      <c r="N174" s="1000"/>
      <c r="O174" s="999"/>
      <c r="P174" s="996"/>
      <c r="Q174" s="515"/>
      <c r="R174" s="709"/>
      <c r="S174" s="65">
        <f t="shared" si="50"/>
        <v>0</v>
      </c>
      <c r="T174" s="170" t="e">
        <f t="shared" si="51"/>
        <v>#DIV/0!</v>
      </c>
    </row>
    <row r="175" spans="1:20" s="152" customFormat="1" ht="18.75" x14ac:dyDescent="0.25">
      <c r="A175" s="100"/>
      <c r="B175" s="560"/>
      <c r="C175" s="370"/>
      <c r="D175" s="370"/>
      <c r="E175" s="546"/>
      <c r="F175" s="545"/>
      <c r="G175" s="560"/>
      <c r="H175" s="545"/>
      <c r="I175" s="105">
        <f t="shared" si="52"/>
        <v>0</v>
      </c>
      <c r="J175" s="976"/>
      <c r="K175" s="708"/>
      <c r="L175" s="874"/>
      <c r="M175" s="708"/>
      <c r="N175" s="1001"/>
      <c r="O175" s="999"/>
      <c r="P175" s="996"/>
      <c r="Q175" s="515"/>
      <c r="R175" s="1002"/>
      <c r="S175" s="65">
        <f t="shared" si="50"/>
        <v>0</v>
      </c>
      <c r="T175" s="170" t="e">
        <f t="shared" si="51"/>
        <v>#DIV/0!</v>
      </c>
    </row>
    <row r="176" spans="1:20" s="152" customFormat="1" ht="18.75" x14ac:dyDescent="0.25">
      <c r="A176" s="100"/>
      <c r="B176" s="370"/>
      <c r="C176" s="370"/>
      <c r="D176" s="370"/>
      <c r="E176" s="546"/>
      <c r="F176" s="545"/>
      <c r="G176" s="560"/>
      <c r="H176" s="545"/>
      <c r="I176" s="105">
        <f t="shared" si="52"/>
        <v>0</v>
      </c>
      <c r="J176" s="976"/>
      <c r="K176" s="708"/>
      <c r="L176" s="874"/>
      <c r="M176" s="708"/>
      <c r="N176" s="1003"/>
      <c r="O176" s="999"/>
      <c r="P176" s="997"/>
      <c r="Q176" s="515"/>
      <c r="R176" s="1002"/>
      <c r="S176" s="65">
        <f t="shared" si="50"/>
        <v>0</v>
      </c>
      <c r="T176" s="170" t="e">
        <f t="shared" si="51"/>
        <v>#DIV/0!</v>
      </c>
    </row>
    <row r="177" spans="1:20" s="152" customFormat="1" ht="27.75" customHeight="1" x14ac:dyDescent="0.25">
      <c r="A177" s="100"/>
      <c r="B177" s="370"/>
      <c r="C177" s="370"/>
      <c r="D177" s="370"/>
      <c r="E177" s="546"/>
      <c r="F177" s="545"/>
      <c r="G177" s="560"/>
      <c r="H177" s="545"/>
      <c r="I177" s="105">
        <f t="shared" si="52"/>
        <v>0</v>
      </c>
      <c r="J177" s="687"/>
      <c r="K177" s="708"/>
      <c r="L177" s="874"/>
      <c r="M177" s="708"/>
      <c r="N177" s="879"/>
      <c r="O177" s="999"/>
      <c r="P177" s="996"/>
      <c r="Q177" s="515"/>
      <c r="R177" s="1002"/>
      <c r="S177" s="65">
        <f t="shared" si="50"/>
        <v>0</v>
      </c>
      <c r="T177" s="170" t="e">
        <f t="shared" si="51"/>
        <v>#DIV/0!</v>
      </c>
    </row>
    <row r="178" spans="1:20" s="152" customFormat="1" ht="32.25" customHeight="1" x14ac:dyDescent="0.25">
      <c r="A178" s="100"/>
      <c r="B178" s="370"/>
      <c r="C178" s="370"/>
      <c r="D178" s="370"/>
      <c r="E178" s="546"/>
      <c r="F178" s="545"/>
      <c r="G178" s="560"/>
      <c r="H178" s="545"/>
      <c r="I178" s="105">
        <f t="shared" si="52"/>
        <v>0</v>
      </c>
      <c r="J178" s="687"/>
      <c r="K178" s="708"/>
      <c r="L178" s="874"/>
      <c r="M178" s="708"/>
      <c r="N178" s="879"/>
      <c r="O178" s="999"/>
      <c r="P178" s="996"/>
      <c r="Q178" s="515"/>
      <c r="R178" s="1002"/>
      <c r="S178" s="65">
        <f t="shared" si="50"/>
        <v>0</v>
      </c>
      <c r="T178" s="170" t="e">
        <f t="shared" si="51"/>
        <v>#DIV/0!</v>
      </c>
    </row>
    <row r="179" spans="1:20" s="152" customFormat="1" ht="19.5" customHeight="1" x14ac:dyDescent="0.25">
      <c r="A179" s="100"/>
      <c r="B179" s="370"/>
      <c r="C179" s="370"/>
      <c r="D179" s="370"/>
      <c r="E179" s="546"/>
      <c r="F179" s="545"/>
      <c r="G179" s="560"/>
      <c r="H179" s="545"/>
      <c r="I179" s="105">
        <f t="shared" si="52"/>
        <v>0</v>
      </c>
      <c r="J179" s="687"/>
      <c r="K179" s="708"/>
      <c r="L179" s="874"/>
      <c r="M179" s="708"/>
      <c r="N179" s="879"/>
      <c r="O179" s="999"/>
      <c r="P179" s="996"/>
      <c r="Q179" s="515"/>
      <c r="R179" s="1002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402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39"/>
      <c r="O182" s="384"/>
      <c r="P182" s="220"/>
      <c r="Q182" s="516"/>
      <c r="R182" s="621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39"/>
      <c r="O183" s="384"/>
      <c r="P183" s="220"/>
      <c r="Q183" s="516"/>
      <c r="R183" s="621"/>
      <c r="S183" s="65">
        <f t="shared" si="50"/>
        <v>0</v>
      </c>
      <c r="T183" s="170" t="e">
        <f t="shared" si="51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39"/>
      <c r="O184" s="384"/>
      <c r="P184" s="220"/>
      <c r="Q184" s="516"/>
      <c r="R184" s="621"/>
      <c r="S184" s="65">
        <f t="shared" si="50"/>
        <v>0</v>
      </c>
      <c r="T184" s="170" t="e">
        <f t="shared" si="51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6"/>
      <c r="I185" s="105">
        <f t="shared" si="52"/>
        <v>0</v>
      </c>
      <c r="J185" s="177"/>
      <c r="K185" s="222"/>
      <c r="L185" s="613"/>
      <c r="M185" s="221"/>
      <c r="N185" s="839"/>
      <c r="O185" s="384"/>
      <c r="P185" s="220"/>
      <c r="Q185" s="516"/>
      <c r="R185" s="621"/>
      <c r="S185" s="65">
        <f t="shared" si="50"/>
        <v>0</v>
      </c>
      <c r="T185" s="170" t="e">
        <f t="shared" si="51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6"/>
      <c r="I186" s="105">
        <f t="shared" si="52"/>
        <v>0</v>
      </c>
      <c r="J186" s="177"/>
      <c r="K186" s="222"/>
      <c r="L186" s="613"/>
      <c r="M186" s="221"/>
      <c r="N186" s="839"/>
      <c r="O186" s="384"/>
      <c r="P186" s="220"/>
      <c r="Q186" s="516"/>
      <c r="R186" s="621"/>
      <c r="S186" s="65">
        <f t="shared" si="50"/>
        <v>0</v>
      </c>
      <c r="T186" s="170" t="e">
        <f t="shared" si="51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6"/>
      <c r="I187" s="105">
        <f t="shared" si="52"/>
        <v>0</v>
      </c>
      <c r="J187" s="177"/>
      <c r="K187" s="222"/>
      <c r="L187" s="613"/>
      <c r="M187" s="221"/>
      <c r="N187" s="840"/>
      <c r="O187" s="384"/>
      <c r="P187" s="220"/>
      <c r="Q187" s="517"/>
      <c r="R187" s="622"/>
      <c r="S187" s="65">
        <f t="shared" si="50"/>
        <v>0</v>
      </c>
      <c r="T187" s="170" t="e">
        <f t="shared" si="51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6"/>
      <c r="I188" s="105">
        <f t="shared" si="52"/>
        <v>0</v>
      </c>
      <c r="J188" s="177"/>
      <c r="K188" s="222"/>
      <c r="L188" s="613"/>
      <c r="M188" s="221"/>
      <c r="N188" s="840"/>
      <c r="O188" s="384"/>
      <c r="P188" s="220"/>
      <c r="Q188" s="517"/>
      <c r="R188" s="622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6"/>
      <c r="I189" s="105">
        <f t="shared" si="52"/>
        <v>0</v>
      </c>
      <c r="J189" s="177"/>
      <c r="K189" s="222"/>
      <c r="L189" s="613"/>
      <c r="M189" s="221"/>
      <c r="N189" s="840"/>
      <c r="O189" s="384"/>
      <c r="P189" s="220"/>
      <c r="Q189" s="517"/>
      <c r="R189" s="622"/>
      <c r="S189" s="65"/>
      <c r="T189" s="65"/>
    </row>
    <row r="190" spans="1:20" s="152" customFormat="1" ht="15.75" thickBot="1" x14ac:dyDescent="0.3">
      <c r="A190" s="100"/>
      <c r="B190" s="75"/>
      <c r="C190" s="146"/>
      <c r="D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518"/>
      <c r="R190" s="623"/>
      <c r="S190" s="65">
        <f t="shared" ref="S190:S195" si="54">Q190+M190+K190</f>
        <v>0</v>
      </c>
      <c r="T190" s="65" t="e">
        <f t="shared" ref="T190:T198" si="55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46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519"/>
      <c r="R191" s="624"/>
      <c r="S191" s="65">
        <f t="shared" si="54"/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75"/>
      <c r="D192" s="146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519"/>
      <c r="R192" s="624"/>
      <c r="S192" s="65">
        <f t="shared" si="54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75"/>
      <c r="D193" s="146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519"/>
      <c r="R193" s="625"/>
      <c r="S193" s="65">
        <f t="shared" si="54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75"/>
      <c r="D194" s="146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519"/>
      <c r="R194" s="625"/>
      <c r="S194" s="65">
        <f t="shared" si="54"/>
        <v>0</v>
      </c>
      <c r="T194" s="65" t="e">
        <f t="shared" si="55"/>
        <v>#DIV/0!</v>
      </c>
    </row>
    <row r="195" spans="1:20" s="152" customFormat="1" ht="15.75" hidden="1" thickBot="1" x14ac:dyDescent="0.3">
      <c r="A195" s="100"/>
      <c r="B195" s="75"/>
      <c r="C195" s="146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388"/>
      <c r="R195" s="626"/>
      <c r="S195" s="65">
        <f t="shared" si="54"/>
        <v>0</v>
      </c>
      <c r="T195" s="65" t="e">
        <f t="shared" si="55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388"/>
      <c r="R196" s="626"/>
      <c r="S196" s="65">
        <f t="shared" ref="S196:S201" si="56">Q196+M196+K196</f>
        <v>0</v>
      </c>
      <c r="T196" s="65" t="e">
        <f t="shared" si="55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38"/>
      <c r="G197" s="100"/>
      <c r="H197" s="366"/>
      <c r="I197" s="105">
        <f t="shared" si="52"/>
        <v>0</v>
      </c>
      <c r="J197" s="177"/>
      <c r="K197" s="108"/>
      <c r="L197" s="613"/>
      <c r="M197" s="71"/>
      <c r="N197" s="840"/>
      <c r="O197" s="127"/>
      <c r="P197" s="116"/>
      <c r="Q197" s="388"/>
      <c r="R197" s="626"/>
      <c r="S197" s="65">
        <f t="shared" si="56"/>
        <v>0</v>
      </c>
      <c r="T197" s="65" t="e">
        <f t="shared" si="55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38"/>
      <c r="G198" s="100"/>
      <c r="H198" s="366"/>
      <c r="I198" s="105">
        <f t="shared" si="52"/>
        <v>0</v>
      </c>
      <c r="J198" s="177"/>
      <c r="K198" s="108"/>
      <c r="L198" s="613"/>
      <c r="M198" s="71"/>
      <c r="N198" s="840"/>
      <c r="O198" s="127"/>
      <c r="P198" s="116"/>
      <c r="Q198" s="388"/>
      <c r="R198" s="626"/>
      <c r="S198" s="65">
        <f t="shared" si="56"/>
        <v>0</v>
      </c>
      <c r="T198" s="65" t="e">
        <f t="shared" si="55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38"/>
      <c r="G199" s="100"/>
      <c r="H199" s="366"/>
      <c r="I199" s="105">
        <f t="shared" si="52"/>
        <v>0</v>
      </c>
      <c r="J199" s="177"/>
      <c r="K199" s="108"/>
      <c r="L199" s="613"/>
      <c r="M199" s="71"/>
      <c r="N199" s="840"/>
      <c r="O199" s="127"/>
      <c r="P199" s="116"/>
      <c r="Q199" s="388"/>
      <c r="R199" s="626"/>
      <c r="S199" s="65">
        <f t="shared" si="56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38"/>
      <c r="G200" s="100"/>
      <c r="H200" s="366"/>
      <c r="I200" s="105">
        <f t="shared" si="52"/>
        <v>0</v>
      </c>
      <c r="J200" s="177"/>
      <c r="K200" s="108"/>
      <c r="L200" s="613"/>
      <c r="M200" s="71"/>
      <c r="N200" s="840"/>
      <c r="O200" s="127"/>
      <c r="P200" s="116"/>
      <c r="Q200" s="520"/>
      <c r="R200" s="623"/>
      <c r="S200" s="65">
        <f t="shared" si="56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38"/>
      <c r="G201" s="100"/>
      <c r="H201" s="366"/>
      <c r="I201" s="105">
        <f t="shared" si="52"/>
        <v>0</v>
      </c>
      <c r="J201" s="177"/>
      <c r="K201" s="108"/>
      <c r="L201" s="613"/>
      <c r="M201" s="71"/>
      <c r="N201" s="840"/>
      <c r="O201" s="127"/>
      <c r="P201" s="116"/>
      <c r="Q201" s="520"/>
      <c r="R201" s="627"/>
      <c r="S201" s="65">
        <f t="shared" si="56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45"/>
      <c r="F202" s="438"/>
      <c r="G202" s="100"/>
      <c r="H202" s="366"/>
      <c r="I202" s="105">
        <f t="shared" si="52"/>
        <v>0</v>
      </c>
      <c r="J202" s="129"/>
      <c r="K202" s="162"/>
      <c r="L202" s="614"/>
      <c r="M202" s="71"/>
      <c r="N202" s="841"/>
      <c r="O202" s="127"/>
      <c r="P202" s="95"/>
      <c r="Q202" s="388"/>
      <c r="R202" s="628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2" t="s">
        <v>31</v>
      </c>
      <c r="G203" s="72">
        <f>SUM(G5:G202)</f>
        <v>2634</v>
      </c>
      <c r="H203" s="367">
        <f>SUM(H3:H202)</f>
        <v>613937.3600000001</v>
      </c>
      <c r="I203" s="460">
        <f>PIERNA!I37</f>
        <v>0</v>
      </c>
      <c r="J203" s="46"/>
      <c r="K203" s="164">
        <f>SUM(K5:K202)</f>
        <v>213589</v>
      </c>
      <c r="L203" s="615"/>
      <c r="M203" s="164">
        <f>SUM(M5:M202)</f>
        <v>668160</v>
      </c>
      <c r="N203" s="842"/>
      <c r="O203" s="385"/>
      <c r="P203" s="117"/>
      <c r="Q203" s="521">
        <f>SUM(Q5:Q202)</f>
        <v>723123713.36470985</v>
      </c>
      <c r="R203" s="629"/>
      <c r="S203" s="167">
        <f>Q203+M203+K203</f>
        <v>724005462.36470985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16"/>
      <c r="N204" s="843"/>
      <c r="O204" s="161"/>
      <c r="P204" s="95"/>
      <c r="Q204" s="388"/>
      <c r="R204" s="472" t="s">
        <v>42</v>
      </c>
    </row>
  </sheetData>
  <sortState ref="A101:AC105">
    <sortCondition ref="E99:E100"/>
  </sortState>
  <mergeCells count="30">
    <mergeCell ref="B122:B123"/>
    <mergeCell ref="D122:D123"/>
    <mergeCell ref="E122:E123"/>
    <mergeCell ref="O122:O123"/>
    <mergeCell ref="R122:R123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9:P120"/>
    <mergeCell ref="P109:P110"/>
    <mergeCell ref="R109:R110"/>
    <mergeCell ref="B119:B120"/>
    <mergeCell ref="B109:B110"/>
    <mergeCell ref="O109:O110"/>
    <mergeCell ref="O119:O120"/>
    <mergeCell ref="R119:R120"/>
    <mergeCell ref="B112:B113"/>
    <mergeCell ref="C112:C113"/>
    <mergeCell ref="D112:D113"/>
    <mergeCell ref="E112:E113"/>
    <mergeCell ref="O112:O113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2" t="s">
        <v>328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70" t="s">
        <v>52</v>
      </c>
      <c r="B5" s="1271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70"/>
      <c r="B6" s="1271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70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518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526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533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534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540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547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549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514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570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62" t="s">
        <v>111</v>
      </c>
      <c r="B1" s="1262"/>
      <c r="C1" s="1262"/>
      <c r="D1" s="1262"/>
      <c r="E1" s="1262"/>
      <c r="F1" s="1262"/>
      <c r="G1" s="1262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70"/>
      <c r="B5" s="1272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70"/>
      <c r="B6" s="1272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58" t="s">
        <v>309</v>
      </c>
      <c r="B1" s="1258"/>
      <c r="C1" s="1258"/>
      <c r="D1" s="1258"/>
      <c r="E1" s="1258"/>
      <c r="F1" s="1258"/>
      <c r="G1" s="1258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73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66" t="s">
        <v>52</v>
      </c>
      <c r="B5" s="1274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66"/>
      <c r="B6" s="1274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545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513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66"/>
      <c r="B5" s="1275"/>
      <c r="C5" s="231"/>
      <c r="D5" s="134"/>
      <c r="E5" s="78"/>
      <c r="F5" s="62"/>
      <c r="G5" s="5"/>
      <c r="H5" t="s">
        <v>41</v>
      </c>
    </row>
    <row r="6" spans="1:9" ht="15.75" x14ac:dyDescent="0.25">
      <c r="A6" s="1266"/>
      <c r="B6" s="1275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0" t="s">
        <v>11</v>
      </c>
      <c r="D40" s="126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58" t="s">
        <v>306</v>
      </c>
      <c r="B1" s="1258"/>
      <c r="C1" s="1258"/>
      <c r="D1" s="1258"/>
      <c r="E1" s="1258"/>
      <c r="F1" s="1258"/>
      <c r="G1" s="1258"/>
      <c r="H1" s="11">
        <v>1</v>
      </c>
      <c r="K1" s="1262" t="s">
        <v>328</v>
      </c>
      <c r="L1" s="1262"/>
      <c r="M1" s="1262"/>
      <c r="N1" s="1262"/>
      <c r="O1" s="1262"/>
      <c r="P1" s="1262"/>
      <c r="Q1" s="1262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70" t="s">
        <v>79</v>
      </c>
      <c r="B5" s="1275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70" t="s">
        <v>79</v>
      </c>
      <c r="L5" s="1275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70"/>
      <c r="B6" s="1276"/>
      <c r="C6" s="156"/>
      <c r="D6" s="149"/>
      <c r="E6" s="132"/>
      <c r="F6" s="73"/>
      <c r="K6" s="1270"/>
      <c r="L6" s="1276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443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490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47" t="s">
        <v>21</v>
      </c>
      <c r="E38" s="1248"/>
      <c r="F38" s="141">
        <f>E4+E5-F36+E6</f>
        <v>85.93</v>
      </c>
      <c r="L38" s="523"/>
      <c r="N38" s="1247" t="s">
        <v>21</v>
      </c>
      <c r="O38" s="1248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66"/>
      <c r="B5" s="1277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66"/>
      <c r="B6" s="1278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7" t="s">
        <v>21</v>
      </c>
      <c r="E42" s="1248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8" t="s">
        <v>310</v>
      </c>
      <c r="B1" s="1258"/>
      <c r="C1" s="1258"/>
      <c r="D1" s="1258"/>
      <c r="E1" s="1258"/>
      <c r="F1" s="1258"/>
      <c r="G1" s="1258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66" t="s">
        <v>96</v>
      </c>
      <c r="B5" s="1279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66"/>
      <c r="B6" s="1280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476</v>
      </c>
      <c r="H13" s="204">
        <v>83</v>
      </c>
      <c r="I13" s="1168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479</v>
      </c>
      <c r="H14" s="204">
        <v>83</v>
      </c>
      <c r="I14" s="1168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479</v>
      </c>
      <c r="H15" s="204">
        <v>83</v>
      </c>
      <c r="I15" s="1168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540</v>
      </c>
      <c r="H16" s="204">
        <v>83</v>
      </c>
      <c r="I16" s="1168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68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68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68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68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68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68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68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68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68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68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69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47" t="s">
        <v>21</v>
      </c>
      <c r="E31" s="1248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1" t="s">
        <v>84</v>
      </c>
      <c r="C4" s="128"/>
      <c r="D4" s="134"/>
      <c r="E4" s="179"/>
      <c r="F4" s="137"/>
      <c r="G4" s="38"/>
    </row>
    <row r="5" spans="1:15" ht="15.75" x14ac:dyDescent="0.25">
      <c r="A5" s="1266"/>
      <c r="B5" s="1279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66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47" t="s">
        <v>21</v>
      </c>
      <c r="E31" s="1248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47" t="s">
        <v>21</v>
      </c>
      <c r="E31" s="1248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1"/>
      <c r="B1" s="1251"/>
      <c r="C1" s="1251"/>
      <c r="D1" s="1251"/>
      <c r="E1" s="1251"/>
      <c r="F1" s="1251"/>
      <c r="G1" s="125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0" t="s">
        <v>94</v>
      </c>
      <c r="B5" s="128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0"/>
      <c r="B6" s="128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57" t="s">
        <v>302</v>
      </c>
      <c r="L1" s="1257"/>
      <c r="M1" s="1257"/>
      <c r="N1" s="1257"/>
      <c r="O1" s="1257"/>
      <c r="P1" s="1257"/>
      <c r="Q1" s="1257"/>
      <c r="R1" s="266">
        <f>I1+1</f>
        <v>1</v>
      </c>
      <c r="S1" s="266"/>
      <c r="U1" s="1251" t="s">
        <v>303</v>
      </c>
      <c r="V1" s="1251"/>
      <c r="W1" s="1251"/>
      <c r="X1" s="1251"/>
      <c r="Y1" s="1251"/>
      <c r="Z1" s="1251"/>
      <c r="AA1" s="1251"/>
      <c r="AB1" s="266">
        <f>R1+1</f>
        <v>2</v>
      </c>
      <c r="AC1" s="389"/>
      <c r="AE1" s="1251" t="str">
        <f>U1</f>
        <v>ENTRADA DEL MES DE    ENERO  2023</v>
      </c>
      <c r="AF1" s="1251"/>
      <c r="AG1" s="1251"/>
      <c r="AH1" s="1251"/>
      <c r="AI1" s="1251"/>
      <c r="AJ1" s="1251"/>
      <c r="AK1" s="1251"/>
      <c r="AL1" s="266">
        <f>AB1+1</f>
        <v>3</v>
      </c>
      <c r="AM1" s="266"/>
      <c r="AO1" s="1251" t="str">
        <f>AE1</f>
        <v>ENTRADA DEL MES DE    ENERO  2023</v>
      </c>
      <c r="AP1" s="1251"/>
      <c r="AQ1" s="1251"/>
      <c r="AR1" s="1251"/>
      <c r="AS1" s="1251"/>
      <c r="AT1" s="1251"/>
      <c r="AU1" s="1251"/>
      <c r="AV1" s="266">
        <f>AL1+1</f>
        <v>4</v>
      </c>
      <c r="AW1" s="389"/>
      <c r="AY1" s="1251" t="str">
        <f>AO1</f>
        <v>ENTRADA DEL MES DE    ENERO  2023</v>
      </c>
      <c r="AZ1" s="1251"/>
      <c r="BA1" s="1251"/>
      <c r="BB1" s="1251"/>
      <c r="BC1" s="1251"/>
      <c r="BD1" s="1251"/>
      <c r="BE1" s="1251"/>
      <c r="BF1" s="266">
        <f>AV1+1</f>
        <v>5</v>
      </c>
      <c r="BG1" s="405"/>
      <c r="BI1" s="1251" t="str">
        <f>AY1</f>
        <v>ENTRADA DEL MES DE    ENERO  2023</v>
      </c>
      <c r="BJ1" s="1251"/>
      <c r="BK1" s="1251"/>
      <c r="BL1" s="1251"/>
      <c r="BM1" s="1251"/>
      <c r="BN1" s="1251"/>
      <c r="BO1" s="1251"/>
      <c r="BP1" s="266">
        <f>BF1+1</f>
        <v>6</v>
      </c>
      <c r="BQ1" s="389"/>
      <c r="BS1" s="1251" t="str">
        <f>BI1</f>
        <v>ENTRADA DEL MES DE    ENERO  2023</v>
      </c>
      <c r="BT1" s="1251"/>
      <c r="BU1" s="1251"/>
      <c r="BV1" s="1251"/>
      <c r="BW1" s="1251"/>
      <c r="BX1" s="1251"/>
      <c r="BY1" s="1251"/>
      <c r="BZ1" s="266">
        <f>BP1+1</f>
        <v>7</v>
      </c>
      <c r="CC1" s="1251" t="str">
        <f>BS1</f>
        <v>ENTRADA DEL MES DE    ENERO  2023</v>
      </c>
      <c r="CD1" s="1251"/>
      <c r="CE1" s="1251"/>
      <c r="CF1" s="1251"/>
      <c r="CG1" s="1251"/>
      <c r="CH1" s="1251"/>
      <c r="CI1" s="1251"/>
      <c r="CJ1" s="266">
        <f>BZ1+1</f>
        <v>8</v>
      </c>
      <c r="CM1" s="1251" t="str">
        <f>CC1</f>
        <v>ENTRADA DEL MES DE    ENERO  2023</v>
      </c>
      <c r="CN1" s="1251"/>
      <c r="CO1" s="1251"/>
      <c r="CP1" s="1251"/>
      <c r="CQ1" s="1251"/>
      <c r="CR1" s="1251"/>
      <c r="CS1" s="1251"/>
      <c r="CT1" s="266">
        <f>CJ1+1</f>
        <v>9</v>
      </c>
      <c r="CU1" s="389"/>
      <c r="CW1" s="1251" t="str">
        <f>CM1</f>
        <v>ENTRADA DEL MES DE    ENERO  2023</v>
      </c>
      <c r="CX1" s="1251"/>
      <c r="CY1" s="1251"/>
      <c r="CZ1" s="1251"/>
      <c r="DA1" s="1251"/>
      <c r="DB1" s="1251"/>
      <c r="DC1" s="1251"/>
      <c r="DD1" s="266">
        <f>CT1+1</f>
        <v>10</v>
      </c>
      <c r="DE1" s="389"/>
      <c r="DG1" s="1251" t="str">
        <f>CW1</f>
        <v>ENTRADA DEL MES DE    ENERO  2023</v>
      </c>
      <c r="DH1" s="1251"/>
      <c r="DI1" s="1251"/>
      <c r="DJ1" s="1251"/>
      <c r="DK1" s="1251"/>
      <c r="DL1" s="1251"/>
      <c r="DM1" s="1251"/>
      <c r="DN1" s="266">
        <f>DD1+1</f>
        <v>11</v>
      </c>
      <c r="DO1" s="389"/>
      <c r="DQ1" s="1251" t="str">
        <f>DG1</f>
        <v>ENTRADA DEL MES DE    ENERO  2023</v>
      </c>
      <c r="DR1" s="1251"/>
      <c r="DS1" s="1251"/>
      <c r="DT1" s="1251"/>
      <c r="DU1" s="1251"/>
      <c r="DV1" s="1251"/>
      <c r="DW1" s="1251"/>
      <c r="DX1" s="266">
        <f>DN1+1</f>
        <v>12</v>
      </c>
      <c r="EA1" s="1251" t="str">
        <f>DQ1</f>
        <v>ENTRADA DEL MES DE    ENERO  2023</v>
      </c>
      <c r="EB1" s="1251"/>
      <c r="EC1" s="1251"/>
      <c r="ED1" s="1251"/>
      <c r="EE1" s="1251"/>
      <c r="EF1" s="1251"/>
      <c r="EG1" s="1251"/>
      <c r="EH1" s="266">
        <f>DX1+1</f>
        <v>13</v>
      </c>
      <c r="EI1" s="389"/>
      <c r="EK1" s="1251" t="str">
        <f>EA1</f>
        <v>ENTRADA DEL MES DE    ENERO  2023</v>
      </c>
      <c r="EL1" s="1251"/>
      <c r="EM1" s="1251"/>
      <c r="EN1" s="1251"/>
      <c r="EO1" s="1251"/>
      <c r="EP1" s="1251"/>
      <c r="EQ1" s="1251"/>
      <c r="ER1" s="266">
        <f>EH1+1</f>
        <v>14</v>
      </c>
      <c r="ES1" s="389"/>
      <c r="EU1" s="1251" t="str">
        <f>EK1</f>
        <v>ENTRADA DEL MES DE    ENERO  2023</v>
      </c>
      <c r="EV1" s="1251"/>
      <c r="EW1" s="1251"/>
      <c r="EX1" s="1251"/>
      <c r="EY1" s="1251"/>
      <c r="EZ1" s="1251"/>
      <c r="FA1" s="1251"/>
      <c r="FB1" s="266">
        <f>ER1+1</f>
        <v>15</v>
      </c>
      <c r="FC1" s="389"/>
      <c r="FE1" s="1251" t="str">
        <f>EU1</f>
        <v>ENTRADA DEL MES DE    ENERO  2023</v>
      </c>
      <c r="FF1" s="1251"/>
      <c r="FG1" s="1251"/>
      <c r="FH1" s="1251"/>
      <c r="FI1" s="1251"/>
      <c r="FJ1" s="1251"/>
      <c r="FK1" s="1251"/>
      <c r="FL1" s="266">
        <f>FB1+1</f>
        <v>16</v>
      </c>
      <c r="FM1" s="389"/>
      <c r="FO1" s="1251" t="str">
        <f>FE1</f>
        <v>ENTRADA DEL MES DE    ENERO  2023</v>
      </c>
      <c r="FP1" s="1251"/>
      <c r="FQ1" s="1251"/>
      <c r="FR1" s="1251"/>
      <c r="FS1" s="1251"/>
      <c r="FT1" s="1251"/>
      <c r="FU1" s="1251"/>
      <c r="FV1" s="266">
        <f>FL1+1</f>
        <v>17</v>
      </c>
      <c r="FW1" s="389"/>
      <c r="FY1" s="1251" t="str">
        <f>FO1</f>
        <v>ENTRADA DEL MES DE    ENERO  2023</v>
      </c>
      <c r="FZ1" s="1251"/>
      <c r="GA1" s="1251"/>
      <c r="GB1" s="1251"/>
      <c r="GC1" s="1251"/>
      <c r="GD1" s="1251"/>
      <c r="GE1" s="1251"/>
      <c r="GF1" s="266">
        <f>FV1+1</f>
        <v>18</v>
      </c>
      <c r="GG1" s="389"/>
      <c r="GH1" s="75" t="s">
        <v>37</v>
      </c>
      <c r="GI1" s="1251" t="str">
        <f>FY1</f>
        <v>ENTRADA DEL MES DE    ENERO  2023</v>
      </c>
      <c r="GJ1" s="1251"/>
      <c r="GK1" s="1251"/>
      <c r="GL1" s="1251"/>
      <c r="GM1" s="1251"/>
      <c r="GN1" s="1251"/>
      <c r="GO1" s="1251"/>
      <c r="GP1" s="266">
        <f>GF1+1</f>
        <v>19</v>
      </c>
      <c r="GQ1" s="389"/>
      <c r="GS1" s="1251" t="str">
        <f>GI1</f>
        <v>ENTRADA DEL MES DE    ENERO  2023</v>
      </c>
      <c r="GT1" s="1251"/>
      <c r="GU1" s="1251"/>
      <c r="GV1" s="1251"/>
      <c r="GW1" s="1251"/>
      <c r="GX1" s="1251"/>
      <c r="GY1" s="1251"/>
      <c r="GZ1" s="266">
        <f>GP1+1</f>
        <v>20</v>
      </c>
      <c r="HA1" s="389"/>
      <c r="HC1" s="1251" t="str">
        <f>GS1</f>
        <v>ENTRADA DEL MES DE    ENERO  2023</v>
      </c>
      <c r="HD1" s="1251"/>
      <c r="HE1" s="1251"/>
      <c r="HF1" s="1251"/>
      <c r="HG1" s="1251"/>
      <c r="HH1" s="1251"/>
      <c r="HI1" s="1251"/>
      <c r="HJ1" s="266">
        <f>GZ1+1</f>
        <v>21</v>
      </c>
      <c r="HK1" s="389"/>
      <c r="HM1" s="1251" t="str">
        <f>HC1</f>
        <v>ENTRADA DEL MES DE    ENERO  2023</v>
      </c>
      <c r="HN1" s="1251"/>
      <c r="HO1" s="1251"/>
      <c r="HP1" s="1251"/>
      <c r="HQ1" s="1251"/>
      <c r="HR1" s="1251"/>
      <c r="HS1" s="1251"/>
      <c r="HT1" s="266">
        <f>HJ1+1</f>
        <v>22</v>
      </c>
      <c r="HU1" s="389"/>
      <c r="HW1" s="1251" t="str">
        <f>HM1</f>
        <v>ENTRADA DEL MES DE    ENERO  2023</v>
      </c>
      <c r="HX1" s="1251"/>
      <c r="HY1" s="1251"/>
      <c r="HZ1" s="1251"/>
      <c r="IA1" s="1251"/>
      <c r="IB1" s="1251"/>
      <c r="IC1" s="1251"/>
      <c r="ID1" s="266">
        <f>HT1+1</f>
        <v>23</v>
      </c>
      <c r="IE1" s="389"/>
      <c r="IG1" s="1251" t="str">
        <f>HW1</f>
        <v>ENTRADA DEL MES DE    ENERO  2023</v>
      </c>
      <c r="IH1" s="1251"/>
      <c r="II1" s="1251"/>
      <c r="IJ1" s="1251"/>
      <c r="IK1" s="1251"/>
      <c r="IL1" s="1251"/>
      <c r="IM1" s="1251"/>
      <c r="IN1" s="266">
        <f>ID1+1</f>
        <v>24</v>
      </c>
      <c r="IO1" s="389"/>
      <c r="IQ1" s="1251" t="str">
        <f>IG1</f>
        <v>ENTRADA DEL MES DE    ENERO  2023</v>
      </c>
      <c r="IR1" s="1251"/>
      <c r="IS1" s="1251"/>
      <c r="IT1" s="1251"/>
      <c r="IU1" s="1251"/>
      <c r="IV1" s="1251"/>
      <c r="IW1" s="1251"/>
      <c r="IX1" s="266">
        <f>IN1+1</f>
        <v>25</v>
      </c>
      <c r="IY1" s="389"/>
      <c r="JA1" s="1251" t="str">
        <f>IQ1</f>
        <v>ENTRADA DEL MES DE    ENERO  2023</v>
      </c>
      <c r="JB1" s="1251"/>
      <c r="JC1" s="1251"/>
      <c r="JD1" s="1251"/>
      <c r="JE1" s="1251"/>
      <c r="JF1" s="1251"/>
      <c r="JG1" s="1251"/>
      <c r="JH1" s="266">
        <f>IX1+1</f>
        <v>26</v>
      </c>
      <c r="JI1" s="389"/>
      <c r="JK1" s="1252" t="str">
        <f>JA1</f>
        <v>ENTRADA DEL MES DE    ENERO  2023</v>
      </c>
      <c r="JL1" s="1252"/>
      <c r="JM1" s="1252"/>
      <c r="JN1" s="1252"/>
      <c r="JO1" s="1252"/>
      <c r="JP1" s="1252"/>
      <c r="JQ1" s="1252"/>
      <c r="JR1" s="266">
        <f>JH1+1</f>
        <v>27</v>
      </c>
      <c r="JS1" s="389"/>
      <c r="JU1" s="1251" t="str">
        <f>JK1</f>
        <v>ENTRADA DEL MES DE    ENERO  2023</v>
      </c>
      <c r="JV1" s="1251"/>
      <c r="JW1" s="1251"/>
      <c r="JX1" s="1251"/>
      <c r="JY1" s="1251"/>
      <c r="JZ1" s="1251"/>
      <c r="KA1" s="1251"/>
      <c r="KB1" s="266">
        <f>JR1+1</f>
        <v>28</v>
      </c>
      <c r="KC1" s="389"/>
      <c r="KE1" s="1251" t="str">
        <f>JU1</f>
        <v>ENTRADA DEL MES DE    ENERO  2023</v>
      </c>
      <c r="KF1" s="1251"/>
      <c r="KG1" s="1251"/>
      <c r="KH1" s="1251"/>
      <c r="KI1" s="1251"/>
      <c r="KJ1" s="1251"/>
      <c r="KK1" s="1251"/>
      <c r="KL1" s="266">
        <f>KB1+1</f>
        <v>29</v>
      </c>
      <c r="KM1" s="389"/>
      <c r="KO1" s="1251" t="str">
        <f>KE1</f>
        <v>ENTRADA DEL MES DE    ENERO  2023</v>
      </c>
      <c r="KP1" s="1251"/>
      <c r="KQ1" s="1251"/>
      <c r="KR1" s="1251"/>
      <c r="KS1" s="1251"/>
      <c r="KT1" s="1251"/>
      <c r="KU1" s="1251"/>
      <c r="KV1" s="266">
        <f>KL1+1</f>
        <v>30</v>
      </c>
      <c r="KW1" s="389"/>
      <c r="KY1" s="1251" t="str">
        <f>KO1</f>
        <v>ENTRADA DEL MES DE    ENERO  2023</v>
      </c>
      <c r="KZ1" s="1251"/>
      <c r="LA1" s="1251"/>
      <c r="LB1" s="1251"/>
      <c r="LC1" s="1251"/>
      <c r="LD1" s="1251"/>
      <c r="LE1" s="1251"/>
      <c r="LF1" s="266">
        <f>KV1+1</f>
        <v>31</v>
      </c>
      <c r="LG1" s="389"/>
      <c r="LI1" s="1251" t="str">
        <f>KY1</f>
        <v>ENTRADA DEL MES DE    ENERO  2023</v>
      </c>
      <c r="LJ1" s="1251"/>
      <c r="LK1" s="1251"/>
      <c r="LL1" s="1251"/>
      <c r="LM1" s="1251"/>
      <c r="LN1" s="1251"/>
      <c r="LO1" s="1251"/>
      <c r="LP1" s="266">
        <f>LF1+1</f>
        <v>32</v>
      </c>
      <c r="LQ1" s="389"/>
      <c r="LS1" s="1251" t="str">
        <f>LI1</f>
        <v>ENTRADA DEL MES DE    ENERO  2023</v>
      </c>
      <c r="LT1" s="1251"/>
      <c r="LU1" s="1251"/>
      <c r="LV1" s="1251"/>
      <c r="LW1" s="1251"/>
      <c r="LX1" s="1251"/>
      <c r="LY1" s="1251"/>
      <c r="LZ1" s="266">
        <f>LP1+1</f>
        <v>33</v>
      </c>
      <c r="MC1" s="1251" t="str">
        <f>LS1</f>
        <v>ENTRADA DEL MES DE    ENERO  2023</v>
      </c>
      <c r="MD1" s="1251"/>
      <c r="ME1" s="1251"/>
      <c r="MF1" s="1251"/>
      <c r="MG1" s="1251"/>
      <c r="MH1" s="1251"/>
      <c r="MI1" s="1251"/>
      <c r="MJ1" s="266">
        <f>LZ1+1</f>
        <v>34</v>
      </c>
      <c r="MK1" s="266"/>
      <c r="MM1" s="1251" t="str">
        <f>MC1</f>
        <v>ENTRADA DEL MES DE    ENERO  2023</v>
      </c>
      <c r="MN1" s="1251"/>
      <c r="MO1" s="1251"/>
      <c r="MP1" s="1251"/>
      <c r="MQ1" s="1251"/>
      <c r="MR1" s="1251"/>
      <c r="MS1" s="1251"/>
      <c r="MT1" s="266">
        <f>MJ1+1</f>
        <v>35</v>
      </c>
      <c r="MU1" s="266"/>
      <c r="MW1" s="1251" t="str">
        <f>MM1</f>
        <v>ENTRADA DEL MES DE    ENERO  2023</v>
      </c>
      <c r="MX1" s="1251"/>
      <c r="MY1" s="1251"/>
      <c r="MZ1" s="1251"/>
      <c r="NA1" s="1251"/>
      <c r="NB1" s="1251"/>
      <c r="NC1" s="1251"/>
      <c r="ND1" s="266">
        <f>MT1+1</f>
        <v>36</v>
      </c>
      <c r="NE1" s="266"/>
      <c r="NG1" s="1251" t="str">
        <f>MW1</f>
        <v>ENTRADA DEL MES DE    ENERO  2023</v>
      </c>
      <c r="NH1" s="1251"/>
      <c r="NI1" s="1251"/>
      <c r="NJ1" s="1251"/>
      <c r="NK1" s="1251"/>
      <c r="NL1" s="1251"/>
      <c r="NM1" s="1251"/>
      <c r="NN1" s="266">
        <f>ND1+1</f>
        <v>37</v>
      </c>
      <c r="NO1" s="266"/>
      <c r="NQ1" s="1251" t="str">
        <f>NG1</f>
        <v>ENTRADA DEL MES DE    ENERO  2023</v>
      </c>
      <c r="NR1" s="1251"/>
      <c r="NS1" s="1251"/>
      <c r="NT1" s="1251"/>
      <c r="NU1" s="1251"/>
      <c r="NV1" s="1251"/>
      <c r="NW1" s="1251"/>
      <c r="NX1" s="266">
        <f>NN1+1</f>
        <v>38</v>
      </c>
      <c r="NY1" s="266"/>
      <c r="OA1" s="1251" t="str">
        <f>NQ1</f>
        <v>ENTRADA DEL MES DE    ENERO  2023</v>
      </c>
      <c r="OB1" s="1251"/>
      <c r="OC1" s="1251"/>
      <c r="OD1" s="1251"/>
      <c r="OE1" s="1251"/>
      <c r="OF1" s="1251"/>
      <c r="OG1" s="1251"/>
      <c r="OH1" s="266">
        <f>NX1+1</f>
        <v>39</v>
      </c>
      <c r="OI1" s="266"/>
      <c r="OK1" s="1251" t="str">
        <f>OA1</f>
        <v>ENTRADA DEL MES DE    ENERO  2023</v>
      </c>
      <c r="OL1" s="1251"/>
      <c r="OM1" s="1251"/>
      <c r="ON1" s="1251"/>
      <c r="OO1" s="1251"/>
      <c r="OP1" s="1251"/>
      <c r="OQ1" s="1251"/>
      <c r="OR1" s="266">
        <f>OH1+1</f>
        <v>40</v>
      </c>
      <c r="OS1" s="266"/>
      <c r="OU1" s="1251" t="str">
        <f>OK1</f>
        <v>ENTRADA DEL MES DE    ENERO  2023</v>
      </c>
      <c r="OV1" s="1251"/>
      <c r="OW1" s="1251"/>
      <c r="OX1" s="1251"/>
      <c r="OY1" s="1251"/>
      <c r="OZ1" s="1251"/>
      <c r="PA1" s="1251"/>
      <c r="PB1" s="266">
        <f>OR1+1</f>
        <v>41</v>
      </c>
      <c r="PC1" s="266"/>
      <c r="PE1" s="1251" t="str">
        <f>OU1</f>
        <v>ENTRADA DEL MES DE    ENERO  2023</v>
      </c>
      <c r="PF1" s="1251"/>
      <c r="PG1" s="1251"/>
      <c r="PH1" s="1251"/>
      <c r="PI1" s="1251"/>
      <c r="PJ1" s="1251"/>
      <c r="PK1" s="1251"/>
      <c r="PL1" s="266">
        <f>PB1+1</f>
        <v>42</v>
      </c>
      <c r="PM1" s="266"/>
      <c r="PN1" s="266"/>
      <c r="PP1" s="1251" t="str">
        <f>PE1</f>
        <v>ENTRADA DEL MES DE    ENERO  2023</v>
      </c>
      <c r="PQ1" s="1251"/>
      <c r="PR1" s="1251"/>
      <c r="PS1" s="1251"/>
      <c r="PT1" s="1251"/>
      <c r="PU1" s="1251"/>
      <c r="PV1" s="1251"/>
      <c r="PW1" s="266">
        <f>PL1+1</f>
        <v>43</v>
      </c>
      <c r="PX1" s="266"/>
      <c r="PZ1" s="1251" t="str">
        <f>PP1</f>
        <v>ENTRADA DEL MES DE    ENERO  2023</v>
      </c>
      <c r="QA1" s="1251"/>
      <c r="QB1" s="1251"/>
      <c r="QC1" s="1251"/>
      <c r="QD1" s="1251"/>
      <c r="QE1" s="1251"/>
      <c r="QF1" s="1251"/>
      <c r="QG1" s="266">
        <f>PW1+1</f>
        <v>44</v>
      </c>
      <c r="QH1" s="266"/>
      <c r="QJ1" s="1251" t="str">
        <f>PZ1</f>
        <v>ENTRADA DEL MES DE    ENERO  2023</v>
      </c>
      <c r="QK1" s="1251"/>
      <c r="QL1" s="1251"/>
      <c r="QM1" s="1251"/>
      <c r="QN1" s="1251"/>
      <c r="QO1" s="1251"/>
      <c r="QP1" s="1251"/>
      <c r="QQ1" s="266">
        <f>QG1+1</f>
        <v>45</v>
      </c>
      <c r="QR1" s="266"/>
      <c r="QT1" s="1251" t="str">
        <f>QJ1</f>
        <v>ENTRADA DEL MES DE    ENERO  2023</v>
      </c>
      <c r="QU1" s="1251"/>
      <c r="QV1" s="1251"/>
      <c r="QW1" s="1251"/>
      <c r="QX1" s="1251"/>
      <c r="QY1" s="1251"/>
      <c r="QZ1" s="1251"/>
      <c r="RA1" s="266">
        <f>QQ1+1</f>
        <v>46</v>
      </c>
      <c r="RB1" s="266"/>
      <c r="RD1" s="1251" t="str">
        <f>QT1</f>
        <v>ENTRADA DEL MES DE    ENERO  2023</v>
      </c>
      <c r="RE1" s="1251"/>
      <c r="RF1" s="1251"/>
      <c r="RG1" s="1251"/>
      <c r="RH1" s="1251"/>
      <c r="RI1" s="1251"/>
      <c r="RJ1" s="1251"/>
      <c r="RK1" s="266">
        <f>RA1+1</f>
        <v>47</v>
      </c>
      <c r="RL1" s="266"/>
      <c r="RN1" s="1251" t="str">
        <f>RD1</f>
        <v>ENTRADA DEL MES DE    ENERO  2023</v>
      </c>
      <c r="RO1" s="1251"/>
      <c r="RP1" s="1251"/>
      <c r="RQ1" s="1251"/>
      <c r="RR1" s="1251"/>
      <c r="RS1" s="1251"/>
      <c r="RT1" s="1251"/>
      <c r="RU1" s="266">
        <f>RK1+1</f>
        <v>48</v>
      </c>
      <c r="RV1" s="266"/>
      <c r="RX1" s="1251" t="str">
        <f>RN1</f>
        <v>ENTRADA DEL MES DE    ENERO  2023</v>
      </c>
      <c r="RY1" s="1251"/>
      <c r="RZ1" s="1251"/>
      <c r="SA1" s="1251"/>
      <c r="SB1" s="1251"/>
      <c r="SC1" s="1251"/>
      <c r="SD1" s="1251"/>
      <c r="SE1" s="266">
        <f>RU1+1</f>
        <v>49</v>
      </c>
      <c r="SF1" s="266"/>
      <c r="SH1" s="1251" t="str">
        <f>RX1</f>
        <v>ENTRADA DEL MES DE    ENERO  2023</v>
      </c>
      <c r="SI1" s="1251"/>
      <c r="SJ1" s="1251"/>
      <c r="SK1" s="1251"/>
      <c r="SL1" s="1251"/>
      <c r="SM1" s="1251"/>
      <c r="SN1" s="1251"/>
      <c r="SO1" s="266">
        <f>SE1+1</f>
        <v>50</v>
      </c>
      <c r="SP1" s="266"/>
      <c r="SR1" s="1251" t="str">
        <f>SH1</f>
        <v>ENTRADA DEL MES DE    ENERO  2023</v>
      </c>
      <c r="SS1" s="1251"/>
      <c r="ST1" s="1251"/>
      <c r="SU1" s="1251"/>
      <c r="SV1" s="1251"/>
      <c r="SW1" s="1251"/>
      <c r="SX1" s="1251"/>
      <c r="SY1" s="266">
        <f>SO1+1</f>
        <v>51</v>
      </c>
      <c r="SZ1" s="266"/>
      <c r="TB1" s="1251" t="str">
        <f>SR1</f>
        <v>ENTRADA DEL MES DE    ENERO  2023</v>
      </c>
      <c r="TC1" s="1251"/>
      <c r="TD1" s="1251"/>
      <c r="TE1" s="1251"/>
      <c r="TF1" s="1251"/>
      <c r="TG1" s="1251"/>
      <c r="TH1" s="1251"/>
      <c r="TI1" s="266">
        <f>SY1+1</f>
        <v>52</v>
      </c>
      <c r="TJ1" s="266"/>
      <c r="TL1" s="1251" t="str">
        <f>TB1</f>
        <v>ENTRADA DEL MES DE    ENERO  2023</v>
      </c>
      <c r="TM1" s="1251"/>
      <c r="TN1" s="1251"/>
      <c r="TO1" s="1251"/>
      <c r="TP1" s="1251"/>
      <c r="TQ1" s="1251"/>
      <c r="TR1" s="1251"/>
      <c r="TS1" s="266">
        <f>TI1+1</f>
        <v>53</v>
      </c>
      <c r="TT1" s="266"/>
      <c r="TV1" s="1251" t="str">
        <f>TL1</f>
        <v>ENTRADA DEL MES DE    ENERO  2023</v>
      </c>
      <c r="TW1" s="1251"/>
      <c r="TX1" s="1251"/>
      <c r="TY1" s="1251"/>
      <c r="TZ1" s="1251"/>
      <c r="UA1" s="1251"/>
      <c r="UB1" s="1251"/>
      <c r="UC1" s="266">
        <f>TS1+1</f>
        <v>54</v>
      </c>
      <c r="UE1" s="1251" t="str">
        <f>TV1</f>
        <v>ENTRADA DEL MES DE    ENERO  2023</v>
      </c>
      <c r="UF1" s="1251"/>
      <c r="UG1" s="1251"/>
      <c r="UH1" s="1251"/>
      <c r="UI1" s="1251"/>
      <c r="UJ1" s="1251"/>
      <c r="UK1" s="1251"/>
      <c r="UL1" s="266">
        <f>UC1+1</f>
        <v>55</v>
      </c>
      <c r="UN1" s="1251" t="str">
        <f>UE1</f>
        <v>ENTRADA DEL MES DE    ENERO  2023</v>
      </c>
      <c r="UO1" s="1251"/>
      <c r="UP1" s="1251"/>
      <c r="UQ1" s="1251"/>
      <c r="UR1" s="1251"/>
      <c r="US1" s="1251"/>
      <c r="UT1" s="1251"/>
      <c r="UU1" s="266">
        <f>UL1+1</f>
        <v>56</v>
      </c>
      <c r="UW1" s="1251" t="str">
        <f>UN1</f>
        <v>ENTRADA DEL MES DE    ENERO  2023</v>
      </c>
      <c r="UX1" s="1251"/>
      <c r="UY1" s="1251"/>
      <c r="UZ1" s="1251"/>
      <c r="VA1" s="1251"/>
      <c r="VB1" s="1251"/>
      <c r="VC1" s="1251"/>
      <c r="VD1" s="266">
        <f>UU1+1</f>
        <v>57</v>
      </c>
      <c r="VF1" s="1251" t="str">
        <f>UW1</f>
        <v>ENTRADA DEL MES DE    ENERO  2023</v>
      </c>
      <c r="VG1" s="1251"/>
      <c r="VH1" s="1251"/>
      <c r="VI1" s="1251"/>
      <c r="VJ1" s="1251"/>
      <c r="VK1" s="1251"/>
      <c r="VL1" s="1251"/>
      <c r="VM1" s="266">
        <f>VD1+1</f>
        <v>58</v>
      </c>
      <c r="VO1" s="1251" t="str">
        <f>VF1</f>
        <v>ENTRADA DEL MES DE    ENERO  2023</v>
      </c>
      <c r="VP1" s="1251"/>
      <c r="VQ1" s="1251"/>
      <c r="VR1" s="1251"/>
      <c r="VS1" s="1251"/>
      <c r="VT1" s="1251"/>
      <c r="VU1" s="1251"/>
      <c r="VV1" s="266">
        <f>VM1+1</f>
        <v>59</v>
      </c>
      <c r="VX1" s="1251" t="str">
        <f>VO1</f>
        <v>ENTRADA DEL MES DE    ENERO  2023</v>
      </c>
      <c r="VY1" s="1251"/>
      <c r="VZ1" s="1251"/>
      <c r="WA1" s="1251"/>
      <c r="WB1" s="1251"/>
      <c r="WC1" s="1251"/>
      <c r="WD1" s="1251"/>
      <c r="WE1" s="266">
        <f>VV1+1</f>
        <v>60</v>
      </c>
      <c r="WG1" s="1251" t="str">
        <f>VX1</f>
        <v>ENTRADA DEL MES DE    ENERO  2023</v>
      </c>
      <c r="WH1" s="1251"/>
      <c r="WI1" s="1251"/>
      <c r="WJ1" s="1251"/>
      <c r="WK1" s="1251"/>
      <c r="WL1" s="1251"/>
      <c r="WM1" s="1251"/>
      <c r="WN1" s="266">
        <f>WE1+1</f>
        <v>61</v>
      </c>
      <c r="WP1" s="1251" t="str">
        <f>WG1</f>
        <v>ENTRADA DEL MES DE    ENERO  2023</v>
      </c>
      <c r="WQ1" s="1251"/>
      <c r="WR1" s="1251"/>
      <c r="WS1" s="1251"/>
      <c r="WT1" s="1251"/>
      <c r="WU1" s="1251"/>
      <c r="WV1" s="1251"/>
      <c r="WW1" s="266">
        <f>WN1+1</f>
        <v>62</v>
      </c>
      <c r="WY1" s="1251" t="str">
        <f>WP1</f>
        <v>ENTRADA DEL MES DE    ENERO  2023</v>
      </c>
      <c r="WZ1" s="1251"/>
      <c r="XA1" s="1251"/>
      <c r="XB1" s="1251"/>
      <c r="XC1" s="1251"/>
      <c r="XD1" s="1251"/>
      <c r="XE1" s="1251"/>
      <c r="XF1" s="266">
        <f>WW1+1</f>
        <v>63</v>
      </c>
      <c r="XH1" s="1251" t="str">
        <f>WY1</f>
        <v>ENTRADA DEL MES DE    ENERO  2023</v>
      </c>
      <c r="XI1" s="1251"/>
      <c r="XJ1" s="1251"/>
      <c r="XK1" s="1251"/>
      <c r="XL1" s="1251"/>
      <c r="XM1" s="1251"/>
      <c r="XN1" s="1251"/>
      <c r="XO1" s="266">
        <f>XF1+1</f>
        <v>64</v>
      </c>
      <c r="XQ1" s="1251" t="str">
        <f>XH1</f>
        <v>ENTRADA DEL MES DE    ENERO  2023</v>
      </c>
      <c r="XR1" s="1251"/>
      <c r="XS1" s="1251"/>
      <c r="XT1" s="1251"/>
      <c r="XU1" s="1251"/>
      <c r="XV1" s="1251"/>
      <c r="XW1" s="1251"/>
      <c r="XX1" s="266">
        <f>XO1+1</f>
        <v>65</v>
      </c>
      <c r="XZ1" s="1251" t="str">
        <f>XQ1</f>
        <v>ENTRADA DEL MES DE    ENERO  2023</v>
      </c>
      <c r="YA1" s="1251"/>
      <c r="YB1" s="1251"/>
      <c r="YC1" s="1251"/>
      <c r="YD1" s="1251"/>
      <c r="YE1" s="1251"/>
      <c r="YF1" s="1251"/>
      <c r="YG1" s="266">
        <f>XX1+1</f>
        <v>66</v>
      </c>
      <c r="YI1" s="1251" t="str">
        <f>XZ1</f>
        <v>ENTRADA DEL MES DE    ENERO  2023</v>
      </c>
      <c r="YJ1" s="1251"/>
      <c r="YK1" s="1251"/>
      <c r="YL1" s="1251"/>
      <c r="YM1" s="1251"/>
      <c r="YN1" s="1251"/>
      <c r="YO1" s="1251"/>
      <c r="YP1" s="266">
        <f>YG1+1</f>
        <v>67</v>
      </c>
      <c r="YR1" s="1251" t="str">
        <f>YI1</f>
        <v>ENTRADA DEL MES DE    ENERO  2023</v>
      </c>
      <c r="YS1" s="1251"/>
      <c r="YT1" s="1251"/>
      <c r="YU1" s="1251"/>
      <c r="YV1" s="1251"/>
      <c r="YW1" s="1251"/>
      <c r="YX1" s="1251"/>
      <c r="YY1" s="266">
        <f>YP1+1</f>
        <v>68</v>
      </c>
      <c r="ZA1" s="1251" t="str">
        <f>YR1</f>
        <v>ENTRADA DEL MES DE    ENERO  2023</v>
      </c>
      <c r="ZB1" s="1251"/>
      <c r="ZC1" s="1251"/>
      <c r="ZD1" s="1251"/>
      <c r="ZE1" s="1251"/>
      <c r="ZF1" s="1251"/>
      <c r="ZG1" s="1251"/>
      <c r="ZH1" s="266">
        <f>YY1+1</f>
        <v>69</v>
      </c>
      <c r="ZJ1" s="1251" t="str">
        <f>ZA1</f>
        <v>ENTRADA DEL MES DE    ENERO  2023</v>
      </c>
      <c r="ZK1" s="1251"/>
      <c r="ZL1" s="1251"/>
      <c r="ZM1" s="1251"/>
      <c r="ZN1" s="1251"/>
      <c r="ZO1" s="1251"/>
      <c r="ZP1" s="1251"/>
      <c r="ZQ1" s="266">
        <f>ZH1+1</f>
        <v>70</v>
      </c>
      <c r="ZS1" s="1251" t="str">
        <f>ZJ1</f>
        <v>ENTRADA DEL MES DE    ENERO  2023</v>
      </c>
      <c r="ZT1" s="1251"/>
      <c r="ZU1" s="1251"/>
      <c r="ZV1" s="1251"/>
      <c r="ZW1" s="1251"/>
      <c r="ZX1" s="1251"/>
      <c r="ZY1" s="1251"/>
      <c r="ZZ1" s="266">
        <f>ZQ1+1</f>
        <v>71</v>
      </c>
      <c r="AAB1" s="1251" t="str">
        <f>ZS1</f>
        <v>ENTRADA DEL MES DE    ENERO  2023</v>
      </c>
      <c r="AAC1" s="1251"/>
      <c r="AAD1" s="1251"/>
      <c r="AAE1" s="1251"/>
      <c r="AAF1" s="1251"/>
      <c r="AAG1" s="1251"/>
      <c r="AAH1" s="1251"/>
      <c r="AAI1" s="266">
        <f>ZZ1+1</f>
        <v>72</v>
      </c>
      <c r="AAK1" s="1251" t="str">
        <f>AAB1</f>
        <v>ENTRADA DEL MES DE    ENERO  2023</v>
      </c>
      <c r="AAL1" s="1251"/>
      <c r="AAM1" s="1251"/>
      <c r="AAN1" s="1251"/>
      <c r="AAO1" s="1251"/>
      <c r="AAP1" s="1251"/>
      <c r="AAQ1" s="1251"/>
      <c r="AAR1" s="266">
        <f>AAI1+1</f>
        <v>73</v>
      </c>
      <c r="AAT1" s="1251" t="str">
        <f>AAK1</f>
        <v>ENTRADA DEL MES DE    ENERO  2023</v>
      </c>
      <c r="AAU1" s="1251"/>
      <c r="AAV1" s="1251"/>
      <c r="AAW1" s="1251"/>
      <c r="AAX1" s="1251"/>
      <c r="AAY1" s="1251"/>
      <c r="AAZ1" s="1251"/>
      <c r="ABA1" s="266">
        <f>AAR1+1</f>
        <v>74</v>
      </c>
      <c r="ABC1" s="1251" t="str">
        <f>AAT1</f>
        <v>ENTRADA DEL MES DE    ENERO  2023</v>
      </c>
      <c r="ABD1" s="1251"/>
      <c r="ABE1" s="1251"/>
      <c r="ABF1" s="1251"/>
      <c r="ABG1" s="1251"/>
      <c r="ABH1" s="1251"/>
      <c r="ABI1" s="1251"/>
      <c r="ABJ1" s="266">
        <f>ABA1+1</f>
        <v>75</v>
      </c>
      <c r="ABL1" s="1251" t="str">
        <f>ABC1</f>
        <v>ENTRADA DEL MES DE    ENERO  2023</v>
      </c>
      <c r="ABM1" s="1251"/>
      <c r="ABN1" s="1251"/>
      <c r="ABO1" s="1251"/>
      <c r="ABP1" s="1251"/>
      <c r="ABQ1" s="1251"/>
      <c r="ABR1" s="1251"/>
      <c r="ABS1" s="266">
        <f>ABJ1+1</f>
        <v>76</v>
      </c>
      <c r="ABU1" s="1251" t="str">
        <f>ABL1</f>
        <v>ENTRADA DEL MES DE    ENERO  2023</v>
      </c>
      <c r="ABV1" s="1251"/>
      <c r="ABW1" s="1251"/>
      <c r="ABX1" s="1251"/>
      <c r="ABY1" s="1251"/>
      <c r="ABZ1" s="1251"/>
      <c r="ACA1" s="1251"/>
      <c r="ACB1" s="266">
        <f>ABS1+1</f>
        <v>77</v>
      </c>
      <c r="ACD1" s="1251" t="str">
        <f>ABU1</f>
        <v>ENTRADA DEL MES DE    ENERO  2023</v>
      </c>
      <c r="ACE1" s="1251"/>
      <c r="ACF1" s="1251"/>
      <c r="ACG1" s="1251"/>
      <c r="ACH1" s="1251"/>
      <c r="ACI1" s="1251"/>
      <c r="ACJ1" s="1251"/>
      <c r="ACK1" s="266">
        <f>ACB1+1</f>
        <v>78</v>
      </c>
      <c r="ACM1" s="1251" t="str">
        <f>ACD1</f>
        <v>ENTRADA DEL MES DE    ENERO  2023</v>
      </c>
      <c r="ACN1" s="1251"/>
      <c r="ACO1" s="1251"/>
      <c r="ACP1" s="1251"/>
      <c r="ACQ1" s="1251"/>
      <c r="ACR1" s="1251"/>
      <c r="ACS1" s="1251"/>
      <c r="ACT1" s="266">
        <f>ACK1+1</f>
        <v>79</v>
      </c>
      <c r="ACV1" s="1251" t="str">
        <f>ACM1</f>
        <v>ENTRADA DEL MES DE    ENERO  2023</v>
      </c>
      <c r="ACW1" s="1251"/>
      <c r="ACX1" s="1251"/>
      <c r="ACY1" s="1251"/>
      <c r="ACZ1" s="1251"/>
      <c r="ADA1" s="1251"/>
      <c r="ADB1" s="1251"/>
      <c r="ADC1" s="266">
        <f>ACT1+1</f>
        <v>80</v>
      </c>
      <c r="ADE1" s="1251" t="str">
        <f>ACV1</f>
        <v>ENTRADA DEL MES DE    ENERO  2023</v>
      </c>
      <c r="ADF1" s="1251"/>
      <c r="ADG1" s="1251"/>
      <c r="ADH1" s="1251"/>
      <c r="ADI1" s="1251"/>
      <c r="ADJ1" s="1251"/>
      <c r="ADK1" s="1251"/>
      <c r="ADL1" s="266">
        <f>ADC1+1</f>
        <v>81</v>
      </c>
      <c r="ADN1" s="1251" t="str">
        <f>ADE1</f>
        <v>ENTRADA DEL MES DE    ENERO  2023</v>
      </c>
      <c r="ADO1" s="1251"/>
      <c r="ADP1" s="1251"/>
      <c r="ADQ1" s="1251"/>
      <c r="ADR1" s="1251"/>
      <c r="ADS1" s="1251"/>
      <c r="ADT1" s="1251"/>
      <c r="ADU1" s="266">
        <f>ADL1+1</f>
        <v>82</v>
      </c>
      <c r="ADW1" s="1251" t="str">
        <f>ADN1</f>
        <v>ENTRADA DEL MES DE    ENERO  2023</v>
      </c>
      <c r="ADX1" s="1251"/>
      <c r="ADY1" s="1251"/>
      <c r="ADZ1" s="1251"/>
      <c r="AEA1" s="1251"/>
      <c r="AEB1" s="1251"/>
      <c r="AEC1" s="1251"/>
      <c r="AED1" s="266">
        <f>ADU1+1</f>
        <v>83</v>
      </c>
      <c r="AEF1" s="1251" t="str">
        <f>ADW1</f>
        <v>ENTRADA DEL MES DE    ENERO  2023</v>
      </c>
      <c r="AEG1" s="1251"/>
      <c r="AEH1" s="1251"/>
      <c r="AEI1" s="1251"/>
      <c r="AEJ1" s="1251"/>
      <c r="AEK1" s="1251"/>
      <c r="AEL1" s="1251"/>
      <c r="AEM1" s="266">
        <f>AED1+1</f>
        <v>84</v>
      </c>
      <c r="AEO1" s="1251" t="str">
        <f>AEF1</f>
        <v>ENTRADA DEL MES DE    ENERO  2023</v>
      </c>
      <c r="AEP1" s="1251"/>
      <c r="AEQ1" s="1251"/>
      <c r="AER1" s="1251"/>
      <c r="AES1" s="1251"/>
      <c r="AET1" s="1251"/>
      <c r="AEU1" s="1251"/>
      <c r="AEV1" s="266">
        <f>AEM1+1</f>
        <v>85</v>
      </c>
      <c r="AEX1" s="1251" t="str">
        <f>AEO1</f>
        <v>ENTRADA DEL MES DE    ENERO  2023</v>
      </c>
      <c r="AEY1" s="1251"/>
      <c r="AEZ1" s="1251"/>
      <c r="AFA1" s="1251"/>
      <c r="AFB1" s="1251"/>
      <c r="AFC1" s="1251"/>
      <c r="AFD1" s="1251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54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53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54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56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3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1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1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54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53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54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54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54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56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55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54"/>
      <c r="BJ6" s="679"/>
      <c r="BK6" s="676"/>
      <c r="BL6" s="676"/>
      <c r="BM6" s="676"/>
      <c r="BN6" s="676"/>
      <c r="BO6" s="671"/>
      <c r="BQ6" s="241"/>
      <c r="BS6" s="1253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54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56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54"/>
      <c r="GT6" s="686"/>
      <c r="GU6" s="676"/>
      <c r="GV6" s="676"/>
      <c r="GW6" s="676"/>
      <c r="GX6" s="676"/>
      <c r="GY6" s="671"/>
      <c r="HA6" s="241"/>
      <c r="HC6" s="1253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54"/>
      <c r="HX6" s="676"/>
      <c r="HY6" s="676"/>
      <c r="HZ6" s="676"/>
      <c r="IA6" s="676"/>
      <c r="IB6" s="676"/>
      <c r="IC6" s="671"/>
      <c r="IE6" s="241"/>
      <c r="IG6" s="1254"/>
      <c r="IH6" s="676"/>
      <c r="II6" s="676"/>
      <c r="IJ6" s="676"/>
      <c r="IK6" s="676"/>
      <c r="IL6" s="676"/>
      <c r="IM6" s="671"/>
      <c r="IO6" s="241"/>
      <c r="IQ6" s="1254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56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55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454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489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517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504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511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519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554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549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530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557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515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573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574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539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454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489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517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504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511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519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553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536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530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557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515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573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574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539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454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489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517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504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511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519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553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536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530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557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515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573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574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539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454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489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508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504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511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519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551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536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530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557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515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573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574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539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454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488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504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511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519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554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536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530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557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515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524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574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539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454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489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507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504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511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519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551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536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530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557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515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573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574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539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454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489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504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511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519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551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536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530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557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560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524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574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539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454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489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507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504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511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519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551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548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530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557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515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573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574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539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454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504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511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519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551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548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530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557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515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573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574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539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454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504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511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519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551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548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530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557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560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524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574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539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460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505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516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525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554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548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531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556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560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524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574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568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460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505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516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525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551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548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531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556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560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570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562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568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460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505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516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525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554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548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531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556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560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570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562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568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460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505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516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525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554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548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531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556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560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573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562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568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459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505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516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525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551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548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531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556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560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524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562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568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459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517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505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516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525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554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548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531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556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515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524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562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568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461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505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516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525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551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548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531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556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560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524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562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568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460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505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516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525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551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536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531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556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560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524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562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568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460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505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516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525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551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536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531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556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515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524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562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568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459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517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505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516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525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554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536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531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556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560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565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562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568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461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516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554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536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531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524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562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47" t="s">
        <v>21</v>
      </c>
      <c r="O33" s="1248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47" t="s">
        <v>21</v>
      </c>
      <c r="SB33" s="1248"/>
      <c r="SC33" s="141">
        <f>SUM(SD5-SC32)</f>
        <v>0</v>
      </c>
      <c r="SK33" s="1247" t="s">
        <v>21</v>
      </c>
      <c r="SL33" s="1248"/>
      <c r="SM33" s="141">
        <f>SUM(SN5-SM32)</f>
        <v>0</v>
      </c>
      <c r="SU33" s="1247" t="s">
        <v>21</v>
      </c>
      <c r="SV33" s="1248"/>
      <c r="SW33" s="215">
        <f>SUM(SX5-SW32)</f>
        <v>0</v>
      </c>
      <c r="TE33" s="1247" t="s">
        <v>21</v>
      </c>
      <c r="TF33" s="1248"/>
      <c r="TG33" s="141">
        <f>SUM(TH5-TG32)</f>
        <v>0</v>
      </c>
      <c r="TO33" s="1247" t="s">
        <v>21</v>
      </c>
      <c r="TP33" s="1248"/>
      <c r="TQ33" s="141">
        <f>SUM(TR5-TQ32)</f>
        <v>0</v>
      </c>
      <c r="TY33" s="1247" t="s">
        <v>21</v>
      </c>
      <c r="TZ33" s="1248"/>
      <c r="UA33" s="141">
        <f>SUM(UB5-UA32)</f>
        <v>0</v>
      </c>
      <c r="UH33" s="1247" t="s">
        <v>21</v>
      </c>
      <c r="UI33" s="1248"/>
      <c r="UJ33" s="141">
        <f>SUM(UK5-UJ32)</f>
        <v>0</v>
      </c>
      <c r="UQ33" s="1247" t="s">
        <v>21</v>
      </c>
      <c r="UR33" s="1248"/>
      <c r="US33" s="141">
        <f>SUM(UT5-US32)</f>
        <v>0</v>
      </c>
      <c r="UZ33" s="1247" t="s">
        <v>21</v>
      </c>
      <c r="VA33" s="1248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47" t="s">
        <v>21</v>
      </c>
      <c r="WB33" s="1248"/>
      <c r="WC33" s="141">
        <f>WD5-WC32</f>
        <v>-22</v>
      </c>
      <c r="WJ33" s="1247" t="s">
        <v>21</v>
      </c>
      <c r="WK33" s="1248"/>
      <c r="WL33" s="141">
        <f>WM5-WL32</f>
        <v>-22</v>
      </c>
      <c r="WS33" s="1247" t="s">
        <v>21</v>
      </c>
      <c r="WT33" s="1248"/>
      <c r="WU33" s="141">
        <f>WV5-WU32</f>
        <v>-22</v>
      </c>
      <c r="XB33" s="1247" t="s">
        <v>21</v>
      </c>
      <c r="XC33" s="1248"/>
      <c r="XD33" s="141">
        <f>XE5-XD32</f>
        <v>-22</v>
      </c>
      <c r="XK33" s="1247" t="s">
        <v>21</v>
      </c>
      <c r="XL33" s="1248"/>
      <c r="XM33" s="141">
        <f>XN5-XM32</f>
        <v>-22</v>
      </c>
      <c r="XT33" s="1247" t="s">
        <v>21</v>
      </c>
      <c r="XU33" s="1248"/>
      <c r="XV33" s="141">
        <f>XW5-XV32</f>
        <v>-22</v>
      </c>
      <c r="YC33" s="1247" t="s">
        <v>21</v>
      </c>
      <c r="YD33" s="1248"/>
      <c r="YE33" s="141">
        <f>YF5-YE32</f>
        <v>-22</v>
      </c>
      <c r="YL33" s="1247" t="s">
        <v>21</v>
      </c>
      <c r="YM33" s="1248"/>
      <c r="YN33" s="141">
        <f>YO5-YN32</f>
        <v>-22</v>
      </c>
      <c r="YU33" s="1247" t="s">
        <v>21</v>
      </c>
      <c r="YV33" s="1248"/>
      <c r="YW33" s="141">
        <f>YX5-YW32</f>
        <v>-22</v>
      </c>
      <c r="ZD33" s="1247" t="s">
        <v>21</v>
      </c>
      <c r="ZE33" s="1248"/>
      <c r="ZF33" s="141">
        <f>ZG5-ZF32</f>
        <v>-22</v>
      </c>
      <c r="ZM33" s="1247" t="s">
        <v>21</v>
      </c>
      <c r="ZN33" s="1248"/>
      <c r="ZO33" s="141">
        <f>ZP5-ZO32</f>
        <v>-22</v>
      </c>
      <c r="ZV33" s="1247" t="s">
        <v>21</v>
      </c>
      <c r="ZW33" s="1248"/>
      <c r="ZX33" s="141">
        <f>ZY5-ZX32</f>
        <v>-22</v>
      </c>
      <c r="AAE33" s="1247" t="s">
        <v>21</v>
      </c>
      <c r="AAF33" s="1248"/>
      <c r="AAG33" s="141">
        <f>AAH5-AAG32</f>
        <v>-22</v>
      </c>
      <c r="AAN33" s="1247" t="s">
        <v>21</v>
      </c>
      <c r="AAO33" s="1248"/>
      <c r="AAP33" s="141">
        <f>AAQ5-AAP32</f>
        <v>-22</v>
      </c>
      <c r="AAW33" s="1247" t="s">
        <v>21</v>
      </c>
      <c r="AAX33" s="1248"/>
      <c r="AAY33" s="141">
        <f>AAZ5-AAY32</f>
        <v>-22</v>
      </c>
      <c r="ABF33" s="1247" t="s">
        <v>21</v>
      </c>
      <c r="ABG33" s="1248"/>
      <c r="ABH33" s="141">
        <f>ABH32-ABF32</f>
        <v>22</v>
      </c>
      <c r="ABO33" s="1247" t="s">
        <v>21</v>
      </c>
      <c r="ABP33" s="1248"/>
      <c r="ABQ33" s="141">
        <f>ABR5-ABQ32</f>
        <v>-22</v>
      </c>
      <c r="ABX33" s="1247" t="s">
        <v>21</v>
      </c>
      <c r="ABY33" s="1248"/>
      <c r="ABZ33" s="141">
        <f>ACA5-ABZ32</f>
        <v>-22</v>
      </c>
      <c r="ACG33" s="1247" t="s">
        <v>21</v>
      </c>
      <c r="ACH33" s="1248"/>
      <c r="ACI33" s="141">
        <f>ACJ5-ACI32</f>
        <v>-22</v>
      </c>
      <c r="ACP33" s="1247" t="s">
        <v>21</v>
      </c>
      <c r="ACQ33" s="1248"/>
      <c r="ACR33" s="141">
        <f>ACS5-ACR32</f>
        <v>-22</v>
      </c>
      <c r="ACY33" s="1247" t="s">
        <v>21</v>
      </c>
      <c r="ACZ33" s="1248"/>
      <c r="ADA33" s="141">
        <f>ADB5-ADA32</f>
        <v>-22</v>
      </c>
      <c r="ADH33" s="1247" t="s">
        <v>21</v>
      </c>
      <c r="ADI33" s="1248"/>
      <c r="ADJ33" s="141">
        <f>ADK5-ADJ32</f>
        <v>-22</v>
      </c>
      <c r="ADQ33" s="1247" t="s">
        <v>21</v>
      </c>
      <c r="ADR33" s="1248"/>
      <c r="ADS33" s="141">
        <f>ADT5-ADS32</f>
        <v>-22</v>
      </c>
      <c r="ADZ33" s="1247" t="s">
        <v>21</v>
      </c>
      <c r="AEA33" s="1248"/>
      <c r="AEB33" s="141">
        <f>AEC5-AEB32</f>
        <v>-22</v>
      </c>
      <c r="AEI33" s="1247" t="s">
        <v>21</v>
      </c>
      <c r="AEJ33" s="1248"/>
      <c r="AEK33" s="141">
        <f>AEL5-AEK32</f>
        <v>-22</v>
      </c>
      <c r="AER33" s="1247" t="s">
        <v>21</v>
      </c>
      <c r="AES33" s="1248"/>
      <c r="AET33" s="141">
        <f>AEU5-AET32</f>
        <v>-22</v>
      </c>
      <c r="AFA33" s="1247" t="s">
        <v>21</v>
      </c>
      <c r="AFB33" s="1248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49" t="s">
        <v>4</v>
      </c>
      <c r="O34" s="1250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49" t="s">
        <v>4</v>
      </c>
      <c r="SB34" s="1250"/>
      <c r="SC34" s="49"/>
      <c r="SK34" s="1249" t="s">
        <v>4</v>
      </c>
      <c r="SL34" s="1250"/>
      <c r="SM34" s="49"/>
      <c r="SU34" s="1249" t="s">
        <v>4</v>
      </c>
      <c r="SV34" s="1250"/>
      <c r="SW34" s="49"/>
      <c r="TE34" s="1249" t="s">
        <v>4</v>
      </c>
      <c r="TF34" s="1250"/>
      <c r="TG34" s="49"/>
      <c r="TO34" s="1249" t="s">
        <v>4</v>
      </c>
      <c r="TP34" s="1250"/>
      <c r="TQ34" s="49"/>
      <c r="TY34" s="1249" t="s">
        <v>4</v>
      </c>
      <c r="TZ34" s="1250"/>
      <c r="UA34" s="49"/>
      <c r="UH34" s="1249" t="s">
        <v>4</v>
      </c>
      <c r="UI34" s="1250"/>
      <c r="UJ34" s="49"/>
      <c r="UQ34" s="1249" t="s">
        <v>4</v>
      </c>
      <c r="UR34" s="1250"/>
      <c r="US34" s="49"/>
      <c r="UZ34" s="1249" t="s">
        <v>4</v>
      </c>
      <c r="VA34" s="1250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49" t="s">
        <v>4</v>
      </c>
      <c r="WB34" s="1250"/>
      <c r="WC34" s="49"/>
      <c r="WJ34" s="1249" t="s">
        <v>4</v>
      </c>
      <c r="WK34" s="1250"/>
      <c r="WL34" s="49"/>
      <c r="WS34" s="1249" t="s">
        <v>4</v>
      </c>
      <c r="WT34" s="1250"/>
      <c r="WU34" s="49"/>
      <c r="XB34" s="1249" t="s">
        <v>4</v>
      </c>
      <c r="XC34" s="1250"/>
      <c r="XD34" s="49"/>
      <c r="XK34" s="1249" t="s">
        <v>4</v>
      </c>
      <c r="XL34" s="1250"/>
      <c r="XM34" s="49"/>
      <c r="XT34" s="1249" t="s">
        <v>4</v>
      </c>
      <c r="XU34" s="1250"/>
      <c r="XV34" s="49"/>
      <c r="YC34" s="1249" t="s">
        <v>4</v>
      </c>
      <c r="YD34" s="1250"/>
      <c r="YE34" s="49"/>
      <c r="YL34" s="1249" t="s">
        <v>4</v>
      </c>
      <c r="YM34" s="1250"/>
      <c r="YN34" s="49"/>
      <c r="YU34" s="1249" t="s">
        <v>4</v>
      </c>
      <c r="YV34" s="1250"/>
      <c r="YW34" s="49"/>
      <c r="ZD34" s="1249" t="s">
        <v>4</v>
      </c>
      <c r="ZE34" s="1250"/>
      <c r="ZF34" s="49"/>
      <c r="ZM34" s="1249" t="s">
        <v>4</v>
      </c>
      <c r="ZN34" s="1250"/>
      <c r="ZO34" s="49"/>
      <c r="ZV34" s="1249" t="s">
        <v>4</v>
      </c>
      <c r="ZW34" s="1250"/>
      <c r="ZX34" s="49"/>
      <c r="AAE34" s="1249" t="s">
        <v>4</v>
      </c>
      <c r="AAF34" s="1250"/>
      <c r="AAG34" s="49"/>
      <c r="AAN34" s="1249" t="s">
        <v>4</v>
      </c>
      <c r="AAO34" s="1250"/>
      <c r="AAP34" s="49"/>
      <c r="AAW34" s="1249" t="s">
        <v>4</v>
      </c>
      <c r="AAX34" s="1250"/>
      <c r="AAY34" s="49"/>
      <c r="ABF34" s="1249" t="s">
        <v>4</v>
      </c>
      <c r="ABG34" s="1250"/>
      <c r="ABH34" s="49"/>
      <c r="ABO34" s="1249" t="s">
        <v>4</v>
      </c>
      <c r="ABP34" s="1250"/>
      <c r="ABQ34" s="49"/>
      <c r="ABX34" s="1249" t="s">
        <v>4</v>
      </c>
      <c r="ABY34" s="1250"/>
      <c r="ABZ34" s="49"/>
      <c r="ACG34" s="1249" t="s">
        <v>4</v>
      </c>
      <c r="ACH34" s="1250"/>
      <c r="ACI34" s="49"/>
      <c r="ACP34" s="1249" t="s">
        <v>4</v>
      </c>
      <c r="ACQ34" s="1250"/>
      <c r="ACR34" s="49"/>
      <c r="ACY34" s="1249" t="s">
        <v>4</v>
      </c>
      <c r="ACZ34" s="1250"/>
      <c r="ADA34" s="49"/>
      <c r="ADH34" s="1249" t="s">
        <v>4</v>
      </c>
      <c r="ADI34" s="1250"/>
      <c r="ADJ34" s="49"/>
      <c r="ADQ34" s="1249" t="s">
        <v>4</v>
      </c>
      <c r="ADR34" s="1250"/>
      <c r="ADS34" s="49"/>
      <c r="ADZ34" s="1249" t="s">
        <v>4</v>
      </c>
      <c r="AEA34" s="1250"/>
      <c r="AEB34" s="49"/>
      <c r="AEI34" s="1249" t="s">
        <v>4</v>
      </c>
      <c r="AEJ34" s="1250"/>
      <c r="AEK34" s="49"/>
      <c r="AER34" s="1249" t="s">
        <v>4</v>
      </c>
      <c r="AES34" s="1250"/>
      <c r="AET34" s="49"/>
      <c r="AFA34" s="1249" t="s">
        <v>4</v>
      </c>
      <c r="AFB34" s="1250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1"/>
      <c r="B1" s="1251"/>
      <c r="C1" s="1251"/>
      <c r="D1" s="1251"/>
      <c r="E1" s="1251"/>
      <c r="F1" s="1251"/>
      <c r="G1" s="1251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0"/>
      <c r="B5" s="1282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0"/>
      <c r="B6" s="1282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47" t="s">
        <v>21</v>
      </c>
      <c r="E32" s="1248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47" t="s">
        <v>21</v>
      </c>
      <c r="E29" s="1248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7" t="s">
        <v>21</v>
      </c>
      <c r="E32" s="1248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58" t="s">
        <v>307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70" t="s">
        <v>96</v>
      </c>
      <c r="B5" s="1272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70"/>
      <c r="B6" s="1272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498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572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47" t="s">
        <v>21</v>
      </c>
      <c r="E29" s="1248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66"/>
      <c r="B6" s="1283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66"/>
      <c r="B7" s="1284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47" t="s">
        <v>21</v>
      </c>
      <c r="E30" s="1248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88" t="s">
        <v>306</v>
      </c>
      <c r="B1" s="1288"/>
      <c r="C1" s="1288"/>
      <c r="D1" s="1288"/>
      <c r="E1" s="1288"/>
      <c r="F1" s="1288"/>
      <c r="G1" s="1288"/>
      <c r="H1" s="1288"/>
      <c r="I1" s="1288"/>
      <c r="J1" s="1288"/>
      <c r="K1" s="471">
        <v>1</v>
      </c>
      <c r="M1" s="1285" t="s">
        <v>355</v>
      </c>
      <c r="N1" s="1285"/>
      <c r="O1" s="1285"/>
      <c r="P1" s="1285"/>
      <c r="Q1" s="1285"/>
      <c r="R1" s="1285"/>
      <c r="S1" s="1285"/>
      <c r="T1" s="1285"/>
      <c r="U1" s="1285"/>
      <c r="V1" s="1285"/>
      <c r="W1" s="471">
        <v>2</v>
      </c>
      <c r="Y1" s="1285" t="s">
        <v>355</v>
      </c>
      <c r="Z1" s="1285"/>
      <c r="AA1" s="1285"/>
      <c r="AB1" s="1285"/>
      <c r="AC1" s="1285"/>
      <c r="AD1" s="1285"/>
      <c r="AE1" s="1285"/>
      <c r="AF1" s="1285"/>
      <c r="AG1" s="1285"/>
      <c r="AH1" s="1285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86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86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86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87"/>
      <c r="B6" s="631" t="s">
        <v>110</v>
      </c>
      <c r="C6" s="810"/>
      <c r="D6" s="675"/>
      <c r="E6" s="789"/>
      <c r="F6" s="811"/>
      <c r="M6" s="1287"/>
      <c r="N6" s="631" t="s">
        <v>110</v>
      </c>
      <c r="O6" s="810"/>
      <c r="P6" s="675"/>
      <c r="Q6" s="789"/>
      <c r="R6" s="811"/>
      <c r="Y6" s="1287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0" t="s">
        <v>59</v>
      </c>
      <c r="AH8" s="1120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506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509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510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532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520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540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542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37">
        <f t="shared" si="9"/>
        <v>653.28</v>
      </c>
      <c r="E16" s="933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546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37">
        <f t="shared" si="9"/>
        <v>2722</v>
      </c>
      <c r="E17" s="933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547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37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522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37">
        <f t="shared" si="9"/>
        <v>653.28</v>
      </c>
      <c r="E19" s="933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555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37">
        <f t="shared" si="9"/>
        <v>27.22</v>
      </c>
      <c r="E20" s="933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566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37">
        <f t="shared" si="9"/>
        <v>163.32</v>
      </c>
      <c r="E21" s="933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561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37">
        <f t="shared" si="9"/>
        <v>653.28</v>
      </c>
      <c r="E22" s="933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570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37">
        <f t="shared" si="9"/>
        <v>653.28</v>
      </c>
      <c r="E23" s="933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37">
        <f t="shared" si="9"/>
        <v>462.74</v>
      </c>
      <c r="E24" s="933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37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37">
        <f t="shared" si="9"/>
        <v>0</v>
      </c>
      <c r="E26" s="933"/>
      <c r="F26" s="640">
        <f t="shared" si="10"/>
        <v>0</v>
      </c>
      <c r="G26" s="1143"/>
      <c r="H26" s="1134"/>
      <c r="I26" s="1148">
        <f t="shared" si="11"/>
        <v>5.0300000000011096</v>
      </c>
      <c r="J26" s="1149">
        <f t="shared" si="21"/>
        <v>0</v>
      </c>
      <c r="K26" s="1150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37">
        <f t="shared" si="9"/>
        <v>0</v>
      </c>
      <c r="E27" s="933"/>
      <c r="F27" s="640">
        <f t="shared" si="10"/>
        <v>0</v>
      </c>
      <c r="G27" s="1143"/>
      <c r="H27" s="1134"/>
      <c r="I27" s="1148">
        <f t="shared" si="11"/>
        <v>5.0300000000011096</v>
      </c>
      <c r="J27" s="1149">
        <f t="shared" si="21"/>
        <v>0</v>
      </c>
      <c r="K27" s="1150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37">
        <f t="shared" si="9"/>
        <v>0</v>
      </c>
      <c r="E28" s="933"/>
      <c r="F28" s="640">
        <f t="shared" si="10"/>
        <v>0</v>
      </c>
      <c r="G28" s="1143"/>
      <c r="H28" s="1134"/>
      <c r="I28" s="1148">
        <f t="shared" si="11"/>
        <v>5.0300000000011096</v>
      </c>
      <c r="J28" s="1149">
        <f t="shared" si="21"/>
        <v>0</v>
      </c>
      <c r="K28" s="1150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37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37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37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37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37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37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37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37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60" t="s">
        <v>11</v>
      </c>
      <c r="D120" s="1261"/>
      <c r="E120" s="57">
        <f>E4+E5+E6-F115</f>
        <v>5.0300000000006548</v>
      </c>
      <c r="G120" s="47"/>
      <c r="H120" s="91"/>
      <c r="O120" s="1260" t="s">
        <v>11</v>
      </c>
      <c r="P120" s="1261"/>
      <c r="Q120" s="57">
        <f>Q4+Q5+Q6-R115</f>
        <v>12412.320000000002</v>
      </c>
      <c r="S120" s="47"/>
      <c r="T120" s="91"/>
      <c r="AA120" s="1260" t="s">
        <v>11</v>
      </c>
      <c r="AB120" s="1261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8" t="s">
        <v>311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66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66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510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512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555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60" t="s">
        <v>11</v>
      </c>
      <c r="D73" s="1261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66"/>
      <c r="B5" s="1289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66"/>
      <c r="B6" s="1289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0" t="s">
        <v>11</v>
      </c>
      <c r="D60" s="126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2" t="s">
        <v>359</v>
      </c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66"/>
      <c r="B4" s="1290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66"/>
      <c r="B5" s="1291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91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554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567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60" t="s">
        <v>11</v>
      </c>
      <c r="D61" s="1261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92"/>
      <c r="B5" s="1294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93"/>
      <c r="B6" s="1295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6" t="s">
        <v>11</v>
      </c>
      <c r="D56" s="129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58" t="s">
        <v>106</v>
      </c>
      <c r="B1" s="1258"/>
      <c r="C1" s="1258"/>
      <c r="D1" s="1258"/>
      <c r="E1" s="1258"/>
      <c r="F1" s="1258"/>
      <c r="G1" s="125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59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59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1"/>
      <c r="B1" s="1251"/>
      <c r="C1" s="1251"/>
      <c r="D1" s="1251"/>
      <c r="E1" s="1251"/>
      <c r="F1" s="1251"/>
      <c r="G1" s="125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98"/>
      <c r="C4" s="17"/>
      <c r="E4" s="251"/>
      <c r="F4" s="237"/>
    </row>
    <row r="5" spans="1:10" ht="15" customHeight="1" x14ac:dyDescent="0.25">
      <c r="A5" s="1292"/>
      <c r="B5" s="1299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93"/>
      <c r="B6" s="1300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6" t="s">
        <v>11</v>
      </c>
      <c r="D55" s="129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58" t="s">
        <v>307</v>
      </c>
      <c r="B1" s="1258"/>
      <c r="C1" s="1258"/>
      <c r="D1" s="1258"/>
      <c r="E1" s="1258"/>
      <c r="F1" s="1258"/>
      <c r="G1" s="1258"/>
      <c r="H1" s="1258"/>
      <c r="I1" s="1258"/>
      <c r="J1" s="11">
        <v>1</v>
      </c>
      <c r="M1" s="1262" t="s">
        <v>303</v>
      </c>
      <c r="N1" s="1262"/>
      <c r="O1" s="1262"/>
      <c r="P1" s="1262"/>
      <c r="Q1" s="1262"/>
      <c r="R1" s="1262"/>
      <c r="S1" s="1262"/>
      <c r="T1" s="1262"/>
      <c r="U1" s="126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70" t="s">
        <v>116</v>
      </c>
      <c r="B5" s="1301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70" t="s">
        <v>116</v>
      </c>
      <c r="N5" s="1301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70"/>
      <c r="B6" s="1301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70"/>
      <c r="N6" s="1301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503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507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526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528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512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547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550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552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558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538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566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523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561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569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571</v>
      </c>
      <c r="R28" s="69">
        <f t="shared" si="3"/>
        <v>27.240000000000002</v>
      </c>
      <c r="S28" s="70" t="s">
        <v>572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39"/>
      <c r="T29" s="1140"/>
      <c r="U29" s="1166">
        <f t="shared" si="8"/>
        <v>0</v>
      </c>
      <c r="V29" s="1167">
        <f t="shared" si="9"/>
        <v>0</v>
      </c>
      <c r="W29" s="1146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39"/>
      <c r="T30" s="1140"/>
      <c r="U30" s="1166">
        <f t="shared" si="8"/>
        <v>0</v>
      </c>
      <c r="V30" s="1167">
        <f t="shared" si="9"/>
        <v>0</v>
      </c>
      <c r="W30" s="1146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39"/>
      <c r="T31" s="1140"/>
      <c r="U31" s="1166">
        <f t="shared" si="8"/>
        <v>0</v>
      </c>
      <c r="V31" s="1167">
        <f t="shared" si="9"/>
        <v>0</v>
      </c>
      <c r="W31" s="1146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39"/>
      <c r="T32" s="1140"/>
      <c r="U32" s="1166">
        <f t="shared" si="8"/>
        <v>0</v>
      </c>
      <c r="V32" s="1167">
        <f t="shared" si="9"/>
        <v>0</v>
      </c>
      <c r="W32" s="1146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39"/>
      <c r="T33" s="1140"/>
      <c r="U33" s="1166">
        <f t="shared" si="8"/>
        <v>0</v>
      </c>
      <c r="V33" s="1167">
        <f t="shared" si="9"/>
        <v>0</v>
      </c>
      <c r="W33" s="1146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39"/>
      <c r="T34" s="1140"/>
      <c r="U34" s="1166">
        <f t="shared" si="8"/>
        <v>0</v>
      </c>
      <c r="V34" s="1167">
        <f t="shared" si="9"/>
        <v>0</v>
      </c>
      <c r="W34" s="1146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39"/>
      <c r="T35" s="1140"/>
      <c r="U35" s="1166">
        <f t="shared" si="8"/>
        <v>0</v>
      </c>
      <c r="V35" s="1167">
        <f t="shared" si="9"/>
        <v>0</v>
      </c>
      <c r="W35" s="1146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444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447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450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457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461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465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469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473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481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482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3"/>
      <c r="H63" s="1134"/>
      <c r="I63" s="1144">
        <f t="shared" si="6"/>
        <v>86.260000000001853</v>
      </c>
      <c r="J63" s="1145">
        <f t="shared" si="7"/>
        <v>19</v>
      </c>
      <c r="K63" s="1146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3"/>
      <c r="H64" s="1134"/>
      <c r="I64" s="1144">
        <f t="shared" si="6"/>
        <v>1.8474111129762605E-12</v>
      </c>
      <c r="J64" s="1145">
        <f t="shared" si="7"/>
        <v>0</v>
      </c>
      <c r="K64" s="1146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3"/>
      <c r="H65" s="1134"/>
      <c r="I65" s="1144">
        <f t="shared" si="6"/>
        <v>1.8474111129762605E-12</v>
      </c>
      <c r="J65" s="1145">
        <f t="shared" si="7"/>
        <v>0</v>
      </c>
      <c r="K65" s="1146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3"/>
      <c r="H66" s="1134"/>
      <c r="I66" s="1144">
        <f t="shared" si="6"/>
        <v>1.8474111129762605E-12</v>
      </c>
      <c r="J66" s="1145">
        <f t="shared" si="7"/>
        <v>0</v>
      </c>
      <c r="K66" s="1146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3"/>
      <c r="H67" s="1134"/>
      <c r="I67" s="1144">
        <f t="shared" si="6"/>
        <v>1.8474111129762605E-12</v>
      </c>
      <c r="J67" s="1145">
        <f t="shared" si="7"/>
        <v>0</v>
      </c>
      <c r="K67" s="1146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3"/>
      <c r="H68" s="1134"/>
      <c r="I68" s="1144">
        <f t="shared" si="6"/>
        <v>1.8474111129762605E-12</v>
      </c>
      <c r="J68" s="1145">
        <f t="shared" si="7"/>
        <v>0</v>
      </c>
      <c r="K68" s="1146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302" t="s">
        <v>19</v>
      </c>
      <c r="D112" s="1303"/>
      <c r="E112" s="39">
        <f>E4+E5-F109+E6+E7</f>
        <v>2.0463630789890885E-12</v>
      </c>
      <c r="F112" s="6"/>
      <c r="G112" s="6"/>
      <c r="H112" s="17"/>
      <c r="I112" s="132"/>
      <c r="J112" s="73"/>
      <c r="O112" s="1302" t="s">
        <v>19</v>
      </c>
      <c r="P112" s="1303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66" t="s">
        <v>52</v>
      </c>
      <c r="B5" s="1304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66"/>
      <c r="B6" s="1304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305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06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2" t="s">
        <v>19</v>
      </c>
      <c r="D34" s="130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58" t="s">
        <v>307</v>
      </c>
      <c r="B1" s="1258"/>
      <c r="C1" s="1258"/>
      <c r="D1" s="1258"/>
      <c r="E1" s="1258"/>
      <c r="F1" s="1258"/>
      <c r="G1" s="1258"/>
      <c r="H1" s="11">
        <v>1</v>
      </c>
      <c r="K1" s="1258" t="str">
        <f>A1</f>
        <v>INVENTARIO     DEL MES DE DICIEMBRE 2022</v>
      </c>
      <c r="L1" s="1258"/>
      <c r="M1" s="1258"/>
      <c r="N1" s="1258"/>
      <c r="O1" s="1258"/>
      <c r="P1" s="1258"/>
      <c r="Q1" s="1258"/>
      <c r="R1" s="11">
        <v>2</v>
      </c>
      <c r="U1" s="1262" t="s">
        <v>325</v>
      </c>
      <c r="V1" s="1262"/>
      <c r="W1" s="1262"/>
      <c r="X1" s="1262"/>
      <c r="Y1" s="1262"/>
      <c r="Z1" s="1262"/>
      <c r="AA1" s="1262"/>
      <c r="AB1" s="11">
        <v>3</v>
      </c>
      <c r="AD1" s="1262" t="s">
        <v>325</v>
      </c>
      <c r="AE1" s="1262"/>
      <c r="AF1" s="1262"/>
      <c r="AG1" s="1262"/>
      <c r="AH1" s="1262"/>
      <c r="AI1" s="1262"/>
      <c r="AJ1" s="1262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70" t="s">
        <v>164</v>
      </c>
      <c r="B5" s="1309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92" t="s">
        <v>117</v>
      </c>
      <c r="L5" s="1307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92" t="s">
        <v>117</v>
      </c>
      <c r="V5" s="1307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70" t="s">
        <v>164</v>
      </c>
      <c r="AE5" s="1309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70"/>
      <c r="B6" s="1309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92"/>
      <c r="L6" s="1308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92"/>
      <c r="V6" s="1308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70"/>
      <c r="AE6" s="1309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509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490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498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509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555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461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486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490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448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2">
        <v>10</v>
      </c>
      <c r="G25" s="1143"/>
      <c r="H25" s="1134"/>
      <c r="I25" s="1135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461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2">
        <f t="shared" si="1"/>
        <v>0</v>
      </c>
      <c r="G26" s="1143"/>
      <c r="H26" s="1134"/>
      <c r="I26" s="1135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2">
        <f t="shared" si="1"/>
        <v>0</v>
      </c>
      <c r="G27" s="1143"/>
      <c r="H27" s="1134"/>
      <c r="I27" s="1135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2">
        <f t="shared" si="10"/>
        <v>0</v>
      </c>
      <c r="Q27" s="1143"/>
      <c r="R27" s="1134"/>
      <c r="S27" s="1135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2">
        <f t="shared" si="1"/>
        <v>0</v>
      </c>
      <c r="G28" s="1143"/>
      <c r="H28" s="1134"/>
      <c r="I28" s="1135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2">
        <f t="shared" si="10"/>
        <v>0</v>
      </c>
      <c r="Q28" s="1143"/>
      <c r="R28" s="1134"/>
      <c r="S28" s="1135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2">
        <f t="shared" si="10"/>
        <v>0</v>
      </c>
      <c r="Q29" s="1143"/>
      <c r="R29" s="1134"/>
      <c r="S29" s="1135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2">
        <f t="shared" si="10"/>
        <v>0</v>
      </c>
      <c r="Q30" s="1143"/>
      <c r="R30" s="1134"/>
      <c r="S30" s="1135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2">
        <f t="shared" si="10"/>
        <v>0</v>
      </c>
      <c r="Q31" s="1143"/>
      <c r="R31" s="1134"/>
      <c r="S31" s="1135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60" t="s">
        <v>11</v>
      </c>
      <c r="D83" s="1261"/>
      <c r="E83" s="57">
        <f>E5+E6-F78+E7</f>
        <v>0</v>
      </c>
      <c r="F83" s="73"/>
      <c r="M83" s="1260" t="s">
        <v>11</v>
      </c>
      <c r="N83" s="1261"/>
      <c r="O83" s="57">
        <f>O5+O6-P78+O7</f>
        <v>-10</v>
      </c>
      <c r="P83" s="73"/>
      <c r="W83" s="1260" t="s">
        <v>11</v>
      </c>
      <c r="X83" s="1261"/>
      <c r="Y83" s="57">
        <f>Y5+Y6-Z78+Y7</f>
        <v>80</v>
      </c>
      <c r="Z83" s="73"/>
      <c r="AF83" s="1260" t="s">
        <v>11</v>
      </c>
      <c r="AG83" s="1261"/>
      <c r="AH83" s="57">
        <f>AH5+AH6-AI78+AH7</f>
        <v>90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58" t="s">
        <v>312</v>
      </c>
      <c r="B1" s="1258"/>
      <c r="C1" s="1258"/>
      <c r="D1" s="1258"/>
      <c r="E1" s="1258"/>
      <c r="F1" s="1258"/>
      <c r="G1" s="125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66" t="s">
        <v>141</v>
      </c>
      <c r="B5" s="1271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66"/>
      <c r="B6" s="1271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447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469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496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500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310" t="s">
        <v>19</v>
      </c>
      <c r="D41" s="1311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314"/>
      <c r="B5" s="1316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315"/>
      <c r="B6" s="1317"/>
      <c r="C6" s="223"/>
      <c r="D6" s="118"/>
      <c r="E6" s="485"/>
      <c r="F6" s="237"/>
      <c r="I6" s="1318" t="s">
        <v>3</v>
      </c>
      <c r="J6" s="131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9"/>
      <c r="J7" s="1313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6" t="s">
        <v>11</v>
      </c>
      <c r="D100" s="129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2"/>
      <c r="B1" s="1262"/>
      <c r="C1" s="1262"/>
      <c r="D1" s="1262"/>
      <c r="E1" s="1262"/>
      <c r="F1" s="1262"/>
      <c r="G1" s="126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92"/>
      <c r="B5" s="1320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93"/>
      <c r="B6" s="1321"/>
      <c r="C6" s="223"/>
      <c r="D6" s="118"/>
      <c r="E6" s="144"/>
      <c r="F6" s="238"/>
      <c r="I6" s="1318" t="s">
        <v>3</v>
      </c>
      <c r="J6" s="131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19"/>
      <c r="J7" s="1313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6" t="s">
        <v>11</v>
      </c>
      <c r="D33" s="129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24" t="s">
        <v>313</v>
      </c>
      <c r="B1" s="1324"/>
      <c r="C1" s="1324"/>
      <c r="D1" s="1324"/>
      <c r="E1" s="1324"/>
      <c r="F1" s="1324"/>
      <c r="G1" s="1324"/>
      <c r="H1" s="1324"/>
      <c r="I1" s="132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325" t="s">
        <v>141</v>
      </c>
      <c r="B5" s="1326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325"/>
      <c r="B6" s="1327"/>
      <c r="C6" s="812"/>
      <c r="D6" s="813"/>
      <c r="E6" s="814"/>
      <c r="F6" s="815"/>
      <c r="G6" s="73"/>
    </row>
    <row r="7" spans="1:10" ht="15.75" customHeight="1" thickBot="1" x14ac:dyDescent="0.35">
      <c r="A7" s="1325"/>
      <c r="B7" s="1328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305" t="s">
        <v>47</v>
      </c>
      <c r="J8" s="132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6"/>
      <c r="J9" s="1323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96" t="s">
        <v>11</v>
      </c>
      <c r="D105" s="1297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4" t="s">
        <v>314</v>
      </c>
      <c r="B1" s="1324"/>
      <c r="C1" s="1324"/>
      <c r="D1" s="1324"/>
      <c r="E1" s="1324"/>
      <c r="F1" s="1324"/>
      <c r="G1" s="1324"/>
      <c r="H1" s="1324"/>
      <c r="I1" s="1324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329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330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330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305" t="s">
        <v>47</v>
      </c>
      <c r="J8" s="132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06"/>
      <c r="J9" s="1323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540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544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547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565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96" t="s">
        <v>11</v>
      </c>
      <c r="D74" s="1297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1"/>
      <c r="B1" s="1251"/>
      <c r="C1" s="1251"/>
      <c r="D1" s="1251"/>
      <c r="E1" s="1251"/>
      <c r="F1" s="1251"/>
      <c r="G1" s="1251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70" t="s">
        <v>144</v>
      </c>
      <c r="B5" s="1274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70"/>
      <c r="B6" s="1331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47" t="s">
        <v>21</v>
      </c>
      <c r="E75" s="1248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55"/>
      <c r="B5" s="1255"/>
      <c r="C5" s="386"/>
      <c r="D5" s="673"/>
      <c r="E5" s="900"/>
      <c r="F5" s="811"/>
      <c r="G5" s="5"/>
    </row>
    <row r="6" spans="1:9" x14ac:dyDescent="0.25">
      <c r="A6" s="1255"/>
      <c r="B6" s="1255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66"/>
      <c r="B5" s="1332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66"/>
      <c r="B6" s="1332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0" t="s">
        <v>11</v>
      </c>
      <c r="D60" s="126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3" t="s">
        <v>315</v>
      </c>
      <c r="B1" s="1333"/>
      <c r="C1" s="1333"/>
      <c r="D1" s="1333"/>
      <c r="E1" s="1333"/>
      <c r="F1" s="1333"/>
      <c r="G1" s="1333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66" t="s">
        <v>166</v>
      </c>
      <c r="B5" s="1274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66"/>
      <c r="B6" s="1274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74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450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461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471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472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475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492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500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527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545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555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565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569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4">
        <f t="shared" si="0"/>
        <v>0</v>
      </c>
      <c r="G32" s="1143"/>
      <c r="H32" s="1134"/>
      <c r="I32" s="1165">
        <f t="shared" si="3"/>
        <v>-0.50999999999930878</v>
      </c>
      <c r="J32" s="1146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4">
        <f t="shared" si="0"/>
        <v>0</v>
      </c>
      <c r="G33" s="1143"/>
      <c r="H33" s="1134"/>
      <c r="I33" s="1165">
        <f t="shared" si="3"/>
        <v>-0.50999999999930878</v>
      </c>
      <c r="J33" s="1146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4">
        <f t="shared" si="0"/>
        <v>0</v>
      </c>
      <c r="G34" s="1143"/>
      <c r="H34" s="1134"/>
      <c r="I34" s="1165">
        <f t="shared" si="3"/>
        <v>-0.50999999999930878</v>
      </c>
      <c r="J34" s="1146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47" t="s">
        <v>21</v>
      </c>
      <c r="E41" s="1248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58" t="s">
        <v>316</v>
      </c>
      <c r="B1" s="1258"/>
      <c r="C1" s="1258"/>
      <c r="D1" s="1258"/>
      <c r="E1" s="1258"/>
      <c r="F1" s="1258"/>
      <c r="G1" s="1258"/>
      <c r="H1" s="11">
        <v>1</v>
      </c>
      <c r="K1" s="1258" t="str">
        <f>A1</f>
        <v xml:space="preserve"> INVENTARIO   DEL MES DE     DICIEMBRE       2022</v>
      </c>
      <c r="L1" s="1258"/>
      <c r="M1" s="1258"/>
      <c r="N1" s="1258"/>
      <c r="O1" s="1258"/>
      <c r="P1" s="1258"/>
      <c r="Q1" s="1258"/>
      <c r="R1" s="11">
        <v>2</v>
      </c>
      <c r="U1" s="1258" t="str">
        <f>K1</f>
        <v xml:space="preserve"> INVENTARIO   DEL MES DE     DICIEMBRE       2022</v>
      </c>
      <c r="V1" s="1258"/>
      <c r="W1" s="1258"/>
      <c r="X1" s="1258"/>
      <c r="Y1" s="1258"/>
      <c r="Z1" s="1258"/>
      <c r="AA1" s="1258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34" t="s">
        <v>52</v>
      </c>
      <c r="B4" s="477"/>
      <c r="C4" s="128"/>
      <c r="D4" s="135"/>
      <c r="E4" s="86">
        <v>142.04</v>
      </c>
      <c r="F4" s="73">
        <v>4</v>
      </c>
      <c r="G4" s="752"/>
      <c r="K4" s="1334" t="s">
        <v>52</v>
      </c>
      <c r="L4" s="477"/>
      <c r="M4" s="128"/>
      <c r="N4" s="135"/>
      <c r="O4" s="86"/>
      <c r="P4" s="73"/>
      <c r="Q4" s="850"/>
      <c r="U4" s="1334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335"/>
      <c r="B5" s="1337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335"/>
      <c r="L5" s="1337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335"/>
      <c r="V5" s="1337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36"/>
      <c r="B6" s="1338"/>
      <c r="C6" s="539"/>
      <c r="D6" s="135"/>
      <c r="E6" s="86"/>
      <c r="F6" s="73"/>
      <c r="G6" s="73"/>
      <c r="K6" s="1336"/>
      <c r="L6" s="1338"/>
      <c r="M6" s="539"/>
      <c r="N6" s="135"/>
      <c r="O6" s="86">
        <v>104.98</v>
      </c>
      <c r="P6" s="73">
        <v>2</v>
      </c>
      <c r="Q6" s="73"/>
      <c r="U6" s="1336"/>
      <c r="V6" s="1338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56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509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56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537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549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552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514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564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469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479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485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497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503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57">
        <f t="shared" si="0"/>
        <v>0</v>
      </c>
      <c r="G36" s="1158"/>
      <c r="H36" s="1159"/>
      <c r="I36" s="1151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57">
        <f t="shared" si="0"/>
        <v>0</v>
      </c>
      <c r="G37" s="1158"/>
      <c r="H37" s="1159"/>
      <c r="I37" s="1151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57">
        <v>104.98</v>
      </c>
      <c r="G38" s="1158"/>
      <c r="H38" s="1159"/>
      <c r="I38" s="1151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57">
        <f t="shared" si="0"/>
        <v>0</v>
      </c>
      <c r="G39" s="1158"/>
      <c r="H39" s="1159"/>
      <c r="I39" s="1151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58" t="s">
        <v>318</v>
      </c>
      <c r="B1" s="1258"/>
      <c r="C1" s="1258"/>
      <c r="D1" s="1258"/>
      <c r="E1" s="1258"/>
      <c r="F1" s="1258"/>
      <c r="G1" s="1258"/>
      <c r="H1" s="11">
        <v>1</v>
      </c>
      <c r="K1" s="1258" t="str">
        <f>A1</f>
        <v>INVENTARIO DEL MES DE  DICIEMBRE  2022</v>
      </c>
      <c r="L1" s="1258"/>
      <c r="M1" s="1258"/>
      <c r="N1" s="1258"/>
      <c r="O1" s="1258"/>
      <c r="P1" s="1258"/>
      <c r="Q1" s="125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39" t="s">
        <v>107</v>
      </c>
      <c r="C4" s="102"/>
      <c r="D4" s="135"/>
      <c r="E4" s="86">
        <v>32.69</v>
      </c>
      <c r="F4" s="73"/>
      <c r="G4" s="849"/>
      <c r="L4" s="1339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40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40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2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535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2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559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474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487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0"/>
      <c r="F12" s="1161">
        <f t="shared" si="3"/>
        <v>0</v>
      </c>
      <c r="G12" s="1162"/>
      <c r="H12" s="1163"/>
      <c r="I12" s="1151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0"/>
      <c r="F13" s="1161">
        <v>363.31</v>
      </c>
      <c r="G13" s="1162"/>
      <c r="H13" s="1163"/>
      <c r="I13" s="1151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0"/>
      <c r="F14" s="1161">
        <f t="shared" si="3"/>
        <v>0</v>
      </c>
      <c r="G14" s="1162"/>
      <c r="H14" s="1163"/>
      <c r="I14" s="1151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0"/>
      <c r="F15" s="1161">
        <f t="shared" si="3"/>
        <v>0</v>
      </c>
      <c r="G15" s="1162"/>
      <c r="H15" s="1163"/>
      <c r="I15" s="1151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3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4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4"/>
      <c r="O28" s="1155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8" t="s">
        <v>317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112</v>
      </c>
      <c r="C4" s="102"/>
      <c r="D4" s="135"/>
      <c r="E4" s="86"/>
      <c r="F4" s="73"/>
      <c r="G4" s="235"/>
    </row>
    <row r="5" spans="1:9" x14ac:dyDescent="0.25">
      <c r="A5" s="1270" t="s">
        <v>96</v>
      </c>
      <c r="B5" s="1340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7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540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541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537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547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555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572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82</v>
      </c>
      <c r="C4" s="102"/>
      <c r="D4" s="135"/>
      <c r="E4" s="86"/>
      <c r="F4" s="73"/>
      <c r="G4" s="235"/>
    </row>
    <row r="5" spans="1:9" x14ac:dyDescent="0.25">
      <c r="A5" s="75"/>
      <c r="B5" s="1342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2"/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9" t="s">
        <v>100</v>
      </c>
      <c r="C4" s="102"/>
      <c r="D4" s="135"/>
      <c r="E4" s="86"/>
      <c r="F4" s="73"/>
      <c r="G4" s="235"/>
    </row>
    <row r="5" spans="1:9" x14ac:dyDescent="0.25">
      <c r="A5" s="1266"/>
      <c r="B5" s="1340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6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2" t="s">
        <v>163</v>
      </c>
      <c r="B1" s="1262"/>
      <c r="C1" s="1262"/>
      <c r="D1" s="1262"/>
      <c r="E1" s="1262"/>
      <c r="F1" s="1262"/>
      <c r="G1" s="126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3" t="s">
        <v>101</v>
      </c>
      <c r="C4" s="102"/>
      <c r="D4" s="135"/>
      <c r="E4" s="86"/>
      <c r="F4" s="73"/>
      <c r="G4" s="235"/>
    </row>
    <row r="5" spans="1:9" x14ac:dyDescent="0.25">
      <c r="A5" s="1266" t="s">
        <v>167</v>
      </c>
      <c r="B5" s="1344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66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518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58" t="s">
        <v>305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63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63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60" t="s">
        <v>11</v>
      </c>
      <c r="D83" s="1261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58" t="s">
        <v>306</v>
      </c>
      <c r="B1" s="1258"/>
      <c r="C1" s="1258"/>
      <c r="D1" s="1258"/>
      <c r="E1" s="1258"/>
      <c r="F1" s="1258"/>
      <c r="G1" s="125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64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64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541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566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563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60" t="s">
        <v>11</v>
      </c>
      <c r="D53" s="1261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58" t="s">
        <v>307</v>
      </c>
      <c r="B1" s="1258"/>
      <c r="C1" s="1258"/>
      <c r="D1" s="1258"/>
      <c r="E1" s="1258"/>
      <c r="F1" s="1258"/>
      <c r="G1" s="1258"/>
      <c r="H1" s="11">
        <v>1</v>
      </c>
      <c r="K1" s="1262" t="s">
        <v>328</v>
      </c>
      <c r="L1" s="1262"/>
      <c r="M1" s="1262"/>
      <c r="N1" s="1262"/>
      <c r="O1" s="1262"/>
      <c r="P1" s="1262"/>
      <c r="Q1" s="1262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65" t="s">
        <v>71</v>
      </c>
      <c r="C5" s="570"/>
      <c r="D5" s="899"/>
      <c r="E5" s="789"/>
      <c r="F5" s="811"/>
      <c r="G5" s="5"/>
      <c r="K5" s="224" t="s">
        <v>62</v>
      </c>
      <c r="L5" s="1265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65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65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500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509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2">
        <f t="shared" si="2"/>
        <v>0</v>
      </c>
      <c r="G14" s="1143"/>
      <c r="H14" s="1134"/>
      <c r="I14" s="1141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2">
        <f t="shared" si="2"/>
        <v>0</v>
      </c>
      <c r="G15" s="1143"/>
      <c r="H15" s="1134"/>
      <c r="I15" s="1141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2">
        <f t="shared" si="2"/>
        <v>0</v>
      </c>
      <c r="G16" s="1143"/>
      <c r="H16" s="1134"/>
      <c r="I16" s="1141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2">
        <f t="shared" si="2"/>
        <v>0</v>
      </c>
      <c r="G17" s="1143"/>
      <c r="H17" s="1134"/>
      <c r="I17" s="1141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2">
        <f t="shared" si="2"/>
        <v>0</v>
      </c>
      <c r="G18" s="1143"/>
      <c r="H18" s="1134"/>
      <c r="I18" s="1141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2">
        <f t="shared" si="2"/>
        <v>0</v>
      </c>
      <c r="G19" s="1143"/>
      <c r="H19" s="1134"/>
      <c r="I19" s="1141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60" t="s">
        <v>11</v>
      </c>
      <c r="D47" s="1261"/>
      <c r="E47" s="57">
        <f>E5+E6-F42+E7</f>
        <v>-482.78999999999996</v>
      </c>
      <c r="F47" s="73"/>
      <c r="M47" s="1260" t="s">
        <v>11</v>
      </c>
      <c r="N47" s="1261"/>
      <c r="O47" s="57">
        <f>O5+O6-P42+O7</f>
        <v>496.79</v>
      </c>
      <c r="P47" s="73"/>
    </row>
    <row r="50" spans="1:17" x14ac:dyDescent="0.25">
      <c r="A50" s="224"/>
      <c r="B50" s="1266"/>
      <c r="C50" s="475"/>
      <c r="D50" s="229"/>
      <c r="E50" s="78"/>
      <c r="F50" s="62"/>
      <c r="G50" s="5"/>
      <c r="K50" s="224"/>
      <c r="L50" s="1266"/>
      <c r="M50" s="475"/>
      <c r="N50" s="229"/>
      <c r="O50" s="78"/>
      <c r="P50" s="62"/>
      <c r="Q50" s="5"/>
    </row>
    <row r="51" spans="1:17" x14ac:dyDescent="0.25">
      <c r="A51" s="224"/>
      <c r="B51" s="1266"/>
      <c r="C51" s="386"/>
      <c r="D51" s="134"/>
      <c r="E51" s="207"/>
      <c r="F51" s="62"/>
      <c r="G51" s="47"/>
      <c r="K51" s="224"/>
      <c r="L51" s="1266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58" t="s">
        <v>308</v>
      </c>
      <c r="B1" s="1258"/>
      <c r="C1" s="1258"/>
      <c r="D1" s="1258"/>
      <c r="E1" s="1258"/>
      <c r="F1" s="1258"/>
      <c r="G1" s="1258"/>
      <c r="H1" s="11">
        <v>1</v>
      </c>
      <c r="K1" s="1258" t="str">
        <f>A1</f>
        <v>INVENTARIO     DE DICIEMBRE 2022</v>
      </c>
      <c r="L1" s="1258"/>
      <c r="M1" s="1258"/>
      <c r="N1" s="1258"/>
      <c r="O1" s="1258"/>
      <c r="P1" s="1258"/>
      <c r="Q1" s="1258"/>
      <c r="R1" s="11">
        <v>2</v>
      </c>
      <c r="U1" s="1262" t="s">
        <v>328</v>
      </c>
      <c r="V1" s="1262"/>
      <c r="W1" s="1262"/>
      <c r="X1" s="1262"/>
      <c r="Y1" s="1262"/>
      <c r="Z1" s="1262"/>
      <c r="AA1" s="126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67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67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67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67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67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67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550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552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500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570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508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541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38">
        <f t="shared" si="7"/>
        <v>0</v>
      </c>
      <c r="Q14" s="1139"/>
      <c r="R14" s="1140"/>
      <c r="S14" s="1141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38">
        <f t="shared" si="7"/>
        <v>0</v>
      </c>
      <c r="Q15" s="1139"/>
      <c r="R15" s="1140"/>
      <c r="S15" s="1141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38">
        <v>48.2</v>
      </c>
      <c r="Q16" s="1139"/>
      <c r="R16" s="1140"/>
      <c r="S16" s="1141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38">
        <f t="shared" si="7"/>
        <v>0</v>
      </c>
      <c r="Q17" s="1139"/>
      <c r="R17" s="1140"/>
      <c r="S17" s="1141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447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448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47"/>
      <c r="F30" s="1142">
        <f t="shared" si="0"/>
        <v>0</v>
      </c>
      <c r="G30" s="1143"/>
      <c r="H30" s="1134"/>
      <c r="I30" s="1135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47"/>
      <c r="F31" s="1142">
        <v>74.069999999999993</v>
      </c>
      <c r="G31" s="1143"/>
      <c r="H31" s="1134"/>
      <c r="I31" s="1135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47"/>
      <c r="F32" s="1142">
        <f t="shared" si="0"/>
        <v>0</v>
      </c>
      <c r="G32" s="1143"/>
      <c r="H32" s="1134"/>
      <c r="I32" s="1135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47"/>
      <c r="F33" s="1142">
        <f t="shared" si="0"/>
        <v>0</v>
      </c>
      <c r="G33" s="1143"/>
      <c r="H33" s="1134"/>
      <c r="I33" s="1135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47"/>
      <c r="F34" s="1142">
        <f t="shared" si="0"/>
        <v>0</v>
      </c>
      <c r="G34" s="1143"/>
      <c r="H34" s="1134"/>
      <c r="I34" s="1135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60" t="s">
        <v>11</v>
      </c>
      <c r="D83" s="1261"/>
      <c r="E83" s="57">
        <f>E5+E6-F78+E7</f>
        <v>-57.460000000000491</v>
      </c>
      <c r="F83" s="73"/>
      <c r="M83" s="1260" t="s">
        <v>11</v>
      </c>
      <c r="N83" s="1261"/>
      <c r="O83" s="57">
        <f>O5+O6-P78+O7</f>
        <v>1.1368683772161603E-13</v>
      </c>
      <c r="P83" s="73"/>
      <c r="W83" s="1260" t="s">
        <v>11</v>
      </c>
      <c r="X83" s="1261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58" t="s">
        <v>306</v>
      </c>
      <c r="B1" s="1258"/>
      <c r="C1" s="1258"/>
      <c r="D1" s="1258"/>
      <c r="E1" s="1258"/>
      <c r="F1" s="1258"/>
      <c r="G1" s="1258"/>
      <c r="H1" s="11">
        <v>1</v>
      </c>
      <c r="L1" s="1258" t="s">
        <v>307</v>
      </c>
      <c r="M1" s="1258"/>
      <c r="N1" s="1258"/>
      <c r="O1" s="1258"/>
      <c r="P1" s="1258"/>
      <c r="Q1" s="1258"/>
      <c r="R1" s="1258"/>
      <c r="S1" s="11">
        <v>2</v>
      </c>
      <c r="W1" s="1262" t="s">
        <v>408</v>
      </c>
      <c r="X1" s="1262"/>
      <c r="Y1" s="1262"/>
      <c r="Z1" s="1262"/>
      <c r="AA1" s="1262"/>
      <c r="AB1" s="1262"/>
      <c r="AC1" s="1262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68" t="s">
        <v>72</v>
      </c>
      <c r="C4" s="241"/>
      <c r="D4" s="134"/>
      <c r="E4" s="469">
        <v>82.3</v>
      </c>
      <c r="F4" s="73"/>
      <c r="G4" s="155"/>
      <c r="H4" s="155"/>
      <c r="L4" s="440"/>
      <c r="M4" s="1268" t="s">
        <v>72</v>
      </c>
      <c r="N4" s="241"/>
      <c r="O4" s="134"/>
      <c r="P4" s="469"/>
      <c r="Q4" s="73"/>
      <c r="R4" s="155"/>
      <c r="S4" s="155"/>
      <c r="W4" s="440"/>
      <c r="X4" s="1268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53" t="s">
        <v>96</v>
      </c>
      <c r="B5" s="1269"/>
      <c r="C5" s="241">
        <v>124</v>
      </c>
      <c r="D5" s="134">
        <v>44909</v>
      </c>
      <c r="E5" s="469">
        <v>5029.8</v>
      </c>
      <c r="F5" s="73">
        <v>166</v>
      </c>
      <c r="G5" s="5"/>
      <c r="L5" s="1253" t="s">
        <v>96</v>
      </c>
      <c r="M5" s="1269"/>
      <c r="N5" s="241">
        <v>118</v>
      </c>
      <c r="O5" s="134">
        <v>44933</v>
      </c>
      <c r="P5" s="469">
        <v>2025.9</v>
      </c>
      <c r="Q5" s="73">
        <v>68</v>
      </c>
      <c r="R5" s="5"/>
      <c r="W5" s="1253" t="s">
        <v>96</v>
      </c>
      <c r="X5" s="1269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53"/>
      <c r="B6" s="1269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53"/>
      <c r="M6" s="1269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53"/>
      <c r="X6" s="1269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69"/>
      <c r="C7" s="231"/>
      <c r="D7" s="229"/>
      <c r="E7" s="469"/>
      <c r="F7" s="73"/>
      <c r="L7" s="848"/>
      <c r="M7" s="1269"/>
      <c r="N7" s="231"/>
      <c r="O7" s="229"/>
      <c r="P7" s="469"/>
      <c r="Q7" s="73"/>
      <c r="W7" s="848"/>
      <c r="X7" s="1269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543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470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521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473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545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476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547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481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549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484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558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566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38">
        <v>0.64</v>
      </c>
      <c r="R17" s="1139"/>
      <c r="S17" s="1140"/>
      <c r="T17" s="1141">
        <f t="shared" si="9"/>
        <v>-9.8920871494101448E-14</v>
      </c>
      <c r="U17" s="1136">
        <f t="shared" si="4"/>
        <v>0</v>
      </c>
      <c r="X17" s="817">
        <f t="shared" si="10"/>
        <v>0</v>
      </c>
      <c r="Y17" s="761"/>
      <c r="Z17" s="659"/>
      <c r="AA17" s="689"/>
      <c r="AB17" s="1138">
        <f t="shared" si="2"/>
        <v>0</v>
      </c>
      <c r="AC17" s="1139"/>
      <c r="AD17" s="1140"/>
      <c r="AE17" s="1141">
        <f t="shared" si="11"/>
        <v>0.64000000000010004</v>
      </c>
      <c r="AF17" s="1136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38">
        <f t="shared" si="1"/>
        <v>0</v>
      </c>
      <c r="R18" s="1139"/>
      <c r="S18" s="1140"/>
      <c r="T18" s="1141">
        <f t="shared" si="9"/>
        <v>-9.8920871494101448E-14</v>
      </c>
      <c r="U18" s="1136">
        <f t="shared" si="4"/>
        <v>0</v>
      </c>
      <c r="X18" s="817">
        <f t="shared" si="10"/>
        <v>0</v>
      </c>
      <c r="Y18" s="761"/>
      <c r="Z18" s="659"/>
      <c r="AA18" s="689"/>
      <c r="AB18" s="1138">
        <f t="shared" si="2"/>
        <v>0</v>
      </c>
      <c r="AC18" s="1139"/>
      <c r="AD18" s="1140"/>
      <c r="AE18" s="1141">
        <f t="shared" si="11"/>
        <v>0.64000000000010004</v>
      </c>
      <c r="AF18" s="1136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38">
        <f t="shared" si="1"/>
        <v>0</v>
      </c>
      <c r="R19" s="1139"/>
      <c r="S19" s="1140"/>
      <c r="T19" s="1141">
        <f t="shared" si="9"/>
        <v>-9.8920871494101448E-14</v>
      </c>
      <c r="U19" s="1136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38">
        <f t="shared" si="2"/>
        <v>0</v>
      </c>
      <c r="AC19" s="1139"/>
      <c r="AD19" s="1140"/>
      <c r="AE19" s="1141">
        <f t="shared" si="11"/>
        <v>0.64000000000010004</v>
      </c>
      <c r="AF19" s="1136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38">
        <f t="shared" si="1"/>
        <v>0</v>
      </c>
      <c r="R20" s="1139"/>
      <c r="S20" s="1140"/>
      <c r="T20" s="1141">
        <f t="shared" si="9"/>
        <v>-9.8920871494101448E-14</v>
      </c>
      <c r="U20" s="1136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38">
        <f t="shared" si="2"/>
        <v>0</v>
      </c>
      <c r="AC20" s="1139"/>
      <c r="AD20" s="1140"/>
      <c r="AE20" s="1141">
        <f t="shared" si="11"/>
        <v>0.64000000000010004</v>
      </c>
      <c r="AF20" s="1136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38">
        <f t="shared" si="1"/>
        <v>0</v>
      </c>
      <c r="R21" s="1139"/>
      <c r="S21" s="1140"/>
      <c r="T21" s="1141">
        <f t="shared" si="9"/>
        <v>-9.8920871494101448E-14</v>
      </c>
      <c r="U21" s="1136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38">
        <f t="shared" si="2"/>
        <v>0</v>
      </c>
      <c r="AC21" s="1139"/>
      <c r="AD21" s="1140"/>
      <c r="AE21" s="1141">
        <f t="shared" si="11"/>
        <v>0.64000000000010004</v>
      </c>
      <c r="AF21" s="1136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38">
        <f t="shared" si="2"/>
        <v>0</v>
      </c>
      <c r="AC22" s="1139"/>
      <c r="AD22" s="1140"/>
      <c r="AE22" s="1141">
        <f t="shared" si="11"/>
        <v>0.64000000000010004</v>
      </c>
      <c r="AF22" s="1136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445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446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451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4"/>
      <c r="I30" s="1135">
        <f t="shared" si="7"/>
        <v>-2.2737367544323206E-12</v>
      </c>
      <c r="J30" s="1136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4"/>
      <c r="I31" s="1135">
        <f t="shared" si="7"/>
        <v>-2.2737367544323206E-12</v>
      </c>
      <c r="J31" s="1136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4"/>
      <c r="I32" s="1135">
        <f t="shared" si="7"/>
        <v>-2.2737367544323206E-12</v>
      </c>
      <c r="J32" s="1136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4"/>
      <c r="I33" s="1135">
        <f t="shared" si="7"/>
        <v>-2.2737367544323206E-12</v>
      </c>
      <c r="J33" s="1136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60" t="s">
        <v>11</v>
      </c>
      <c r="D84" s="1261"/>
      <c r="E84" s="57">
        <f>E5+E6-F79+E7+E4</f>
        <v>7.2475359047530219E-13</v>
      </c>
      <c r="F84" s="73"/>
      <c r="N84" s="1260" t="s">
        <v>11</v>
      </c>
      <c r="O84" s="1261"/>
      <c r="P84" s="57">
        <f>P5+P6-Q79+P7+P4</f>
        <v>0</v>
      </c>
      <c r="Q84" s="73"/>
      <c r="Y84" s="1260" t="s">
        <v>11</v>
      </c>
      <c r="Z84" s="1261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2023-02-23T15:13:39Z</dcterms:modified>
</cp:coreProperties>
</file>