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10" activeTab="1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5" i="14"/>
  <c r="Q34" i="14"/>
  <c r="T33" i="14"/>
  <c r="Q33" i="14"/>
  <c r="P32" i="14"/>
  <c r="P31" i="14"/>
  <c r="P30" i="14"/>
  <c r="N36" i="14"/>
  <c r="P28" i="14"/>
  <c r="P27" i="14"/>
  <c r="P26" i="14"/>
  <c r="P25" i="14"/>
  <c r="P24" i="14"/>
  <c r="P23" i="14"/>
  <c r="P22" i="14"/>
  <c r="P21" i="14"/>
  <c r="P20" i="14"/>
  <c r="W19" i="14"/>
  <c r="P19" i="14"/>
  <c r="P18" i="14"/>
  <c r="P17" i="14"/>
  <c r="P16" i="14"/>
  <c r="P15" i="14"/>
  <c r="P14" i="14"/>
  <c r="P13" i="14"/>
  <c r="U12" i="14"/>
  <c r="P12" i="14"/>
  <c r="P11" i="14"/>
  <c r="P10" i="14"/>
  <c r="P9" i="14"/>
  <c r="P8" i="14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<sst xmlns="http://schemas.openxmlformats.org/spreadsheetml/2006/main" count="983" uniqueCount="461">
  <si>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</si>
  <si>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</si>
  <si>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</si>
  <si>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</si>
  <si>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</si>
  <si>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</si>
  <si>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</si>
  <si>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</si>
  <si>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</si>
  <si>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</si>
  <si>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</si>
  <si>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</si>
  <si>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</si>
  <si>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</si>
  <si>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</si>
  <si>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</si>
  <si>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</si>
  <si>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</si>
  <si>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</si>
  <si>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</si>
  <si>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</si>
  <si>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</si>
  <si>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</si>
  <si>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</si>
  <si>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</si>
  <si>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</si>
  <si>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</si>
  <si>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</si>
  <si>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</si>
  <si>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</si>
  <si>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</si>
  <si>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</si>
  <si>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</si>
  <si>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</si>
  <si>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</si>
  <si>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</si>
  <si>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</si>
  <si>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</si>
  <si>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</si>
  <si>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</si>
  <si>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</si>
  <si>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</si>
  <si>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</si>
  <si>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</si>
  <si>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</si>
  <si>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</si>
  <si>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</si>
  <si>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</si>
  <si>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</si>
  <si>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</si>
  <si>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</si>
  <si>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</si>
  <si>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</si>
  <si>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</si>
  <si>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</si>
  <si>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</si>
  <si>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</si>
  <si>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</si>
  <si>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</si>
  <si>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</si>
  <si>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</si>
  <si>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</si>
  <si>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</si>
  <si>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</si>
  <si>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</si>
  <si>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</si>
  <si>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</si>
  <si>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</si>
  <si>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</si>
  <si>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</si>
  <si>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</si>
  <si>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</si>
  <si>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</si>
  <si>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</si>
  <si>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</si>
  <si>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</si>
  <si>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</si>
  <si>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</si>
  <si>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</si>
  <si>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</si>
  <si>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</si>
  <si>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</si>
  <si>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</si>
  <si>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</si>
  <si>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</si>
  <si>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</si>
  <si>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</si>
  <si>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</si>
  <si>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</si>
  <si>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</si>
  <si>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</si>
  <si>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</si>
  <si>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</si>
  <si>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</si>
  <si>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</si>
  <si>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</si>
  <si>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</si>
  <si>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</si>
  <si>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</si>
  <si>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</si>
  <si>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</si>
  <si>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</si>
  <si>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</si>
  <si>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</si>
  <si>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</si>
  <si>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</si>
  <si>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</si>
  <si>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</si>
  <si>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</si>
  <si>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</si>
  <si>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</si>
  <si>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</si>
  <si>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</si>
  <si>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</si>
  <si>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</si>
  <si>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</si>
  <si>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</si>
  <si>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</si>
  <si>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</si>
  <si>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</si>
  <si>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</si>
  <si>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</si>
  <si>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</si>
  <si>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</si>
  <si>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</si>
  <si>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</si>
  <si>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</si>
  <si>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</si>
  <si>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</si>
  <si>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</si>
  <si>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</si>
  <si>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</si>
  <si>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</si>
  <si>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</si>
  <si>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</si>
  <si>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</si>
  <si>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</si>
  <si>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</si>
  <si>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</si>
  <si>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</si>
  <si>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</si>
  <si>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</si>
  <si>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</si>
  <si>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</si>
  <si>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</si>
  <si>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</si>
  <si>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</si>
  <si>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</si>
  <si>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</si>
  <si>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</si>
  <si>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</si>
  <si>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</si>
  <si>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</si>
  <si>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</si>
  <si>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</si>
  <si>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</si>
  <si>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</si>
  <si>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</si>
  <si>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</si>
  <si>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</si>
  <si>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</si>
  <si>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</si>
  <si>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</si>
  <si>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</si>
  <si>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</si>
  <si>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</si>
  <si>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</si>
  <si>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</si>
  <si>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</si>
  <si>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</si>
  <si>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</si>
  <si>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</si>
  <si>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</si>
  <si>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</si>
  <si>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</si>
  <si>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</si>
  <si>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</si>
  <si>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</si>
  <si>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</si>
  <si>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</si>
  <si>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</si>
  <si>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</si>
  <si>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</si>
  <si>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</si>
  <si>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</si>
  <si>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</si>
  <si>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</si>
  <si>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</si>
  <si>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</si>
  <si>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</si>
  <si>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</si>
  <si>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</si>
  <si>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</si>
  <si>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</si>
  <si>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</si>
  <si>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</si>
  <si>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</si>
  <si>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</si>
  <si>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</si>
  <si>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</si>
  <si>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</si>
  <si>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</si>
  <si>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</si>
  <si>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</si>
  <si>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</si>
  <si>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</si>
  <si>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</si>
  <si>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</si>
  <si>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</si>
  <si>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</si>
  <si>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</si>
  <si>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</si>
  <si>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</si>
  <si>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</si>
  <si>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</si>
  <si>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</si>
  <si>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</si>
  <si>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</si>
  <si>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</si>
  <si>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</si>
  <si>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</si>
  <si>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</si>
  <si>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</si>
  <si>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</si>
  <si>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</si>
  <si>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</si>
  <si>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</si>
  <si>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</si>
  <si>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</si>
  <si>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</si>
  <si>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</si>
  <si>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</si>
  <si>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</si>
  <si>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</si>
  <si>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</si>
  <si>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</si>
  <si>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</si>
  <si>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</si>
  <si>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</si>
  <si>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</si>
  <si>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</si>
  <si>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</si>
  <si>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</si>
  <si>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</si>
  <si>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</si>
  <si>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</si>
  <si>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</si>
  <si>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</si>
  <si>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</si>
  <si>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</si>
  <si>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</si>
  <si>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</si>
  <si>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</si>
  <si>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</si>
  <si>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</si>
  <si>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</si>
  <si>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</si>
  <si>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</si>
  <si>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</si>
  <si>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</si>
  <si>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</si>
  <si>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</si>
  <si>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</si>
  <si>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</si>
  <si>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</si>
  <si>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</si>
  <si>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</si>
  <si>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</si>
  <si>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</si>
  <si>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</si>
  <si>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</si>
  <si>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</si>
  <si>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</si>
  <si>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</si>
  <si>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</si>
  <si>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</si>
  <si>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</si>
  <si>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</si>
  <si>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</si>
  <si>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</si>
  <si>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</si>
  <si>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</si>
  <si>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</si>
  <si>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</si>
  <si>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</si>
  <si>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</si>
  <si>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</si>
  <si>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</si>
  <si>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</si>
  <si>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</si>
  <si>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</si>
  <si>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</si>
  <si>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</si>
  <si>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</si>
  <si>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</si>
  <si>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</si>
  <si>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</si>
  <si>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</si>
  <si>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</si>
  <si>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</si>
  <si>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</si>
  <si>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</si>
  <si>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</si>
  <si>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</si>
  <si>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</si>
  <si>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</si>
  <si>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</si>
  <si>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</si>
  <si>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</si>
  <si>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</si>
  <si>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</si>
  <si>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</si>
  <si>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</si>
  <si>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</si>
  <si>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</si>
  <si>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</si>
  <si>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</si>
  <si>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</si>
  <si>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</si>
  <si>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</si>
  <si>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</si>
  <si>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</si>
  <si>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</si>
  <si>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</si>
  <si>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</si>
  <si>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</si>
  <si>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</si>
  <si>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</si>
  <si>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</si>
  <si>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</si>
  <si>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</si>
  <si>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</si>
  <si>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</si>
  <si>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</si>
  <si>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</si>
  <si>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</si>
  <si>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</si>
  <si>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</si>
  <si>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</si>
  <si>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</si>
  <si>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</si>
  <si>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</si>
  <si>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</si>
  <si>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</si>
  <si>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</si>
  <si>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</si>
  <si>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</si>
  <si>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</si>
  <si>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</si>
  <si>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</si>
  <si>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</si>
  <si>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</si>
  <si>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</si>
  <si>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</si>
  <si>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</si>
  <si>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</si>
  <si>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</si>
  <si>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</si>
  <si>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</si>
  <si>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</si>
  <si>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</si>
  <si>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</si>
  <si>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</si>
  <si>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</si>
  <si>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</si>
  <si>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</si>
  <si>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</si>
  <si>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</si>
  <si>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</si>
  <si>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</si>
  <si>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</si>
  <si>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</si>
  <si>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</si>
  <si>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</si>
  <si>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</si>
  <si>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</si>
  <si>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</si>
  <si>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</si>
  <si>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</si>
  <si>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</si>
  <si>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</si>
  <si>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</si>
  <si>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</si>
  <si>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</si>
  <si>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</si>
  <si>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</si>
  <si>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</si>
  <si>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</si>
  <si>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</si>
  <si>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</si>
  <si>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</si>
  <si>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</si>
  <si>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</si>
  <si>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</si>
  <si>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</si>
  <si>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</si>
  <si>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</si>
  <si>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</si>
  <si>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</si>
  <si>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</si>
  <si>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</si>
  <si>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</si>
  <si>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</si>
  <si>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</si>
  <si>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</si>
  <si>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</si>
  <si>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</si>
  <si>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</si>
  <si>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</si>
  <si>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</si>
  <si>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</si>
  <si>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</si>
  <si>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</si>
  <si>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</si>
  <si>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</si>
  <si>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</si>
  <si>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</si>
  <si>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</si>
  <si>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</si>
  <si>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</si>
  <si>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</si>
  <si>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</si>
  <si>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</si>
  <si>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</si>
  <si>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</si>
  <si>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</si>
  <si>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</si>
  <si>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</si>
  <si>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</si>
  <si>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</si>
  <si>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</si>
  <si>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</si>
  <si>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</si>
  <si>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</si>
  <si>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</si>
  <si>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</si>
  <si>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</si>
  <si>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</si>
  <si>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</si>
  <si>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</si>
  <si>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</si>
  <si>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</si>
  <si>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</si>
  <si>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</si>
  <si>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</si>
  <si>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</si>
  <si>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</si>
  <si>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</si>
  <si>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</si>
  <si>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</si>
  <si>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</si>
  <si>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</si>
  <si>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</si>
  <si>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Odelpa</t>
  </si>
  <si>
    <t>CHORIZO-QUESOS-POLLO</t>
  </si>
  <si>
    <t>Odelpa Y zav</t>
  </si>
  <si>
    <t>POLLO-CHISTORRA-QUESOS</t>
  </si>
  <si>
    <t>NOMINA #9</t>
  </si>
  <si>
    <t>SEMANA # 9</t>
  </si>
  <si>
    <t>ENCHILADA</t>
  </si>
  <si>
    <t>BALANCE      ABASTO 4 CARNES    Z A V A L E T A      M A R Z O 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</si>
</sst>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2" fillId="9" borderId="24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0" fontId="54" fillId="0" borderId="0" xfId="0" applyFont="1" applyFill="1"/>
    <xf numFmtId="0" fontId="2" fillId="0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99CCFF"/>
      <color rgb="FF0000FF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74"/>
      <c r="C1" s="476" t="s">
        <v>25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19" ht="16.5" thickBot="1" x14ac:dyDescent="0.3">
      <c r="B2" s="475"/>
      <c r="C2" s="3"/>
      <c r="H2" s="5"/>
      <c r="I2" s="6"/>
      <c r="J2" s="7"/>
      <c r="L2" s="8"/>
      <c r="M2" s="6"/>
      <c r="N2" s="9"/>
    </row>
    <row r="3" spans="1:19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455" t="s">
        <v>6</v>
      </c>
      <c r="Q4" s="45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57">
        <f>SUM(M5:M38)</f>
        <v>247061</v>
      </c>
      <c r="N39" s="45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58"/>
      <c r="N40" s="46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61" t="s">
        <v>11</v>
      </c>
      <c r="I52" s="462"/>
      <c r="J52" s="100"/>
      <c r="K52" s="463">
        <f>I50+L50</f>
        <v>53873.49</v>
      </c>
      <c r="L52" s="464"/>
      <c r="M52" s="465">
        <f>N39+M39</f>
        <v>419924</v>
      </c>
      <c r="N52" s="466"/>
      <c r="P52" s="34"/>
      <c r="Q52" s="9"/>
    </row>
    <row r="53" spans="1:17" ht="15.75" x14ac:dyDescent="0.25">
      <c r="D53" s="467" t="s">
        <v>12</v>
      </c>
      <c r="E53" s="46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67" t="s">
        <v>95</v>
      </c>
      <c r="E54" s="467"/>
      <c r="F54" s="96">
        <v>-549976.4</v>
      </c>
      <c r="I54" s="468" t="s">
        <v>13</v>
      </c>
      <c r="J54" s="469"/>
      <c r="K54" s="470">
        <f>F56+F57+F58</f>
        <v>-24577.400000000023</v>
      </c>
      <c r="L54" s="47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72">
        <f>-C4</f>
        <v>0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50" t="s">
        <v>18</v>
      </c>
      <c r="E58" s="451"/>
      <c r="F58" s="113">
        <v>567389.35</v>
      </c>
      <c r="I58" s="452" t="s">
        <v>97</v>
      </c>
      <c r="J58" s="453"/>
      <c r="K58" s="454">
        <f>K54+K56</f>
        <v>-24577.400000000023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D1" sqref="A1:XFD10485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abSelected="1" workbookViewId="0">
      <selection activeCell="I39" sqref="I3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516" t="s">
        <v>460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44620</v>
      </c>
      <c r="C5" s="25"/>
      <c r="D5" s="26"/>
      <c r="E5" s="27">
        <v>44620</v>
      </c>
      <c r="F5" s="28"/>
      <c r="G5" s="2"/>
      <c r="H5" s="29">
        <v>44620</v>
      </c>
      <c r="I5" s="30"/>
      <c r="J5" s="37"/>
      <c r="K5" s="31"/>
      <c r="L5" s="9"/>
      <c r="M5" s="32">
        <v>0</v>
      </c>
      <c r="N5" s="33">
        <v>0</v>
      </c>
      <c r="O5" s="319"/>
      <c r="P5" s="34">
        <f>N5+M5+L5+I5+C5</f>
        <v>0</v>
      </c>
      <c r="Q5" s="326">
        <f>P5-F5</f>
        <v>0</v>
      </c>
      <c r="R5" s="398">
        <v>0</v>
      </c>
      <c r="S5" s="325"/>
      <c r="W5" s="487"/>
      <c r="X5" s="487"/>
      <c r="Y5" s="233"/>
    </row>
    <row r="6" spans="1:25" ht="18" thickBot="1" x14ac:dyDescent="0.35">
      <c r="A6" s="23"/>
      <c r="B6" s="24">
        <v>44621</v>
      </c>
      <c r="C6" s="25"/>
      <c r="D6" s="35"/>
      <c r="E6" s="27">
        <v>44621</v>
      </c>
      <c r="F6" s="28"/>
      <c r="G6" s="2"/>
      <c r="H6" s="36">
        <v>44621</v>
      </c>
      <c r="I6" s="30"/>
      <c r="J6" s="37"/>
      <c r="K6" s="38"/>
      <c r="L6" s="39"/>
      <c r="M6" s="32">
        <v>0</v>
      </c>
      <c r="N6" s="33">
        <v>0</v>
      </c>
      <c r="O6" s="2"/>
      <c r="P6" s="39">
        <f>N6+M6+L6+I6+C6</f>
        <v>0</v>
      </c>
      <c r="Q6" s="326"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/>
      <c r="D7" s="40"/>
      <c r="E7" s="27">
        <v>44622</v>
      </c>
      <c r="F7" s="28"/>
      <c r="G7" s="2"/>
      <c r="H7" s="36">
        <v>44622</v>
      </c>
      <c r="I7" s="30"/>
      <c r="J7" s="37"/>
      <c r="K7" s="38"/>
      <c r="L7" s="39"/>
      <c r="M7" s="32">
        <v>0</v>
      </c>
      <c r="N7" s="33">
        <v>0</v>
      </c>
      <c r="O7" s="224"/>
      <c r="P7" s="39">
        <f t="shared" ref="P7:P32" si="0">N7+M7+L7+I7+C7</f>
        <v>0</v>
      </c>
      <c r="Q7" s="326"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/>
      <c r="D8" s="42"/>
      <c r="E8" s="27">
        <v>44623</v>
      </c>
      <c r="F8" s="28"/>
      <c r="G8" s="2"/>
      <c r="H8" s="36">
        <v>44623</v>
      </c>
      <c r="I8" s="30"/>
      <c r="J8" s="43"/>
      <c r="K8" s="38"/>
      <c r="L8" s="39"/>
      <c r="M8" s="32">
        <v>0</v>
      </c>
      <c r="N8" s="33">
        <v>0</v>
      </c>
      <c r="O8" s="2"/>
      <c r="P8" s="39">
        <f t="shared" si="0"/>
        <v>0</v>
      </c>
      <c r="Q8" s="326"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/>
      <c r="D9" s="42"/>
      <c r="E9" s="27">
        <v>44624</v>
      </c>
      <c r="F9" s="28"/>
      <c r="G9" s="2"/>
      <c r="H9" s="36">
        <v>44624</v>
      </c>
      <c r="I9" s="30"/>
      <c r="J9" s="37"/>
      <c r="K9" s="223"/>
      <c r="L9" s="39"/>
      <c r="M9" s="32">
        <v>0</v>
      </c>
      <c r="N9" s="33">
        <v>0</v>
      </c>
      <c r="O9" s="2"/>
      <c r="P9" s="39">
        <f t="shared" si="0"/>
        <v>0</v>
      </c>
      <c r="Q9" s="326"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/>
      <c r="D10" s="40"/>
      <c r="E10" s="27">
        <v>44625</v>
      </c>
      <c r="F10" s="28"/>
      <c r="G10" s="2"/>
      <c r="H10" s="36">
        <v>44625</v>
      </c>
      <c r="I10" s="30"/>
      <c r="J10" s="37"/>
      <c r="K10" s="167"/>
      <c r="L10" s="45"/>
      <c r="M10" s="32">
        <v>0</v>
      </c>
      <c r="N10" s="33">
        <v>0</v>
      </c>
      <c r="O10" s="2"/>
      <c r="P10" s="39">
        <f>N10+M10+L10+I10+C10</f>
        <v>0</v>
      </c>
      <c r="Q10" s="326">
        <v>0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/>
      <c r="D11" s="35"/>
      <c r="E11" s="27">
        <v>44626</v>
      </c>
      <c r="F11" s="28"/>
      <c r="G11" s="2"/>
      <c r="H11" s="36">
        <v>44626</v>
      </c>
      <c r="I11" s="30"/>
      <c r="J11" s="43"/>
      <c r="K11" s="168"/>
      <c r="L11" s="39"/>
      <c r="M11" s="32">
        <v>0</v>
      </c>
      <c r="N11" s="33">
        <v>0</v>
      </c>
      <c r="O11" s="2"/>
      <c r="P11" s="39">
        <f t="shared" si="0"/>
        <v>0</v>
      </c>
      <c r="Q11" s="326"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/>
      <c r="D12" s="35"/>
      <c r="E12" s="27">
        <v>44627</v>
      </c>
      <c r="F12" s="28"/>
      <c r="G12" s="2"/>
      <c r="H12" s="36">
        <v>44627</v>
      </c>
      <c r="I12" s="30"/>
      <c r="J12" s="37"/>
      <c r="K12" s="169"/>
      <c r="L12" s="39"/>
      <c r="M12" s="32">
        <v>0</v>
      </c>
      <c r="N12" s="33">
        <v>0</v>
      </c>
      <c r="O12" s="329"/>
      <c r="P12" s="39">
        <f t="shared" si="0"/>
        <v>0</v>
      </c>
      <c r="Q12" s="326"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/>
      <c r="D13" s="42"/>
      <c r="E13" s="27">
        <v>44628</v>
      </c>
      <c r="F13" s="28"/>
      <c r="G13" s="2"/>
      <c r="H13" s="36">
        <v>44628</v>
      </c>
      <c r="I13" s="30"/>
      <c r="J13" s="37"/>
      <c r="K13" s="38"/>
      <c r="L13" s="39"/>
      <c r="M13" s="32">
        <v>0</v>
      </c>
      <c r="N13" s="33">
        <v>0</v>
      </c>
      <c r="O13" s="2"/>
      <c r="P13" s="39">
        <f t="shared" si="0"/>
        <v>0</v>
      </c>
      <c r="Q13" s="326"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/>
      <c r="D14" s="40"/>
      <c r="E14" s="27">
        <v>44629</v>
      </c>
      <c r="F14" s="28"/>
      <c r="G14" s="2"/>
      <c r="H14" s="36">
        <v>44629</v>
      </c>
      <c r="I14" s="30"/>
      <c r="J14" s="37"/>
      <c r="K14" s="38"/>
      <c r="L14" s="39"/>
      <c r="M14" s="32">
        <v>0</v>
      </c>
      <c r="N14" s="33">
        <v>0</v>
      </c>
      <c r="O14" s="2"/>
      <c r="P14" s="39">
        <f t="shared" si="0"/>
        <v>0</v>
      </c>
      <c r="Q14" s="326"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/>
      <c r="D15" s="40"/>
      <c r="E15" s="27">
        <v>44630</v>
      </c>
      <c r="F15" s="28"/>
      <c r="G15" s="2"/>
      <c r="H15" s="36">
        <v>44630</v>
      </c>
      <c r="I15" s="30"/>
      <c r="J15" s="37"/>
      <c r="K15" s="38"/>
      <c r="L15" s="39"/>
      <c r="M15" s="32">
        <v>0</v>
      </c>
      <c r="N15" s="33">
        <v>0</v>
      </c>
      <c r="P15" s="39">
        <f t="shared" si="0"/>
        <v>0</v>
      </c>
      <c r="Q15" s="326"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/>
      <c r="D16" s="35"/>
      <c r="E16" s="27">
        <v>44631</v>
      </c>
      <c r="F16" s="28"/>
      <c r="G16" s="2"/>
      <c r="H16" s="36">
        <v>44631</v>
      </c>
      <c r="I16" s="30"/>
      <c r="J16" s="37"/>
      <c r="K16" s="169"/>
      <c r="L16" s="9"/>
      <c r="M16" s="32">
        <v>0</v>
      </c>
      <c r="N16" s="33">
        <v>0</v>
      </c>
      <c r="O16" s="331"/>
      <c r="P16" s="39">
        <f t="shared" si="0"/>
        <v>0</v>
      </c>
      <c r="Q16" s="326"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/>
      <c r="D17" s="42"/>
      <c r="E17" s="27">
        <v>44632</v>
      </c>
      <c r="F17" s="28"/>
      <c r="G17" s="2"/>
      <c r="H17" s="36">
        <v>44632</v>
      </c>
      <c r="I17" s="30"/>
      <c r="J17" s="37"/>
      <c r="K17" s="38"/>
      <c r="L17" s="45"/>
      <c r="M17" s="32">
        <v>0</v>
      </c>
      <c r="N17" s="33">
        <v>0</v>
      </c>
      <c r="P17" s="39">
        <f t="shared" si="0"/>
        <v>0</v>
      </c>
      <c r="Q17" s="326">
        <v>0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/>
      <c r="D18" s="35"/>
      <c r="E18" s="27">
        <v>44633</v>
      </c>
      <c r="F18" s="28"/>
      <c r="G18" s="2"/>
      <c r="H18" s="36">
        <v>44633</v>
      </c>
      <c r="I18" s="30"/>
      <c r="J18" s="37"/>
      <c r="K18" s="170"/>
      <c r="L18" s="39"/>
      <c r="M18" s="32">
        <v>0</v>
      </c>
      <c r="N18" s="33">
        <v>0</v>
      </c>
      <c r="P18" s="39">
        <f t="shared" si="0"/>
        <v>0</v>
      </c>
      <c r="Q18" s="326"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/>
      <c r="D19" s="35"/>
      <c r="E19" s="27">
        <v>44634</v>
      </c>
      <c r="F19" s="28"/>
      <c r="G19" s="2"/>
      <c r="H19" s="36">
        <v>44634</v>
      </c>
      <c r="I19" s="30"/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326">
        <v>0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/>
      <c r="D20" s="35"/>
      <c r="E20" s="27">
        <v>44635</v>
      </c>
      <c r="F20" s="28"/>
      <c r="G20" s="2"/>
      <c r="H20" s="36">
        <v>44635</v>
      </c>
      <c r="I20" s="30"/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26">
        <v>0</v>
      </c>
      <c r="R20" s="320">
        <v>0</v>
      </c>
      <c r="S20" s="147"/>
      <c r="W20" s="492"/>
      <c r="X20" s="268"/>
      <c r="Y20" s="233"/>
    </row>
    <row r="21" spans="1:26" ht="18" thickBot="1" x14ac:dyDescent="0.35">
      <c r="A21" s="23"/>
      <c r="B21" s="24">
        <v>44636</v>
      </c>
      <c r="C21" s="25"/>
      <c r="D21" s="35"/>
      <c r="E21" s="27">
        <v>44636</v>
      </c>
      <c r="F21" s="28"/>
      <c r="G21" s="2"/>
      <c r="H21" s="36">
        <v>44636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26">
        <v>0</v>
      </c>
      <c r="R21" s="320">
        <v>0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44637</v>
      </c>
      <c r="C22" s="25"/>
      <c r="D22" s="35"/>
      <c r="E22" s="27">
        <v>44637</v>
      </c>
      <c r="F22" s="28"/>
      <c r="G22" s="2"/>
      <c r="H22" s="36">
        <v>44637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26"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/>
      <c r="D23" s="35"/>
      <c r="E23" s="27">
        <v>44638</v>
      </c>
      <c r="F23" s="28"/>
      <c r="G23" s="2"/>
      <c r="H23" s="36">
        <v>44638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6"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44639</v>
      </c>
      <c r="C24" s="25"/>
      <c r="D24" s="42"/>
      <c r="E24" s="27">
        <v>44639</v>
      </c>
      <c r="F24" s="28"/>
      <c r="G24" s="2"/>
      <c r="H24" s="36">
        <v>44639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6">
        <v>0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44640</v>
      </c>
      <c r="C25" s="25"/>
      <c r="D25" s="35"/>
      <c r="E25" s="27">
        <v>44640</v>
      </c>
      <c r="F25" s="28"/>
      <c r="G25" s="2"/>
      <c r="H25" s="36">
        <v>44640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26">
        <v>0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44641</v>
      </c>
      <c r="C26" s="25"/>
      <c r="D26" s="35"/>
      <c r="E26" s="27">
        <v>44641</v>
      </c>
      <c r="F26" s="28"/>
      <c r="G26" s="2"/>
      <c r="H26" s="36">
        <v>44641</v>
      </c>
      <c r="I26" s="30"/>
      <c r="J26" s="37"/>
      <c r="K26" s="173"/>
      <c r="L26" s="45"/>
      <c r="M26" s="32">
        <v>0</v>
      </c>
      <c r="N26" s="33">
        <v>0</v>
      </c>
      <c r="O26" s="2"/>
      <c r="P26" s="284">
        <f t="shared" si="0"/>
        <v>0</v>
      </c>
      <c r="Q26" s="326"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44642</v>
      </c>
      <c r="C27" s="25"/>
      <c r="D27" s="42"/>
      <c r="E27" s="27">
        <v>44642</v>
      </c>
      <c r="F27" s="28"/>
      <c r="G27" s="2"/>
      <c r="H27" s="36">
        <v>44642</v>
      </c>
      <c r="I27" s="30"/>
      <c r="J27" s="55"/>
      <c r="K27" s="174"/>
      <c r="L27" s="54"/>
      <c r="M27" s="32">
        <v>0</v>
      </c>
      <c r="N27" s="33">
        <v>0</v>
      </c>
      <c r="O27" s="2"/>
      <c r="P27" s="39">
        <f t="shared" si="0"/>
        <v>0</v>
      </c>
      <c r="Q27" s="326">
        <v>0</v>
      </c>
      <c r="R27" s="320">
        <v>0</v>
      </c>
      <c r="W27" s="488"/>
      <c r="X27" s="489"/>
      <c r="Y27" s="490"/>
      <c r="Z27" s="128"/>
    </row>
    <row r="28" spans="1:26" ht="18" thickBot="1" x14ac:dyDescent="0.35">
      <c r="A28" s="23"/>
      <c r="B28" s="24">
        <v>44643</v>
      </c>
      <c r="C28" s="25"/>
      <c r="D28" s="42"/>
      <c r="E28" s="27">
        <v>44643</v>
      </c>
      <c r="F28" s="28"/>
      <c r="G28" s="2"/>
      <c r="H28" s="36">
        <v>44643</v>
      </c>
      <c r="I28" s="30"/>
      <c r="J28" s="56"/>
      <c r="K28" s="57"/>
      <c r="L28" s="54"/>
      <c r="M28" s="32">
        <v>0</v>
      </c>
      <c r="N28" s="33">
        <v>0</v>
      </c>
      <c r="O28" s="2"/>
      <c r="P28" s="34">
        <f t="shared" si="0"/>
        <v>0</v>
      </c>
      <c r="Q28" s="326">
        <v>0</v>
      </c>
      <c r="R28" s="320">
        <v>0</v>
      </c>
      <c r="W28" s="489"/>
      <c r="X28" s="489"/>
      <c r="Y28" s="490"/>
      <c r="Z28" s="128"/>
    </row>
    <row r="29" spans="1:26" ht="18" thickBot="1" x14ac:dyDescent="0.35">
      <c r="A29" s="23"/>
      <c r="B29" s="24">
        <v>44644</v>
      </c>
      <c r="C29" s="25"/>
      <c r="D29" s="58"/>
      <c r="E29" s="27">
        <v>44644</v>
      </c>
      <c r="F29" s="28"/>
      <c r="G29" s="2"/>
      <c r="H29" s="36">
        <v>44644</v>
      </c>
      <c r="I29" s="30"/>
      <c r="J29" s="59"/>
      <c r="K29" s="175"/>
      <c r="L29" s="54"/>
      <c r="M29" s="32">
        <v>0</v>
      </c>
      <c r="N29" s="33">
        <v>0</v>
      </c>
      <c r="O29" s="559"/>
      <c r="P29" s="34">
        <f t="shared" si="0"/>
        <v>0</v>
      </c>
      <c r="Q29" s="326">
        <v>0</v>
      </c>
      <c r="R29" s="320">
        <v>0</v>
      </c>
      <c r="T29" s="448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/>
      <c r="D30" s="58"/>
      <c r="E30" s="27">
        <v>44645</v>
      </c>
      <c r="F30" s="28"/>
      <c r="G30" s="2"/>
      <c r="H30" s="36">
        <v>44645</v>
      </c>
      <c r="I30" s="30"/>
      <c r="J30" s="60"/>
      <c r="K30" s="41"/>
      <c r="L30" s="61"/>
      <c r="M30" s="32">
        <v>0</v>
      </c>
      <c r="N30" s="33">
        <v>0</v>
      </c>
      <c r="O30" s="560"/>
      <c r="P30" s="34">
        <f t="shared" si="0"/>
        <v>0</v>
      </c>
      <c r="Q30" s="326">
        <v>0</v>
      </c>
      <c r="R30" s="321">
        <v>0</v>
      </c>
      <c r="T30" s="448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/>
      <c r="D31" s="65"/>
      <c r="E31" s="27">
        <v>44646</v>
      </c>
      <c r="F31" s="28"/>
      <c r="G31" s="2"/>
      <c r="H31" s="36">
        <v>44646</v>
      </c>
      <c r="I31" s="30"/>
      <c r="J31" s="60"/>
      <c r="K31" s="41"/>
      <c r="L31" s="63"/>
      <c r="M31" s="32">
        <v>0</v>
      </c>
      <c r="N31" s="33">
        <v>0</v>
      </c>
      <c r="O31" s="559"/>
      <c r="P31" s="34">
        <f t="shared" si="0"/>
        <v>0</v>
      </c>
      <c r="Q31" s="326">
        <v>0</v>
      </c>
      <c r="R31" s="322">
        <v>0</v>
      </c>
      <c r="T31" s="448">
        <v>10137</v>
      </c>
    </row>
    <row r="32" spans="1:26" ht="18" thickBot="1" x14ac:dyDescent="0.35">
      <c r="A32" s="23"/>
      <c r="B32" s="24">
        <v>44647</v>
      </c>
      <c r="C32" s="25"/>
      <c r="D32" s="64"/>
      <c r="E32" s="27">
        <v>44647</v>
      </c>
      <c r="F32" s="28"/>
      <c r="G32" s="2"/>
      <c r="H32" s="36">
        <v>44647</v>
      </c>
      <c r="I32" s="30"/>
      <c r="J32" s="60"/>
      <c r="K32" s="41"/>
      <c r="L32" s="61"/>
      <c r="M32" s="32">
        <v>0</v>
      </c>
      <c r="N32" s="33">
        <v>0</v>
      </c>
      <c r="O32" s="2"/>
      <c r="P32" s="34">
        <f t="shared" si="0"/>
        <v>0</v>
      </c>
      <c r="Q32" s="326">
        <v>0</v>
      </c>
      <c r="R32" s="228">
        <v>0</v>
      </c>
      <c r="T32" s="448">
        <v>0</v>
      </c>
    </row>
    <row r="33" spans="1:20" ht="18" thickBot="1" x14ac:dyDescent="0.35">
      <c r="A33" s="23"/>
      <c r="B33" s="24">
        <v>44648</v>
      </c>
      <c r="C33" s="25"/>
      <c r="D33" s="65"/>
      <c r="E33" s="27">
        <v>44648</v>
      </c>
      <c r="F33" s="28"/>
      <c r="G33" s="2"/>
      <c r="H33" s="36">
        <v>44648</v>
      </c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7:Q35" si="1">P33-F33</f>
        <v>0</v>
      </c>
      <c r="R33" s="228"/>
      <c r="T33" s="449">
        <f>SUM(T29:T32)</f>
        <v>44254</v>
      </c>
    </row>
    <row r="34" spans="1:20" ht="18" thickBot="1" x14ac:dyDescent="0.35">
      <c r="A34" s="23"/>
      <c r="B34" s="24">
        <v>44649</v>
      </c>
      <c r="C34" s="25"/>
      <c r="D34" s="64"/>
      <c r="E34" s="27">
        <v>44649</v>
      </c>
      <c r="F34" s="28"/>
      <c r="G34" s="2"/>
      <c r="H34" s="36">
        <v>44649</v>
      </c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44650</v>
      </c>
      <c r="C35" s="25"/>
      <c r="D35" s="65"/>
      <c r="E35" s="27">
        <v>44650</v>
      </c>
      <c r="F35" s="28"/>
      <c r="G35" s="2"/>
      <c r="H35" s="36">
        <v>44650</v>
      </c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4">
        <f t="shared" si="1"/>
        <v>0</v>
      </c>
      <c r="R35" s="228"/>
    </row>
    <row r="36" spans="1:20" ht="18" customHeight="1" thickBot="1" x14ac:dyDescent="0.3">
      <c r="A36" s="23"/>
      <c r="B36" s="24">
        <v>44651</v>
      </c>
      <c r="C36" s="25"/>
      <c r="D36" s="62"/>
      <c r="E36" s="27">
        <v>44651</v>
      </c>
      <c r="F36" s="28"/>
      <c r="G36" s="2"/>
      <c r="H36" s="36">
        <v>44651</v>
      </c>
      <c r="I36" s="30"/>
      <c r="J36" s="266"/>
      <c r="K36" s="250"/>
      <c r="L36" s="44"/>
      <c r="M36" s="506">
        <f>SUM(M5:M35)</f>
        <v>0</v>
      </c>
      <c r="N36" s="508">
        <f>SUM(N5:N35)</f>
        <v>0</v>
      </c>
      <c r="O36" s="276"/>
      <c r="P36" s="277">
        <v>0</v>
      </c>
      <c r="Q36" s="533">
        <f>SUM(Q5:Q35)</f>
        <v>0</v>
      </c>
      <c r="R36" s="228"/>
    </row>
    <row r="37" spans="1:20" ht="18" customHeight="1" thickBot="1" x14ac:dyDescent="0.3">
      <c r="A37" s="23"/>
      <c r="B37" s="24">
        <v>44652</v>
      </c>
      <c r="C37" s="25"/>
      <c r="D37" s="65"/>
      <c r="E37" s="27">
        <v>44652</v>
      </c>
      <c r="F37" s="28"/>
      <c r="G37" s="2"/>
      <c r="H37" s="36">
        <v>44652</v>
      </c>
      <c r="I37" s="30"/>
      <c r="J37" s="60"/>
      <c r="K37" s="41"/>
      <c r="L37" s="61"/>
      <c r="M37" s="507"/>
      <c r="N37" s="509"/>
      <c r="O37" s="276"/>
      <c r="P37" s="277">
        <v>0</v>
      </c>
      <c r="Q37" s="534"/>
      <c r="R37" s="227" t="s">
        <v>7</v>
      </c>
    </row>
    <row r="38" spans="1:20" ht="18" thickBot="1" x14ac:dyDescent="0.35">
      <c r="A38" s="23"/>
      <c r="B38" s="24">
        <v>44653</v>
      </c>
      <c r="C38" s="25"/>
      <c r="D38" s="65"/>
      <c r="E38" s="27">
        <v>44653</v>
      </c>
      <c r="F38" s="28"/>
      <c r="G38" s="2"/>
      <c r="H38" s="36">
        <v>44653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44654</v>
      </c>
      <c r="C39" s="69"/>
      <c r="D39" s="62"/>
      <c r="E39" s="27">
        <v>44654</v>
      </c>
      <c r="F39" s="70"/>
      <c r="G39" s="2"/>
      <c r="H39" s="36">
        <v>44654</v>
      </c>
      <c r="I39" s="71"/>
      <c r="J39" s="60"/>
      <c r="K39" s="177"/>
      <c r="L39" s="61"/>
      <c r="M39" s="535">
        <f>M36+N36</f>
        <v>0</v>
      </c>
      <c r="N39" s="536"/>
      <c r="P39" s="34">
        <f>SUM(P5:P38)</f>
        <v>0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0</v>
      </c>
      <c r="D50" s="88"/>
      <c r="E50" s="89" t="s">
        <v>8</v>
      </c>
      <c r="F50" s="90">
        <f>SUM(F5:F49)</f>
        <v>0</v>
      </c>
      <c r="G50" s="88"/>
      <c r="H50" s="91" t="s">
        <v>9</v>
      </c>
      <c r="I50" s="92">
        <f>SUM(I5:I49)</f>
        <v>0</v>
      </c>
      <c r="J50" s="93"/>
      <c r="K50" s="94" t="s">
        <v>10</v>
      </c>
      <c r="L50" s="95">
        <f>SUM(L5:L49)</f>
        <v>0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0</v>
      </c>
      <c r="L52" s="496"/>
      <c r="M52" s="272"/>
      <c r="N52" s="272"/>
      <c r="P52" s="34"/>
      <c r="Q52" s="13"/>
    </row>
    <row r="53" spans="1:17" x14ac:dyDescent="0.25">
      <c r="D53" s="467" t="s">
        <v>12</v>
      </c>
      <c r="E53" s="467"/>
      <c r="F53" s="313">
        <f>F50-K52-C50</f>
        <v>0</v>
      </c>
      <c r="I53" s="102"/>
      <c r="J53" s="103"/>
    </row>
    <row r="54" spans="1:17" ht="18.75" x14ac:dyDescent="0.3">
      <c r="D54" s="497" t="s">
        <v>95</v>
      </c>
      <c r="E54" s="497"/>
      <c r="F54" s="111">
        <v>0</v>
      </c>
      <c r="I54" s="468" t="s">
        <v>13</v>
      </c>
      <c r="J54" s="469"/>
      <c r="K54" s="470">
        <f>F56+F57+F58</f>
        <v>0</v>
      </c>
      <c r="L54" s="47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0</v>
      </c>
      <c r="H56" s="23"/>
      <c r="I56" s="108" t="s">
        <v>15</v>
      </c>
      <c r="J56" s="109"/>
      <c r="K56" s="472">
        <f>-C4</f>
        <v>-1266568.45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50" t="s">
        <v>18</v>
      </c>
      <c r="E58" s="451"/>
      <c r="F58" s="113">
        <v>0</v>
      </c>
      <c r="I58" s="452" t="s">
        <v>198</v>
      </c>
      <c r="J58" s="453"/>
      <c r="K58" s="454">
        <f>K54+K56</f>
        <v>-1266568.45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W27:X28"/>
    <mergeCell ref="Y27:Y28"/>
    <mergeCell ref="M36:M37"/>
    <mergeCell ref="N36:N37"/>
    <mergeCell ref="Q36:Q37"/>
    <mergeCell ref="M39:N39"/>
    <mergeCell ref="W4:X5"/>
    <mergeCell ref="W19:W20"/>
    <mergeCell ref="W21:X21"/>
    <mergeCell ref="W23:X24"/>
    <mergeCell ref="W25:X25"/>
    <mergeCell ref="W26:X26"/>
    <mergeCell ref="B1:B2"/>
    <mergeCell ref="C1:M1"/>
    <mergeCell ref="B3:C3"/>
    <mergeCell ref="H3:I3"/>
    <mergeCell ref="P3:P4"/>
    <mergeCell ref="R3:R4"/>
    <mergeCell ref="E4:F4"/>
    <mergeCell ref="H4:I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C26" sqref="C2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43" t="s">
        <v>320</v>
      </c>
      <c r="D1" s="543"/>
      <c r="E1" s="544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45" t="s">
        <v>316</v>
      </c>
      <c r="C4" s="546"/>
      <c r="D4" s="546"/>
      <c r="E4" s="546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47" t="s">
        <v>317</v>
      </c>
      <c r="C6" s="548"/>
      <c r="D6" s="548"/>
      <c r="E6" s="548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49" t="s">
        <v>315</v>
      </c>
      <c r="F8" s="551">
        <f>SUM(F4:F7)</f>
        <v>1281104.8799999999</v>
      </c>
    </row>
    <row r="9" spans="2:6" ht="16.5" thickBot="1" x14ac:dyDescent="0.3">
      <c r="B9" s="388"/>
      <c r="C9" s="381"/>
      <c r="D9" s="382"/>
      <c r="E9" s="550"/>
      <c r="F9" s="552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53" t="s">
        <v>318</v>
      </c>
      <c r="C13" s="554"/>
      <c r="D13" s="554"/>
      <c r="E13" s="554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53" t="s">
        <v>319</v>
      </c>
      <c r="C15" s="554"/>
      <c r="D15" s="554"/>
      <c r="E15" s="554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55" t="s">
        <v>315</v>
      </c>
      <c r="F17" s="557">
        <f>SUM(F13:F16)</f>
        <v>261497.74</v>
      </c>
    </row>
    <row r="18" spans="2:6" ht="16.5" thickBot="1" x14ac:dyDescent="0.3">
      <c r="B18" s="388"/>
      <c r="C18" s="381"/>
      <c r="D18" s="382"/>
      <c r="E18" s="556"/>
      <c r="F18" s="558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37" t="s">
        <v>321</v>
      </c>
      <c r="C22" s="538"/>
      <c r="D22" s="538"/>
      <c r="E22" s="538"/>
      <c r="F22" s="541">
        <v>12020</v>
      </c>
    </row>
    <row r="23" spans="2:6" ht="15.75" thickBot="1" x14ac:dyDescent="0.3">
      <c r="B23" s="539"/>
      <c r="C23" s="540"/>
      <c r="D23" s="540"/>
      <c r="E23" s="540"/>
      <c r="F23" s="542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8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8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476" t="s">
        <v>208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286" t="s">
        <v>209</v>
      </c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87"/>
      <c r="X5" s="48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9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9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95"/>
      <c r="X25" s="49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95"/>
      <c r="X26" s="49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88"/>
      <c r="X27" s="489"/>
      <c r="Y27" s="49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89"/>
      <c r="X28" s="489"/>
      <c r="Y28" s="49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06">
        <f>SUM(M5:M35)</f>
        <v>321168.83</v>
      </c>
      <c r="N36" s="508">
        <f>SUM(N5:N35)</f>
        <v>467016</v>
      </c>
      <c r="O36" s="276"/>
      <c r="P36" s="277">
        <v>0</v>
      </c>
      <c r="Q36" s="51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07"/>
      <c r="N37" s="509"/>
      <c r="O37" s="276"/>
      <c r="P37" s="277">
        <v>0</v>
      </c>
      <c r="Q37" s="51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71911.59</v>
      </c>
      <c r="L52" s="496"/>
      <c r="M52" s="272"/>
      <c r="N52" s="272"/>
      <c r="P52" s="34"/>
      <c r="Q52" s="13"/>
    </row>
    <row r="53" spans="1:17" ht="16.5" thickBot="1" x14ac:dyDescent="0.3">
      <c r="D53" s="467" t="s">
        <v>12</v>
      </c>
      <c r="E53" s="467"/>
      <c r="F53" s="313">
        <f>F50-K52-C50</f>
        <v>-25952.549999999814</v>
      </c>
      <c r="I53" s="102"/>
      <c r="J53" s="103"/>
    </row>
    <row r="54" spans="1:17" ht="18.75" x14ac:dyDescent="0.3">
      <c r="D54" s="497" t="s">
        <v>95</v>
      </c>
      <c r="E54" s="497"/>
      <c r="F54" s="111">
        <v>-706888.38</v>
      </c>
      <c r="I54" s="468" t="s">
        <v>13</v>
      </c>
      <c r="J54" s="469"/>
      <c r="K54" s="470">
        <f>F56+F57+F58</f>
        <v>1308778.3500000003</v>
      </c>
      <c r="L54" s="470"/>
      <c r="M54" s="498" t="s">
        <v>211</v>
      </c>
      <c r="N54" s="499"/>
      <c r="O54" s="499"/>
      <c r="P54" s="499"/>
      <c r="Q54" s="500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01"/>
      <c r="N55" s="502"/>
      <c r="O55" s="502"/>
      <c r="P55" s="502"/>
      <c r="Q55" s="50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72">
        <f>-C4</f>
        <v>-567389.35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50" t="s">
        <v>18</v>
      </c>
      <c r="E58" s="451"/>
      <c r="F58" s="113">
        <v>2142307.62</v>
      </c>
      <c r="I58" s="452" t="s">
        <v>198</v>
      </c>
      <c r="J58" s="453"/>
      <c r="K58" s="454">
        <f>K54+K56</f>
        <v>741389.00000000035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1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1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19" workbookViewId="0">
      <selection activeCell="F37" sqref="F3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476" t="s">
        <v>208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87"/>
      <c r="X5" s="48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9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88"/>
      <c r="X27" s="489"/>
      <c r="Y27" s="49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89"/>
      <c r="X28" s="489"/>
      <c r="Y28" s="49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06">
        <f>SUM(M5:M35)</f>
        <v>1077791.3</v>
      </c>
      <c r="N36" s="508">
        <f>SUM(N5:N35)</f>
        <v>936398</v>
      </c>
      <c r="O36" s="276"/>
      <c r="P36" s="277">
        <v>0</v>
      </c>
      <c r="Q36" s="51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07"/>
      <c r="N37" s="509"/>
      <c r="O37" s="276"/>
      <c r="P37" s="277">
        <v>0</v>
      </c>
      <c r="Q37" s="51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90750.75</v>
      </c>
      <c r="L52" s="496"/>
      <c r="M52" s="272"/>
      <c r="N52" s="272"/>
      <c r="P52" s="34"/>
      <c r="Q52" s="13"/>
    </row>
    <row r="53" spans="1:17" ht="16.5" thickBot="1" x14ac:dyDescent="0.3">
      <c r="D53" s="467" t="s">
        <v>12</v>
      </c>
      <c r="E53" s="467"/>
      <c r="F53" s="313">
        <f>F50-K52-C50</f>
        <v>1739855.03</v>
      </c>
      <c r="I53" s="102"/>
      <c r="J53" s="103"/>
    </row>
    <row r="54" spans="1:17" ht="18.75" x14ac:dyDescent="0.3">
      <c r="D54" s="497" t="s">
        <v>95</v>
      </c>
      <c r="E54" s="497"/>
      <c r="F54" s="111">
        <v>-1567070.66</v>
      </c>
      <c r="I54" s="468" t="s">
        <v>13</v>
      </c>
      <c r="J54" s="469"/>
      <c r="K54" s="470">
        <f>F56+F57+F58</f>
        <v>703192.8600000001</v>
      </c>
      <c r="L54" s="470"/>
      <c r="M54" s="498" t="s">
        <v>211</v>
      </c>
      <c r="N54" s="499"/>
      <c r="O54" s="499"/>
      <c r="P54" s="499"/>
      <c r="Q54" s="500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01"/>
      <c r="N55" s="502"/>
      <c r="O55" s="502"/>
      <c r="P55" s="502"/>
      <c r="Q55" s="50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72">
        <f>-C4</f>
        <v>-567389.35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50" t="s">
        <v>18</v>
      </c>
      <c r="E58" s="451"/>
      <c r="F58" s="113">
        <v>754143.23</v>
      </c>
      <c r="I58" s="452" t="s">
        <v>198</v>
      </c>
      <c r="J58" s="453"/>
      <c r="K58" s="454">
        <f>K54+K56</f>
        <v>135803.51000000013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1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1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34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516" t="s">
        <v>323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87"/>
      <c r="X5" s="48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9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88"/>
      <c r="X27" s="489"/>
      <c r="Y27" s="49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89"/>
      <c r="X28" s="489"/>
      <c r="Y28" s="49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06">
        <f>SUM(M5:M35)</f>
        <v>1818445.73</v>
      </c>
      <c r="N36" s="508">
        <f>SUM(N5:N35)</f>
        <v>739014</v>
      </c>
      <c r="O36" s="276"/>
      <c r="P36" s="277">
        <v>0</v>
      </c>
      <c r="Q36" s="51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07"/>
      <c r="N37" s="509"/>
      <c r="O37" s="276"/>
      <c r="P37" s="277">
        <v>0</v>
      </c>
      <c r="Q37" s="51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144994.20000000001</v>
      </c>
      <c r="L52" s="496"/>
      <c r="M52" s="272"/>
      <c r="N52" s="272"/>
      <c r="P52" s="34"/>
      <c r="Q52" s="13"/>
    </row>
    <row r="53" spans="1:17" x14ac:dyDescent="0.25">
      <c r="D53" s="467" t="s">
        <v>12</v>
      </c>
      <c r="E53" s="467"/>
      <c r="F53" s="313">
        <f>F50-K52-C50</f>
        <v>2135426.1199999996</v>
      </c>
      <c r="I53" s="102"/>
      <c r="J53" s="103"/>
    </row>
    <row r="54" spans="1:17" ht="18.75" x14ac:dyDescent="0.3">
      <c r="D54" s="497" t="s">
        <v>95</v>
      </c>
      <c r="E54" s="497"/>
      <c r="F54" s="111">
        <v>-1448401.2</v>
      </c>
      <c r="I54" s="468" t="s">
        <v>13</v>
      </c>
      <c r="J54" s="469"/>
      <c r="K54" s="470">
        <f>F56+F57+F58</f>
        <v>1082916.0699999996</v>
      </c>
      <c r="L54" s="47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72">
        <f>-C4</f>
        <v>-754143.23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50" t="s">
        <v>18</v>
      </c>
      <c r="E58" s="451"/>
      <c r="F58" s="113">
        <v>1149740.4099999999</v>
      </c>
      <c r="I58" s="452" t="s">
        <v>198</v>
      </c>
      <c r="J58" s="453"/>
      <c r="K58" s="454">
        <f>K54+K56</f>
        <v>328772.83999999962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workbookViewId="0">
      <selection activeCell="D49" sqref="D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18" t="s">
        <v>420</v>
      </c>
      <c r="C43" s="519"/>
      <c r="D43" s="519"/>
      <c r="E43" s="520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21"/>
      <c r="C44" s="522"/>
      <c r="D44" s="522"/>
      <c r="E44" s="523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24"/>
      <c r="C45" s="525"/>
      <c r="D45" s="525"/>
      <c r="E45" s="526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27" t="s">
        <v>421</v>
      </c>
      <c r="K48" s="528"/>
      <c r="L48" s="529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30"/>
      <c r="K49" s="531"/>
      <c r="L49" s="532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workbookViewId="0">
      <selection sqref="A1:XFD1048576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516" t="s">
        <v>323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87"/>
      <c r="X5" s="48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42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49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41">
        <v>-1515</v>
      </c>
      <c r="R21" s="407">
        <v>18072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488"/>
      <c r="X27" s="489"/>
      <c r="Y27" s="49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489"/>
      <c r="X28" s="489"/>
      <c r="Y28" s="49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443">
        <f>7491+411</f>
        <v>7902</v>
      </c>
      <c r="O29" s="446" t="s">
        <v>455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8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454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443">
        <v>26626</v>
      </c>
      <c r="O30" s="447" t="s">
        <v>453</v>
      </c>
      <c r="P30" s="34">
        <f t="shared" si="0"/>
        <v>842352.21</v>
      </c>
      <c r="Q30" s="326">
        <v>0</v>
      </c>
      <c r="R30" s="445">
        <v>92514</v>
      </c>
      <c r="T30" s="448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456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457</v>
      </c>
      <c r="L31" s="63">
        <v>16621.14</v>
      </c>
      <c r="M31" s="32">
        <f>998+41741</f>
        <v>42739</v>
      </c>
      <c r="N31" s="443">
        <f>10137+26711</f>
        <v>36848</v>
      </c>
      <c r="O31" s="446" t="s">
        <v>455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8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459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8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9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4">
        <f t="shared" si="1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06">
        <f>SUM(M5:M35)</f>
        <v>2143864.4900000002</v>
      </c>
      <c r="N36" s="508">
        <f>SUM(N5:N35)</f>
        <v>791108</v>
      </c>
      <c r="O36" s="276"/>
      <c r="P36" s="277">
        <v>0</v>
      </c>
      <c r="Q36" s="53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07"/>
      <c r="N37" s="509"/>
      <c r="O37" s="276"/>
      <c r="P37" s="277">
        <v>0</v>
      </c>
      <c r="Q37" s="53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35">
        <f>M36+N36</f>
        <v>2934972.49</v>
      </c>
      <c r="N39" s="53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458</v>
      </c>
      <c r="L40" s="61">
        <v>13372.77</v>
      </c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397405.9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180192.62</v>
      </c>
      <c r="L52" s="496"/>
      <c r="M52" s="272"/>
      <c r="N52" s="272"/>
      <c r="P52" s="34"/>
      <c r="Q52" s="13"/>
    </row>
    <row r="53" spans="1:17" x14ac:dyDescent="0.25">
      <c r="D53" s="467" t="s">
        <v>12</v>
      </c>
      <c r="E53" s="467"/>
      <c r="F53" s="313">
        <f>F50-K52-C50</f>
        <v>2717217.48</v>
      </c>
      <c r="I53" s="102"/>
      <c r="J53" s="103"/>
    </row>
    <row r="54" spans="1:17" ht="18.75" x14ac:dyDescent="0.3">
      <c r="D54" s="497" t="s">
        <v>95</v>
      </c>
      <c r="E54" s="497"/>
      <c r="F54" s="111">
        <v>0</v>
      </c>
      <c r="I54" s="468" t="s">
        <v>13</v>
      </c>
      <c r="J54" s="469"/>
      <c r="K54" s="470">
        <f>F56+F57+F58</f>
        <v>3983785.9299999997</v>
      </c>
      <c r="L54" s="47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2717217.48</v>
      </c>
      <c r="H56" s="23"/>
      <c r="I56" s="108" t="s">
        <v>15</v>
      </c>
      <c r="J56" s="109"/>
      <c r="K56" s="472">
        <f>-C4</f>
        <v>-1149740.4099999999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50" t="s">
        <v>18</v>
      </c>
      <c r="E58" s="451"/>
      <c r="F58" s="113">
        <v>1266568.45</v>
      </c>
      <c r="I58" s="452" t="s">
        <v>198</v>
      </c>
      <c r="J58" s="453"/>
      <c r="K58" s="454">
        <f>K54+K56</f>
        <v>2834045.5199999996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2022-03-14T17:19:56Z</dcterms:modified>
</cp:coreProperties>
</file>