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1135" windowHeight="11715" firstSheet="7" activeTab="9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0" l="1"/>
  <c r="M18" i="10" l="1"/>
  <c r="M16" i="10" l="1"/>
  <c r="M14" i="10"/>
  <c r="M9" i="10" l="1"/>
  <c r="Q8" i="10" l="1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M8" i="10"/>
  <c r="M7" i="10"/>
  <c r="K77" i="11" l="1"/>
  <c r="N67" i="1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4" i="11"/>
  <c r="N3" i="11"/>
  <c r="G3" i="11"/>
  <c r="K81" i="10"/>
  <c r="I75" i="10"/>
  <c r="F75" i="10"/>
  <c r="C75" i="10"/>
  <c r="R50" i="10"/>
  <c r="N49" i="10"/>
  <c r="Q47" i="10"/>
  <c r="Q46" i="10"/>
  <c r="Q45" i="10"/>
  <c r="Q44" i="10"/>
  <c r="P43" i="10"/>
  <c r="Q43" i="10" s="1"/>
  <c r="P42" i="10"/>
  <c r="Q42" i="10" s="1"/>
  <c r="P41" i="10"/>
  <c r="Q41" i="10" s="1"/>
  <c r="P40" i="10"/>
  <c r="P39" i="10"/>
  <c r="Q39" i="10" s="1"/>
  <c r="Q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<sst xmlns="http://schemas.openxmlformats.org/spreadsheetml/2006/main" count="859" uniqueCount="536">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</sst>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0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165" fontId="2" fillId="4" borderId="76" xfId="1" applyNumberFormat="1" applyFont="1" applyFill="1" applyBorder="1" applyAlignment="1">
      <alignment horizontal="center"/>
    </xf>
    <xf numFmtId="0" fontId="23" fillId="4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99"/>
      <color rgb="FFFF99CC"/>
      <color rgb="FF0000FF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abSelected="1" topLeftCell="F13" workbookViewId="0">
      <selection activeCell="O26" sqref="O2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1"/>
      <c r="C1" s="503" t="s">
        <v>502</v>
      </c>
      <c r="D1" s="504"/>
      <c r="E1" s="504"/>
      <c r="F1" s="504"/>
      <c r="G1" s="504"/>
      <c r="H1" s="504"/>
      <c r="I1" s="504"/>
      <c r="J1" s="504"/>
      <c r="K1" s="504"/>
      <c r="L1" s="504"/>
      <c r="M1" s="504"/>
    </row>
    <row r="2" spans="1:18" ht="16.5" thickBot="1" x14ac:dyDescent="0.3">
      <c r="B2" s="5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5" t="s">
        <v>0</v>
      </c>
      <c r="C3" s="506"/>
      <c r="D3" s="14"/>
      <c r="E3" s="15"/>
      <c r="F3" s="16"/>
      <c r="H3" s="507" t="s">
        <v>1</v>
      </c>
      <c r="I3" s="507"/>
      <c r="K3" s="18"/>
      <c r="L3" s="19"/>
      <c r="M3" s="20"/>
      <c r="P3" s="499" t="s">
        <v>2</v>
      </c>
      <c r="Q3" s="469" t="s">
        <v>509</v>
      </c>
      <c r="R3" s="528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474" t="s">
        <v>5</v>
      </c>
      <c r="F4" s="475"/>
      <c r="H4" s="476" t="s">
        <v>6</v>
      </c>
      <c r="I4" s="477"/>
      <c r="J4" s="25"/>
      <c r="K4" s="26"/>
      <c r="L4" s="27"/>
      <c r="M4" s="28" t="s">
        <v>7</v>
      </c>
      <c r="N4" s="29" t="s">
        <v>8</v>
      </c>
      <c r="P4" s="500"/>
      <c r="Q4" s="30" t="s">
        <v>9</v>
      </c>
      <c r="R4" s="529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468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8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8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8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71">
        <v>0</v>
      </c>
      <c r="N17" s="43">
        <v>53215</v>
      </c>
      <c r="O17" s="470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70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0</v>
      </c>
      <c r="N20" s="43">
        <v>0</v>
      </c>
      <c r="P20" s="49">
        <f t="shared" si="0"/>
        <v>2391</v>
      </c>
      <c r="Q20" s="45">
        <f t="shared" si="1"/>
        <v>-96755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/>
      <c r="D21" s="47"/>
      <c r="E21" s="35">
        <v>45068</v>
      </c>
      <c r="F21" s="36"/>
      <c r="G21" s="37"/>
      <c r="H21" s="38">
        <v>45068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/>
      <c r="D22" s="47"/>
      <c r="E22" s="35">
        <v>45069</v>
      </c>
      <c r="F22" s="36"/>
      <c r="G22" s="37"/>
      <c r="H22" s="38">
        <v>45069</v>
      </c>
      <c r="I22" s="359"/>
      <c r="J22" s="40"/>
      <c r="K22" s="358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/>
      <c r="D23" s="47"/>
      <c r="E23" s="35">
        <v>45070</v>
      </c>
      <c r="F23" s="36"/>
      <c r="G23" s="37"/>
      <c r="H23" s="38">
        <v>45070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/>
      <c r="D24" s="51"/>
      <c r="E24" s="35">
        <v>45071</v>
      </c>
      <c r="F24" s="36"/>
      <c r="G24" s="37"/>
      <c r="H24" s="38">
        <v>45071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/>
      <c r="D25" s="47"/>
      <c r="E25" s="35">
        <v>45072</v>
      </c>
      <c r="F25" s="36"/>
      <c r="G25" s="37"/>
      <c r="H25" s="38">
        <v>45072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</row>
    <row r="26" spans="1:19" ht="18" thickBot="1" x14ac:dyDescent="0.35">
      <c r="A26" s="31" t="s">
        <v>528</v>
      </c>
      <c r="B26" s="32">
        <v>45073</v>
      </c>
      <c r="C26" s="33"/>
      <c r="D26" s="47"/>
      <c r="E26" s="35">
        <v>45073</v>
      </c>
      <c r="F26" s="36"/>
      <c r="G26" s="37"/>
      <c r="H26" s="38">
        <v>45073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/>
      <c r="D27" s="51"/>
      <c r="E27" s="35">
        <v>45074</v>
      </c>
      <c r="F27" s="36"/>
      <c r="G27" s="37"/>
      <c r="H27" s="38">
        <v>45074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/>
      <c r="D28" s="51"/>
      <c r="E28" s="35">
        <v>45075</v>
      </c>
      <c r="F28" s="36"/>
      <c r="G28" s="37"/>
      <c r="H28" s="38">
        <v>45075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/>
      <c r="D29" s="76"/>
      <c r="E29" s="35">
        <v>45076</v>
      </c>
      <c r="F29" s="36"/>
      <c r="G29" s="37"/>
      <c r="H29" s="38">
        <v>45076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/>
      <c r="D30" s="76"/>
      <c r="E30" s="35">
        <v>45077</v>
      </c>
      <c r="F30" s="36"/>
      <c r="G30" s="37"/>
      <c r="H30" s="38">
        <v>45077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</row>
    <row r="31" spans="1:19" ht="18" thickBot="1" x14ac:dyDescent="0.35">
      <c r="A31" s="31" t="s">
        <v>526</v>
      </c>
      <c r="B31" s="32">
        <v>45078</v>
      </c>
      <c r="C31" s="33"/>
      <c r="D31" s="79"/>
      <c r="E31" s="35">
        <v>45078</v>
      </c>
      <c r="F31" s="36"/>
      <c r="G31" s="37"/>
      <c r="H31" s="38">
        <v>45078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/>
      <c r="D32" s="305"/>
      <c r="E32" s="35">
        <v>45079</v>
      </c>
      <c r="F32" s="36"/>
      <c r="G32" s="37"/>
      <c r="H32" s="38">
        <v>45079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31" t="s">
        <v>528</v>
      </c>
      <c r="B33" s="32">
        <v>45080</v>
      </c>
      <c r="C33" s="33"/>
      <c r="D33" s="83"/>
      <c r="E33" s="35">
        <v>45080</v>
      </c>
      <c r="F33" s="36"/>
      <c r="G33" s="37"/>
      <c r="H33" s="38">
        <v>45080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 t="s">
        <v>522</v>
      </c>
      <c r="B34" s="32">
        <v>45081</v>
      </c>
      <c r="C34" s="33"/>
      <c r="D34" s="83"/>
      <c r="E34" s="35">
        <v>45081</v>
      </c>
      <c r="F34" s="36"/>
      <c r="G34" s="37"/>
      <c r="H34" s="38">
        <v>45081</v>
      </c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 t="s">
        <v>523</v>
      </c>
      <c r="B35" s="32">
        <v>45082</v>
      </c>
      <c r="C35" s="86"/>
      <c r="D35" s="79"/>
      <c r="E35" s="35">
        <v>45082</v>
      </c>
      <c r="F35" s="36"/>
      <c r="G35" s="37"/>
      <c r="H35" s="38">
        <v>45082</v>
      </c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 t="s">
        <v>524</v>
      </c>
      <c r="B36" s="32">
        <v>45083</v>
      </c>
      <c r="C36" s="90"/>
      <c r="D36" s="364"/>
      <c r="E36" s="35">
        <v>45083</v>
      </c>
      <c r="F36" s="36"/>
      <c r="G36" s="92"/>
      <c r="H36" s="38">
        <v>45083</v>
      </c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f t="shared" si="0"/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f t="shared" si="0"/>
        <v>27485</v>
      </c>
      <c r="Q39" s="45">
        <f t="shared" si="1"/>
        <v>27485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f t="shared" si="0"/>
        <v>27070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453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/>
      <c r="K46" s="343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3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483">
        <f>SUM(M5:M40)</f>
        <v>964605.5</v>
      </c>
      <c r="N49" s="483">
        <f>SUM(N5:N40)</f>
        <v>714520.15</v>
      </c>
      <c r="P49" s="111">
        <f>SUM(P5:P40)</f>
        <v>2118712.15</v>
      </c>
      <c r="Q49" s="495">
        <f>SUM(Q5:Q40)</f>
        <v>-64634.850000000006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484"/>
      <c r="N50" s="484"/>
      <c r="P50" s="44"/>
      <c r="Q50" s="496"/>
      <c r="R50" s="112">
        <f>SUM(R5:R49)</f>
        <v>1810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497">
        <f>M49+N49</f>
        <v>1679125.65</v>
      </c>
      <c r="N53" s="49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9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3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3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43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456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256643.5</v>
      </c>
      <c r="D75" s="142"/>
      <c r="E75" s="143" t="s">
        <v>12</v>
      </c>
      <c r="F75" s="144">
        <f>SUM(F5:F68)</f>
        <v>2154467</v>
      </c>
      <c r="G75" s="145"/>
      <c r="H75" s="143" t="s">
        <v>13</v>
      </c>
      <c r="I75" s="146">
        <f>SUM(I5:I68)</f>
        <v>53349</v>
      </c>
      <c r="J75" s="147"/>
      <c r="K75" s="148" t="s">
        <v>14</v>
      </c>
      <c r="L75" s="149">
        <f>SUM(L5:L73)-L26</f>
        <v>159298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1" t="s">
        <v>15</v>
      </c>
      <c r="I77" s="492"/>
      <c r="J77" s="154"/>
      <c r="K77" s="493">
        <f>I75+L75</f>
        <v>212647</v>
      </c>
      <c r="L77" s="494"/>
      <c r="M77" s="155"/>
      <c r="N77" s="155"/>
      <c r="P77" s="44"/>
      <c r="Q77" s="19"/>
    </row>
    <row r="78" spans="1:17" x14ac:dyDescent="0.25">
      <c r="D78" s="485" t="s">
        <v>16</v>
      </c>
      <c r="E78" s="485"/>
      <c r="F78" s="156">
        <f>F75-K77-C75</f>
        <v>1685176.5</v>
      </c>
      <c r="I78" s="157"/>
      <c r="J78" s="158"/>
    </row>
    <row r="79" spans="1:17" ht="18.75" x14ac:dyDescent="0.3">
      <c r="D79" s="486" t="s">
        <v>17</v>
      </c>
      <c r="E79" s="486"/>
      <c r="F79" s="101">
        <v>0</v>
      </c>
      <c r="I79" s="487" t="s">
        <v>18</v>
      </c>
      <c r="J79" s="488"/>
      <c r="K79" s="489">
        <f>F81+F82+F83</f>
        <v>1685176.5</v>
      </c>
      <c r="L79" s="48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1685176.5</v>
      </c>
      <c r="H81" s="168"/>
      <c r="I81" s="169" t="s">
        <v>21</v>
      </c>
      <c r="J81" s="170"/>
      <c r="K81" s="490">
        <f>-C4</f>
        <v>-3065283.79</v>
      </c>
      <c r="L81" s="489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478" t="s">
        <v>24</v>
      </c>
      <c r="E83" s="479"/>
      <c r="F83" s="173">
        <v>0</v>
      </c>
      <c r="I83" s="523" t="s">
        <v>25</v>
      </c>
      <c r="J83" s="524"/>
      <c r="K83" s="525">
        <f>K79+K81</f>
        <v>-1380107.29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B3" sqref="B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435"/>
      <c r="J3" s="290"/>
      <c r="K3" s="237"/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435"/>
      <c r="J4" s="290"/>
      <c r="K4" s="237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435"/>
      <c r="J5" s="290"/>
      <c r="K5" s="237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435"/>
      <c r="J6" s="290"/>
      <c r="K6" s="237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435"/>
      <c r="J7" s="290"/>
      <c r="K7" s="237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435"/>
      <c r="J8" s="290"/>
      <c r="K8" s="237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435"/>
      <c r="J9" s="290"/>
      <c r="K9" s="237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435"/>
      <c r="J10" s="290"/>
      <c r="K10" s="237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435"/>
      <c r="J11" s="290"/>
      <c r="K11" s="237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435"/>
      <c r="J12" s="290"/>
      <c r="K12" s="237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435"/>
      <c r="J13" s="290"/>
      <c r="K13" s="237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435"/>
      <c r="J14" s="290"/>
      <c r="K14" s="237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435"/>
      <c r="J15" s="290"/>
      <c r="K15" s="237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435"/>
      <c r="J16" s="290"/>
      <c r="K16" s="237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435"/>
      <c r="J17" s="290"/>
      <c r="K17" s="237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435"/>
      <c r="J18" s="290"/>
      <c r="K18" s="237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435"/>
      <c r="J19" s="290"/>
      <c r="K19" s="237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435"/>
      <c r="J20" s="290"/>
      <c r="K20" s="237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435"/>
      <c r="J21" s="290"/>
      <c r="K21" s="237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435"/>
      <c r="J22" s="290"/>
      <c r="K22" s="237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435"/>
      <c r="J23" s="290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435"/>
      <c r="J24" s="290"/>
      <c r="K24" s="237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435"/>
      <c r="J25" s="290"/>
      <c r="K25" s="237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435"/>
      <c r="J26" s="290"/>
      <c r="K26" s="237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435"/>
      <c r="J27" s="290"/>
      <c r="K27" s="237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4"/>
      <c r="C41" s="223"/>
      <c r="D41" s="405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4"/>
      <c r="C42" s="223"/>
      <c r="D42" s="405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17" t="s">
        <v>35</v>
      </c>
      <c r="J67" s="518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1"/>
      <c r="C1" s="503" t="s">
        <v>26</v>
      </c>
      <c r="D1" s="504"/>
      <c r="E1" s="504"/>
      <c r="F1" s="504"/>
      <c r="G1" s="504"/>
      <c r="H1" s="504"/>
      <c r="I1" s="504"/>
      <c r="J1" s="504"/>
      <c r="K1" s="504"/>
      <c r="L1" s="504"/>
      <c r="M1" s="504"/>
    </row>
    <row r="2" spans="1:18" ht="16.5" thickBot="1" x14ac:dyDescent="0.3">
      <c r="B2" s="5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5" t="s">
        <v>0</v>
      </c>
      <c r="C3" s="506"/>
      <c r="D3" s="14"/>
      <c r="E3" s="15"/>
      <c r="F3" s="16"/>
      <c r="H3" s="507" t="s">
        <v>1</v>
      </c>
      <c r="I3" s="507"/>
      <c r="K3" s="18"/>
      <c r="L3" s="19"/>
      <c r="M3" s="20"/>
      <c r="P3" s="499" t="s">
        <v>2</v>
      </c>
      <c r="R3" s="472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74" t="s">
        <v>5</v>
      </c>
      <c r="F4" s="475"/>
      <c r="H4" s="476" t="s">
        <v>6</v>
      </c>
      <c r="I4" s="477"/>
      <c r="J4" s="25"/>
      <c r="K4" s="26"/>
      <c r="L4" s="27"/>
      <c r="M4" s="28" t="s">
        <v>7</v>
      </c>
      <c r="N4" s="29" t="s">
        <v>8</v>
      </c>
      <c r="P4" s="500"/>
      <c r="Q4" s="30" t="s">
        <v>9</v>
      </c>
      <c r="R4" s="473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83">
        <f>SUM(M5:M40)</f>
        <v>1399609.5</v>
      </c>
      <c r="N49" s="483">
        <f>SUM(N5:N40)</f>
        <v>910600</v>
      </c>
      <c r="P49" s="111">
        <f>SUM(P5:P40)</f>
        <v>3236981.46</v>
      </c>
      <c r="Q49" s="495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84"/>
      <c r="N50" s="484"/>
      <c r="P50" s="44"/>
      <c r="Q50" s="496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97">
        <f>M49+N49</f>
        <v>2310209.5</v>
      </c>
      <c r="N53" s="498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1" t="s">
        <v>15</v>
      </c>
      <c r="I77" s="492"/>
      <c r="J77" s="154"/>
      <c r="K77" s="493">
        <f>I75+L75</f>
        <v>1552957.04</v>
      </c>
      <c r="L77" s="494"/>
      <c r="M77" s="155"/>
      <c r="N77" s="155"/>
      <c r="P77" s="44"/>
      <c r="Q77" s="19"/>
    </row>
    <row r="78" spans="1:17" x14ac:dyDescent="0.25">
      <c r="D78" s="485" t="s">
        <v>16</v>
      </c>
      <c r="E78" s="485"/>
      <c r="F78" s="156">
        <f>F75-K77-C75</f>
        <v>-123007.98000000021</v>
      </c>
      <c r="I78" s="157"/>
      <c r="J78" s="158"/>
    </row>
    <row r="79" spans="1:17" ht="18.75" x14ac:dyDescent="0.3">
      <c r="D79" s="486" t="s">
        <v>17</v>
      </c>
      <c r="E79" s="486"/>
      <c r="F79" s="101">
        <v>-1513561.68</v>
      </c>
      <c r="I79" s="487" t="s">
        <v>18</v>
      </c>
      <c r="J79" s="488"/>
      <c r="K79" s="489">
        <f>F81+F82+F83</f>
        <v>1950142.8099999996</v>
      </c>
      <c r="L79" s="48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490">
        <f>-C4</f>
        <v>-3445405.07</v>
      </c>
      <c r="L81" s="489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78" t="s">
        <v>24</v>
      </c>
      <c r="E83" s="479"/>
      <c r="F83" s="173">
        <v>3504178.07</v>
      </c>
      <c r="I83" s="480" t="s">
        <v>220</v>
      </c>
      <c r="J83" s="481"/>
      <c r="K83" s="482">
        <f>K79+K81</f>
        <v>-1495262.2600000002</v>
      </c>
      <c r="L83" s="482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17" t="s">
        <v>35</v>
      </c>
      <c r="J67" s="518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19"/>
      <c r="J68" s="52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2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1"/>
      <c r="C1" s="503" t="s">
        <v>120</v>
      </c>
      <c r="D1" s="504"/>
      <c r="E1" s="504"/>
      <c r="F1" s="504"/>
      <c r="G1" s="504"/>
      <c r="H1" s="504"/>
      <c r="I1" s="504"/>
      <c r="J1" s="504"/>
      <c r="K1" s="504"/>
      <c r="L1" s="504"/>
      <c r="M1" s="504"/>
    </row>
    <row r="2" spans="1:18" ht="16.5" thickBot="1" x14ac:dyDescent="0.3">
      <c r="B2" s="5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5" t="s">
        <v>0</v>
      </c>
      <c r="C3" s="506"/>
      <c r="D3" s="14"/>
      <c r="E3" s="15"/>
      <c r="F3" s="16"/>
      <c r="H3" s="507" t="s">
        <v>1</v>
      </c>
      <c r="I3" s="507"/>
      <c r="K3" s="18"/>
      <c r="L3" s="19"/>
      <c r="M3" s="20"/>
      <c r="P3" s="499" t="s">
        <v>2</v>
      </c>
      <c r="R3" s="47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74" t="s">
        <v>5</v>
      </c>
      <c r="F4" s="475"/>
      <c r="H4" s="476" t="s">
        <v>6</v>
      </c>
      <c r="I4" s="477"/>
      <c r="J4" s="25"/>
      <c r="K4" s="26"/>
      <c r="L4" s="27"/>
      <c r="M4" s="28" t="s">
        <v>7</v>
      </c>
      <c r="N4" s="29" t="s">
        <v>8</v>
      </c>
      <c r="P4" s="500"/>
      <c r="Q4" s="30" t="s">
        <v>9</v>
      </c>
      <c r="R4" s="473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83">
        <f>SUM(M5:M40)</f>
        <v>1964337.8699999999</v>
      </c>
      <c r="N49" s="483">
        <f>SUM(N5:N40)</f>
        <v>1314937</v>
      </c>
      <c r="P49" s="111">
        <f>SUM(P5:P40)</f>
        <v>3956557.8699999996</v>
      </c>
      <c r="Q49" s="495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84"/>
      <c r="N50" s="484"/>
      <c r="P50" s="44"/>
      <c r="Q50" s="496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97">
        <f>M49+N49</f>
        <v>3279274.87</v>
      </c>
      <c r="N53" s="498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1" t="s">
        <v>15</v>
      </c>
      <c r="I77" s="492"/>
      <c r="J77" s="154"/>
      <c r="K77" s="493">
        <f>I75+L75</f>
        <v>526980.64000000013</v>
      </c>
      <c r="L77" s="494"/>
      <c r="M77" s="155"/>
      <c r="N77" s="155"/>
      <c r="P77" s="44"/>
      <c r="Q77" s="19"/>
    </row>
    <row r="78" spans="1:17" x14ac:dyDescent="0.25">
      <c r="D78" s="485" t="s">
        <v>16</v>
      </c>
      <c r="E78" s="485"/>
      <c r="F78" s="156">
        <f>F75-K77-C75</f>
        <v>1939381.5999999999</v>
      </c>
      <c r="I78" s="157"/>
      <c r="J78" s="158"/>
    </row>
    <row r="79" spans="1:17" ht="18.75" x14ac:dyDescent="0.3">
      <c r="D79" s="486" t="s">
        <v>17</v>
      </c>
      <c r="E79" s="486"/>
      <c r="F79" s="101">
        <v>-1830849.67</v>
      </c>
      <c r="I79" s="487" t="s">
        <v>18</v>
      </c>
      <c r="J79" s="488"/>
      <c r="K79" s="489">
        <f>F81+F82+F83</f>
        <v>3946521.55</v>
      </c>
      <c r="L79" s="48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490">
        <f>-C4</f>
        <v>-3504178.07</v>
      </c>
      <c r="L81" s="489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78" t="s">
        <v>24</v>
      </c>
      <c r="E83" s="479"/>
      <c r="F83" s="173">
        <v>3720574.62</v>
      </c>
      <c r="I83" s="523" t="s">
        <v>25</v>
      </c>
      <c r="J83" s="524"/>
      <c r="K83" s="525">
        <f>K79+K81</f>
        <v>442343.48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F39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17" t="s">
        <v>35</v>
      </c>
      <c r="J67" s="518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60" zoomScale="115" zoomScaleNormal="115" workbookViewId="0">
      <selection activeCell="G65" sqref="G6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1"/>
      <c r="C1" s="503" t="s">
        <v>238</v>
      </c>
      <c r="D1" s="504"/>
      <c r="E1" s="504"/>
      <c r="F1" s="504"/>
      <c r="G1" s="504"/>
      <c r="H1" s="504"/>
      <c r="I1" s="504"/>
      <c r="J1" s="504"/>
      <c r="K1" s="504"/>
      <c r="L1" s="504"/>
      <c r="M1" s="504"/>
    </row>
    <row r="2" spans="1:18" ht="16.5" thickBot="1" x14ac:dyDescent="0.3">
      <c r="B2" s="5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5" t="s">
        <v>0</v>
      </c>
      <c r="C3" s="506"/>
      <c r="D3" s="14"/>
      <c r="E3" s="15"/>
      <c r="F3" s="16"/>
      <c r="H3" s="507" t="s">
        <v>1</v>
      </c>
      <c r="I3" s="507"/>
      <c r="K3" s="18"/>
      <c r="L3" s="19"/>
      <c r="M3" s="20"/>
      <c r="P3" s="499" t="s">
        <v>2</v>
      </c>
      <c r="R3" s="52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74" t="s">
        <v>5</v>
      </c>
      <c r="F4" s="475"/>
      <c r="H4" s="476" t="s">
        <v>6</v>
      </c>
      <c r="I4" s="477"/>
      <c r="J4" s="25"/>
      <c r="K4" s="26"/>
      <c r="L4" s="27"/>
      <c r="M4" s="28" t="s">
        <v>7</v>
      </c>
      <c r="N4" s="29" t="s">
        <v>8</v>
      </c>
      <c r="P4" s="500"/>
      <c r="Q4" s="30" t="s">
        <v>9</v>
      </c>
      <c r="R4" s="529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83">
        <f>SUM(M5:M40)</f>
        <v>1803019.98</v>
      </c>
      <c r="N49" s="483">
        <f>SUM(N5:N40)</f>
        <v>1138524</v>
      </c>
      <c r="P49" s="111">
        <f>SUM(P5:P40)</f>
        <v>3684795.48</v>
      </c>
      <c r="Q49" s="495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84"/>
      <c r="N50" s="484"/>
      <c r="P50" s="44"/>
      <c r="Q50" s="496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97">
        <f>M49+N49</f>
        <v>2941543.98</v>
      </c>
      <c r="N53" s="498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1" t="s">
        <v>15</v>
      </c>
      <c r="I77" s="492"/>
      <c r="J77" s="154"/>
      <c r="K77" s="493">
        <f>I75+L75</f>
        <v>646140.08000000031</v>
      </c>
      <c r="L77" s="494"/>
      <c r="M77" s="155"/>
      <c r="N77" s="155"/>
      <c r="P77" s="44"/>
      <c r="Q77" s="19"/>
    </row>
    <row r="78" spans="1:17" x14ac:dyDescent="0.25">
      <c r="D78" s="485" t="s">
        <v>16</v>
      </c>
      <c r="E78" s="485"/>
      <c r="F78" s="156">
        <f>F75-K77-C75</f>
        <v>1113109.92</v>
      </c>
      <c r="I78" s="157"/>
      <c r="J78" s="158"/>
    </row>
    <row r="79" spans="1:17" ht="18.75" x14ac:dyDescent="0.3">
      <c r="D79" s="486" t="s">
        <v>17</v>
      </c>
      <c r="E79" s="486"/>
      <c r="F79" s="101">
        <v>-1405309.97</v>
      </c>
      <c r="I79" s="487" t="s">
        <v>18</v>
      </c>
      <c r="J79" s="488"/>
      <c r="K79" s="489">
        <f>F81+F82+F83</f>
        <v>3400888.74</v>
      </c>
      <c r="L79" s="48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490">
        <f>-C4</f>
        <v>-3504178.07</v>
      </c>
      <c r="L81" s="489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78" t="s">
        <v>24</v>
      </c>
      <c r="E83" s="479"/>
      <c r="F83" s="173">
        <v>3567993.62</v>
      </c>
      <c r="I83" s="480" t="s">
        <v>220</v>
      </c>
      <c r="J83" s="481"/>
      <c r="K83" s="482">
        <f>K79+K81</f>
        <v>-103289.32999999961</v>
      </c>
      <c r="L83" s="482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19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517" t="s">
        <v>35</v>
      </c>
      <c r="J67" s="518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275"/>
      <c r="D75" s="108">
        <v>71981.7</v>
      </c>
      <c r="E75" s="276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275"/>
      <c r="D76" s="101">
        <v>16327.98</v>
      </c>
      <c r="E76" s="276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275"/>
      <c r="D77" s="101">
        <v>4721.6000000000004</v>
      </c>
      <c r="E77" s="276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275"/>
      <c r="D78" s="101">
        <v>2870.4</v>
      </c>
      <c r="E78" s="276"/>
      <c r="I78" s="423"/>
      <c r="J78" s="424"/>
      <c r="K78" s="425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F81" sqref="F8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1"/>
      <c r="C1" s="503" t="s">
        <v>368</v>
      </c>
      <c r="D1" s="504"/>
      <c r="E1" s="504"/>
      <c r="F1" s="504"/>
      <c r="G1" s="504"/>
      <c r="H1" s="504"/>
      <c r="I1" s="504"/>
      <c r="J1" s="504"/>
      <c r="K1" s="504"/>
      <c r="L1" s="504"/>
      <c r="M1" s="504"/>
    </row>
    <row r="2" spans="1:18" ht="16.5" thickBot="1" x14ac:dyDescent="0.3">
      <c r="B2" s="50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5" t="s">
        <v>0</v>
      </c>
      <c r="C3" s="506"/>
      <c r="D3" s="14"/>
      <c r="E3" s="15"/>
      <c r="F3" s="16"/>
      <c r="H3" s="507" t="s">
        <v>1</v>
      </c>
      <c r="I3" s="507"/>
      <c r="K3" s="18"/>
      <c r="L3" s="19"/>
      <c r="M3" s="20"/>
      <c r="P3" s="499" t="s">
        <v>2</v>
      </c>
      <c r="R3" s="528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74" t="s">
        <v>5</v>
      </c>
      <c r="F4" s="475"/>
      <c r="H4" s="476" t="s">
        <v>6</v>
      </c>
      <c r="I4" s="477"/>
      <c r="J4" s="25"/>
      <c r="K4" s="26"/>
      <c r="L4" s="27"/>
      <c r="M4" s="28" t="s">
        <v>7</v>
      </c>
      <c r="N4" s="29" t="s">
        <v>8</v>
      </c>
      <c r="P4" s="500"/>
      <c r="Q4" s="30" t="s">
        <v>9</v>
      </c>
      <c r="R4" s="529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45030</v>
      </c>
      <c r="C45" s="93">
        <v>200000</v>
      </c>
      <c r="D45" s="102" t="s">
        <v>232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45034</v>
      </c>
      <c r="C46" s="93">
        <v>193160.35</v>
      </c>
      <c r="D46" s="102" t="s">
        <v>232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455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455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455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83">
        <f>SUM(M5:M40)</f>
        <v>2051765.3</v>
      </c>
      <c r="N49" s="483">
        <f>SUM(N5:N40)</f>
        <v>1741324</v>
      </c>
      <c r="P49" s="111">
        <f>SUM(P5:P40)</f>
        <v>4831473.13</v>
      </c>
      <c r="Q49" s="495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84"/>
      <c r="N50" s="484"/>
      <c r="P50" s="44"/>
      <c r="Q50" s="496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45044</v>
      </c>
      <c r="C53" s="93">
        <v>200000</v>
      </c>
      <c r="D53" s="114" t="s">
        <v>232</v>
      </c>
      <c r="E53" s="104"/>
      <c r="F53" s="110"/>
      <c r="G53" s="37"/>
      <c r="H53" s="106"/>
      <c r="I53" s="103"/>
      <c r="J53" s="338"/>
      <c r="K53" s="343"/>
      <c r="L53" s="49"/>
      <c r="M53" s="497">
        <f>M49+N49</f>
        <v>3793089.3</v>
      </c>
      <c r="N53" s="498"/>
      <c r="P53" s="44"/>
      <c r="Q53" s="19"/>
    </row>
    <row r="54" spans="1:18" ht="18" thickBot="1" x14ac:dyDescent="0.35">
      <c r="A54" s="31"/>
      <c r="B54" s="32">
        <v>45048</v>
      </c>
      <c r="C54" s="93">
        <v>406180</v>
      </c>
      <c r="D54" s="114" t="s">
        <v>232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45028</v>
      </c>
      <c r="K55" s="349" t="s">
        <v>331</v>
      </c>
      <c r="L55" s="49">
        <v>1856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45030</v>
      </c>
      <c r="K56" s="343" t="s">
        <v>496</v>
      </c>
      <c r="L56" s="84">
        <v>696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45034</v>
      </c>
      <c r="K57" s="343" t="s">
        <v>497</v>
      </c>
      <c r="L57" s="84">
        <v>3480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45037</v>
      </c>
      <c r="K58" s="343" t="s">
        <v>498</v>
      </c>
      <c r="L58" s="84">
        <v>28000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45042</v>
      </c>
      <c r="K59" s="343" t="s">
        <v>497</v>
      </c>
      <c r="L59" s="84">
        <v>3480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45042</v>
      </c>
      <c r="K60" s="343" t="s">
        <v>228</v>
      </c>
      <c r="L60" s="84">
        <v>1298.04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45049</v>
      </c>
      <c r="K61" s="456" t="s">
        <v>225</v>
      </c>
      <c r="L61" s="84">
        <v>1098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45051</v>
      </c>
      <c r="K62" s="350" t="s">
        <v>498</v>
      </c>
      <c r="L62" s="84">
        <v>28000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>
        <v>45051</v>
      </c>
      <c r="K63" s="343" t="s">
        <v>499</v>
      </c>
      <c r="L63" s="84">
        <v>850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457">
        <v>45051</v>
      </c>
      <c r="K64" s="458" t="s">
        <v>500</v>
      </c>
      <c r="L64" s="459">
        <v>47106.080000000002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1673930.35</v>
      </c>
      <c r="D75" s="142"/>
      <c r="E75" s="143" t="s">
        <v>12</v>
      </c>
      <c r="F75" s="144">
        <f>SUM(F5:F68)</f>
        <v>4898727</v>
      </c>
      <c r="G75" s="145"/>
      <c r="H75" s="143" t="s">
        <v>13</v>
      </c>
      <c r="I75" s="146">
        <f>SUM(I5:I68)</f>
        <v>94650</v>
      </c>
      <c r="J75" s="147"/>
      <c r="K75" s="148" t="s">
        <v>14</v>
      </c>
      <c r="L75" s="149">
        <f>SUM(L5:L73)-L26</f>
        <v>573822.46999999986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91" t="s">
        <v>15</v>
      </c>
      <c r="I77" s="492"/>
      <c r="J77" s="154"/>
      <c r="K77" s="493">
        <f>I75+L75</f>
        <v>668472.46999999986</v>
      </c>
      <c r="L77" s="494"/>
      <c r="M77" s="155"/>
      <c r="N77" s="155"/>
      <c r="P77" s="44"/>
      <c r="Q77" s="19"/>
    </row>
    <row r="78" spans="1:17" x14ac:dyDescent="0.25">
      <c r="D78" s="485" t="s">
        <v>16</v>
      </c>
      <c r="E78" s="485"/>
      <c r="F78" s="156">
        <f>F75-K77-C75</f>
        <v>2556324.1800000002</v>
      </c>
      <c r="I78" s="157"/>
      <c r="J78" s="158"/>
    </row>
    <row r="79" spans="1:17" ht="18.75" x14ac:dyDescent="0.3">
      <c r="D79" s="486" t="s">
        <v>17</v>
      </c>
      <c r="E79" s="486"/>
      <c r="F79" s="101">
        <v>-2021696.34</v>
      </c>
      <c r="I79" s="487" t="s">
        <v>18</v>
      </c>
      <c r="J79" s="488"/>
      <c r="K79" s="489">
        <f>F81+F82+F83</f>
        <v>3490138.63</v>
      </c>
      <c r="L79" s="48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-121598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413029.84000000008</v>
      </c>
      <c r="H81" s="168"/>
      <c r="I81" s="169" t="s">
        <v>21</v>
      </c>
      <c r="J81" s="170"/>
      <c r="K81" s="490">
        <f>-C4</f>
        <v>-3567993.62</v>
      </c>
      <c r="L81" s="489"/>
    </row>
    <row r="82" spans="2:14" ht="16.5" thickBot="1" x14ac:dyDescent="0.3">
      <c r="D82" s="171" t="s">
        <v>22</v>
      </c>
      <c r="E82" s="152" t="s">
        <v>23</v>
      </c>
      <c r="F82" s="101">
        <v>11825</v>
      </c>
    </row>
    <row r="83" spans="2:14" ht="20.25" thickTop="1" thickBot="1" x14ac:dyDescent="0.35">
      <c r="C83" s="172">
        <v>45051</v>
      </c>
      <c r="D83" s="478" t="s">
        <v>24</v>
      </c>
      <c r="E83" s="479"/>
      <c r="F83" s="173">
        <v>3065283.79</v>
      </c>
      <c r="I83" s="523" t="s">
        <v>25</v>
      </c>
      <c r="J83" s="524"/>
      <c r="K83" s="525">
        <f>K79+K81</f>
        <v>-77854.990000000224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J34" sqref="J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08"/>
      <c r="J36" s="509"/>
      <c r="K36" s="509"/>
      <c r="L36" s="510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08"/>
      <c r="J37" s="509"/>
      <c r="K37" s="509"/>
      <c r="L37" s="510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4">
        <v>45048</v>
      </c>
      <c r="C40" s="465" t="s">
        <v>501</v>
      </c>
      <c r="D40" s="466">
        <v>10162.64</v>
      </c>
      <c r="E40" s="467"/>
      <c r="F40" s="84"/>
      <c r="G40" s="101">
        <f t="shared" si="0"/>
        <v>10162.64</v>
      </c>
      <c r="I40" s="511" t="s">
        <v>35</v>
      </c>
      <c r="J40" s="512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13"/>
      <c r="J41" s="514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15"/>
      <c r="J42" s="516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0</v>
      </c>
      <c r="G67" s="263">
        <f>SUM(G3:G66)</f>
        <v>2021696.34</v>
      </c>
      <c r="I67" s="517" t="s">
        <v>35</v>
      </c>
      <c r="J67" s="518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60"/>
      <c r="C81" s="461"/>
      <c r="D81" s="108"/>
      <c r="E81" s="462"/>
      <c r="I81"/>
      <c r="J81"/>
      <c r="K81"/>
      <c r="M81"/>
      <c r="N81"/>
    </row>
    <row r="82" spans="2:14" ht="15.75" x14ac:dyDescent="0.25">
      <c r="B82" s="235"/>
      <c r="C82" s="463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2023-06-09T21:52:33Z</dcterms:modified>
</cp:coreProperties>
</file>