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6  JUNIO  2023\"/>
    </mc:Choice>
  </mc:AlternateContent>
  <bookViews>
    <workbookView xWindow="0" yWindow="0" windowWidth="20400" windowHeight="11730" activeTab="2"/>
  </bookViews>
  <sheets>
    <sheet name="     M A R Z O     2 0 2 3     " sheetId="1" r:id="rId1"/>
    <sheet name="    A B R I L     2 0 2 3      " sheetId="2" r:id="rId2"/>
    <sheet name="    M A Y O       2 0 2 3      " sheetId="3" r:id="rId3"/>
    <sheet name="Hoja4" sheetId="4" r:id="rId4"/>
    <sheet name="Hoja5" sheetId="5" r:id="rId5"/>
    <sheet name="Hoja6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5" i="3" l="1"/>
  <c r="L59" i="3"/>
  <c r="I59" i="3"/>
  <c r="F59" i="3"/>
  <c r="C59" i="3"/>
  <c r="R56" i="3"/>
  <c r="N56" i="3"/>
  <c r="P55" i="3"/>
  <c r="Q55" i="3" s="1"/>
  <c r="Q54" i="3"/>
  <c r="Q53" i="3"/>
  <c r="Q52" i="3"/>
  <c r="Q51" i="3"/>
  <c r="Q50" i="3"/>
  <c r="Q49" i="3"/>
  <c r="Q48" i="3"/>
  <c r="Q47" i="3"/>
  <c r="Q46" i="3"/>
  <c r="Q45" i="3"/>
  <c r="Q44" i="3"/>
  <c r="Q43" i="3"/>
  <c r="Q42" i="3"/>
  <c r="Q41" i="3"/>
  <c r="Q40" i="3"/>
  <c r="Q39" i="3"/>
  <c r="Q38" i="3"/>
  <c r="Q37" i="3"/>
  <c r="P36" i="3"/>
  <c r="Q36" i="3" s="1"/>
  <c r="P35" i="3"/>
  <c r="Q35" i="3" s="1"/>
  <c r="P34" i="3"/>
  <c r="Q34" i="3" s="1"/>
  <c r="P33" i="3"/>
  <c r="Q33" i="3" s="1"/>
  <c r="P32" i="3"/>
  <c r="Q32" i="3" s="1"/>
  <c r="P31" i="3"/>
  <c r="Q31" i="3" s="1"/>
  <c r="P30" i="3"/>
  <c r="Q30" i="3" s="1"/>
  <c r="P29" i="3"/>
  <c r="Q29" i="3" s="1"/>
  <c r="P28" i="3"/>
  <c r="Q28" i="3" s="1"/>
  <c r="P27" i="3"/>
  <c r="Q27" i="3" s="1"/>
  <c r="P26" i="3"/>
  <c r="Q26" i="3" s="1"/>
  <c r="P25" i="3"/>
  <c r="Q25" i="3" s="1"/>
  <c r="P24" i="3"/>
  <c r="Q24" i="3" s="1"/>
  <c r="P23" i="3"/>
  <c r="Q23" i="3" s="1"/>
  <c r="P22" i="3"/>
  <c r="Q22" i="3" s="1"/>
  <c r="P21" i="3"/>
  <c r="Q21" i="3" s="1"/>
  <c r="P20" i="3"/>
  <c r="Q20" i="3" s="1"/>
  <c r="P19" i="3"/>
  <c r="Q19" i="3" s="1"/>
  <c r="P18" i="3"/>
  <c r="Q18" i="3" s="1"/>
  <c r="P17" i="3"/>
  <c r="Q17" i="3" s="1"/>
  <c r="P16" i="3"/>
  <c r="Q16" i="3" s="1"/>
  <c r="P15" i="3"/>
  <c r="Q15" i="3" s="1"/>
  <c r="P14" i="3"/>
  <c r="Q14" i="3" s="1"/>
  <c r="P13" i="3"/>
  <c r="Q13" i="3" s="1"/>
  <c r="P12" i="3"/>
  <c r="Q12" i="3" s="1"/>
  <c r="P11" i="3"/>
  <c r="Q11" i="3" s="1"/>
  <c r="P10" i="3"/>
  <c r="Q10" i="3" s="1"/>
  <c r="P9" i="3"/>
  <c r="Q9" i="3" s="1"/>
  <c r="P8" i="3"/>
  <c r="Q8" i="3" s="1"/>
  <c r="P7" i="3"/>
  <c r="Q7" i="3" s="1"/>
  <c r="M56" i="3"/>
  <c r="P6" i="3"/>
  <c r="Q6" i="3" s="1"/>
  <c r="P5" i="3"/>
  <c r="Q5" i="3" s="1"/>
  <c r="Q56" i="3" l="1"/>
  <c r="K61" i="3"/>
  <c r="F62" i="3" s="1"/>
  <c r="F65" i="3" s="1"/>
  <c r="K63" i="3" s="1"/>
  <c r="K67" i="3" s="1"/>
  <c r="M61" i="3"/>
  <c r="P56" i="3"/>
  <c r="Q53" i="2"/>
  <c r="Q54" i="2"/>
  <c r="Q55" i="2"/>
  <c r="Q56" i="2"/>
  <c r="Q57" i="2"/>
  <c r="Q58" i="2"/>
  <c r="Q59" i="2"/>
  <c r="Q60" i="2"/>
  <c r="P61" i="2"/>
  <c r="Q61" i="2" s="1"/>
  <c r="C67" i="2"/>
  <c r="Q39" i="2"/>
  <c r="Q40" i="2"/>
  <c r="Q41" i="2"/>
  <c r="Q42" i="2"/>
  <c r="Q43" i="2"/>
  <c r="Q44" i="2"/>
  <c r="Q45" i="2"/>
  <c r="Q46" i="2"/>
  <c r="Q47" i="2"/>
  <c r="Q48" i="2"/>
  <c r="Q49" i="2"/>
  <c r="F5" i="4" l="1"/>
  <c r="F6" i="4"/>
  <c r="F7" i="4"/>
  <c r="F8" i="4"/>
  <c r="F10" i="4"/>
  <c r="F11" i="4"/>
  <c r="F4" i="4"/>
  <c r="F12" i="4" l="1"/>
  <c r="M27" i="2"/>
  <c r="M11" i="1" l="1"/>
  <c r="M7" i="2"/>
  <c r="M5" i="2" l="1"/>
  <c r="D19" i="6" l="1"/>
  <c r="D21" i="6" s="1"/>
  <c r="K73" i="2"/>
  <c r="L67" i="2"/>
  <c r="I67" i="2"/>
  <c r="F67" i="2"/>
  <c r="N63" i="2"/>
  <c r="M63" i="2"/>
  <c r="P62" i="2"/>
  <c r="Q62" i="2" s="1"/>
  <c r="Q52" i="2"/>
  <c r="Q51" i="2"/>
  <c r="Q50" i="2"/>
  <c r="Q38" i="2"/>
  <c r="Q37" i="2"/>
  <c r="P36" i="2"/>
  <c r="Q36" i="2" s="1"/>
  <c r="R63" i="2" s="1"/>
  <c r="P35" i="2"/>
  <c r="Q35" i="2" s="1"/>
  <c r="P34" i="2"/>
  <c r="Q34" i="2" s="1"/>
  <c r="P33" i="2"/>
  <c r="Q33" i="2" s="1"/>
  <c r="P32" i="2"/>
  <c r="Q32" i="2" s="1"/>
  <c r="P31" i="2"/>
  <c r="Q31" i="2" s="1"/>
  <c r="P30" i="2"/>
  <c r="Q30" i="2" s="1"/>
  <c r="P29" i="2"/>
  <c r="Q29" i="2" s="1"/>
  <c r="P28" i="2"/>
  <c r="Q28" i="2" s="1"/>
  <c r="P27" i="2"/>
  <c r="Q27" i="2" s="1"/>
  <c r="P26" i="2"/>
  <c r="Q26" i="2" s="1"/>
  <c r="P25" i="2"/>
  <c r="Q25" i="2" s="1"/>
  <c r="P24" i="2"/>
  <c r="Q24" i="2" s="1"/>
  <c r="P23" i="2"/>
  <c r="Q23" i="2" s="1"/>
  <c r="P22" i="2"/>
  <c r="Q22" i="2" s="1"/>
  <c r="P21" i="2"/>
  <c r="Q21" i="2" s="1"/>
  <c r="P20" i="2"/>
  <c r="Q20" i="2" s="1"/>
  <c r="P19" i="2"/>
  <c r="Q19" i="2" s="1"/>
  <c r="P18" i="2"/>
  <c r="Q18" i="2" s="1"/>
  <c r="P17" i="2"/>
  <c r="Q17" i="2" s="1"/>
  <c r="P16" i="2"/>
  <c r="Q16" i="2" s="1"/>
  <c r="P15" i="2"/>
  <c r="Q15" i="2" s="1"/>
  <c r="P14" i="2"/>
  <c r="Q14" i="2" s="1"/>
  <c r="P13" i="2"/>
  <c r="Q13" i="2" s="1"/>
  <c r="P12" i="2"/>
  <c r="Q12" i="2" s="1"/>
  <c r="P11" i="2"/>
  <c r="Q11" i="2" s="1"/>
  <c r="P10" i="2"/>
  <c r="Q10" i="2" s="1"/>
  <c r="P9" i="2"/>
  <c r="Q9" i="2" s="1"/>
  <c r="P8" i="2"/>
  <c r="Q8" i="2" s="1"/>
  <c r="P7" i="2"/>
  <c r="Q7" i="2" s="1"/>
  <c r="P6" i="2"/>
  <c r="Q6" i="2" s="1"/>
  <c r="P5" i="2"/>
  <c r="Q5" i="2" s="1"/>
  <c r="K69" i="2" l="1"/>
  <c r="M69" i="2"/>
  <c r="Q63" i="2"/>
  <c r="P63" i="2"/>
  <c r="P18" i="1"/>
  <c r="C17" i="1"/>
  <c r="F70" i="2" l="1"/>
  <c r="F73" i="2" s="1"/>
  <c r="K71" i="2" s="1"/>
  <c r="K75" i="2" s="1"/>
  <c r="Q5" i="1"/>
  <c r="Q6" i="1"/>
  <c r="K55" i="1" l="1"/>
  <c r="L49" i="1"/>
  <c r="I49" i="1"/>
  <c r="F49" i="1"/>
  <c r="C49" i="1"/>
  <c r="R45" i="1"/>
  <c r="P44" i="1"/>
  <c r="Q44" i="1" s="1"/>
  <c r="P43" i="1"/>
  <c r="Q43" i="1" s="1"/>
  <c r="Q42" i="1"/>
  <c r="Q41" i="1"/>
  <c r="Q40" i="1"/>
  <c r="Q39" i="1"/>
  <c r="Q38" i="1"/>
  <c r="Q37" i="1"/>
  <c r="P36" i="1"/>
  <c r="Q36" i="1" s="1"/>
  <c r="P35" i="1"/>
  <c r="Q35" i="1" s="1"/>
  <c r="P34" i="1"/>
  <c r="Q34" i="1" s="1"/>
  <c r="P33" i="1"/>
  <c r="Q33" i="1" s="1"/>
  <c r="P32" i="1"/>
  <c r="Q32" i="1" s="1"/>
  <c r="P31" i="1"/>
  <c r="Q31" i="1" s="1"/>
  <c r="P30" i="1"/>
  <c r="Q30" i="1" s="1"/>
  <c r="P29" i="1"/>
  <c r="Q29" i="1" s="1"/>
  <c r="P28" i="1"/>
  <c r="Q28" i="1" s="1"/>
  <c r="P27" i="1"/>
  <c r="Q27" i="1" s="1"/>
  <c r="P26" i="1"/>
  <c r="Q26" i="1" s="1"/>
  <c r="P25" i="1"/>
  <c r="Q25" i="1" s="1"/>
  <c r="P24" i="1"/>
  <c r="Q24" i="1" s="1"/>
  <c r="P23" i="1"/>
  <c r="Q23" i="1" s="1"/>
  <c r="P22" i="1"/>
  <c r="Q22" i="1" s="1"/>
  <c r="N45" i="1"/>
  <c r="P21" i="1"/>
  <c r="Q21" i="1" s="1"/>
  <c r="P20" i="1"/>
  <c r="Q20" i="1" s="1"/>
  <c r="P19" i="1"/>
  <c r="Q19" i="1" s="1"/>
  <c r="Q18" i="1"/>
  <c r="P17" i="1"/>
  <c r="Q17" i="1" s="1"/>
  <c r="P16" i="1"/>
  <c r="Q16" i="1" s="1"/>
  <c r="P15" i="1"/>
  <c r="Q15" i="1" s="1"/>
  <c r="P14" i="1"/>
  <c r="Q14" i="1" s="1"/>
  <c r="P13" i="1"/>
  <c r="Q13" i="1" s="1"/>
  <c r="P12" i="1"/>
  <c r="Q12" i="1" s="1"/>
  <c r="P11" i="1"/>
  <c r="Q11" i="1" s="1"/>
  <c r="P10" i="1"/>
  <c r="Q10" i="1" s="1"/>
  <c r="P9" i="1"/>
  <c r="Q9" i="1" s="1"/>
  <c r="P8" i="1"/>
  <c r="Q8" i="1" s="1"/>
  <c r="P7" i="1"/>
  <c r="Q7" i="1" s="1"/>
  <c r="P6" i="1"/>
  <c r="M45" i="1"/>
  <c r="P5" i="1"/>
  <c r="K51" i="1" l="1"/>
  <c r="F52" i="1" s="1"/>
  <c r="F55" i="1" s="1"/>
  <c r="K53" i="1" s="1"/>
  <c r="K57" i="1" s="1"/>
  <c r="M51" i="1"/>
  <c r="P45" i="1"/>
  <c r="Q45" i="1"/>
</calcChain>
</file>

<file path=xl/comments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<sst xmlns="http://schemas.openxmlformats.org/spreadsheetml/2006/main" count="316" uniqueCount="69">
  <si>
    <t>COMPRAS</t>
  </si>
  <si>
    <t>INVENTARIO INICIAL</t>
  </si>
  <si>
    <t xml:space="preserve">VENTAS  </t>
  </si>
  <si>
    <t>GASTOS</t>
  </si>
  <si>
    <t>DEPOSITOS</t>
  </si>
  <si>
    <t>TARJETA</t>
  </si>
  <si>
    <t xml:space="preserve">CUADRE CON VENTA </t>
  </si>
  <si>
    <t xml:space="preserve"> </t>
  </si>
  <si>
    <t>TOTAL</t>
  </si>
  <si>
    <t>TOTAL 1</t>
  </si>
  <si>
    <t>TOTAL  2</t>
  </si>
  <si>
    <t>GRAN TOTAL GASTOS</t>
  </si>
  <si>
    <t>VENTAS NETAS</t>
  </si>
  <si>
    <t>SUB TOTAL</t>
  </si>
  <si>
    <t>Sub Total 1</t>
  </si>
  <si>
    <t>INVENTARIO  INICIAL</t>
  </si>
  <si>
    <t>MAS</t>
  </si>
  <si>
    <t>INVENTARIO FINAL</t>
  </si>
  <si>
    <t>GANANCIA</t>
  </si>
  <si>
    <t>BALANCE      ZAVALETA      V E R D U R A  S     MARZO       2 0 2 3</t>
  </si>
  <si>
    <t>KAREN</t>
  </si>
  <si>
    <t>APERTURA  EL 5 DE MARZO DEL 2023</t>
  </si>
  <si>
    <t xml:space="preserve">Diferencias </t>
  </si>
  <si>
    <t>karen</t>
  </si>
  <si>
    <t>norma</t>
  </si>
  <si>
    <t>daniela</t>
  </si>
  <si>
    <t>margarita</t>
  </si>
  <si>
    <t>????</t>
  </si>
  <si>
    <t>TORTILLAS</t>
  </si>
  <si>
    <t>CAJA    $  2,365.00</t>
  </si>
  <si>
    <t>CORTES</t>
  </si>
  <si>
    <t>VERDURAS</t>
  </si>
  <si>
    <t>Frutas y verduras</t>
  </si>
  <si>
    <t>Desechables</t>
  </si>
  <si>
    <t>Huevo</t>
  </si>
  <si>
    <t>LUZ</t>
  </si>
  <si>
    <t>BALANCE      ZAVALETA      V E R D U R A  S      ABRIL         2 0 2 3</t>
  </si>
  <si>
    <t xml:space="preserve">VENTA </t>
  </si>
  <si>
    <t xml:space="preserve">COMPRAS </t>
  </si>
  <si>
    <t xml:space="preserve">GASTOS </t>
  </si>
  <si>
    <t xml:space="preserve">DEPOSITO </t>
  </si>
  <si>
    <t>SALDO</t>
  </si>
  <si>
    <t>SUB-TOTAL</t>
  </si>
  <si>
    <t>SOBRANTE</t>
  </si>
  <si>
    <t xml:space="preserve">SE COMPENSA EN LOS DIAS  13--Y  15----MARZO </t>
  </si>
  <si>
    <t xml:space="preserve">FONDO DE CAJA </t>
  </si>
  <si>
    <t>Daniela</t>
  </si>
  <si>
    <t>Margarita</t>
  </si>
  <si>
    <t>AGUACATE-TORTILLAS</t>
  </si>
  <si>
    <t>X</t>
  </si>
  <si>
    <t>ABRIL,.2023</t>
  </si>
  <si>
    <t>Frutas y Verduras</t>
  </si>
  <si>
    <t>Total Play</t>
  </si>
  <si>
    <t>BALANCE      ZAVALETA      V E R D U R A  S     M A Y O         2 0 2 3</t>
  </si>
  <si>
    <t xml:space="preserve">  </t>
  </si>
  <si>
    <t xml:space="preserve">TORTILLAS </t>
  </si>
  <si>
    <t>140.00   Sin Baucher</t>
  </si>
  <si>
    <t>CORTE Original PERDIDO</t>
  </si>
  <si>
    <t>19.00    Sin Baucher</t>
  </si>
  <si>
    <t>239.00--+50.00  Sin Baucher</t>
  </si>
  <si>
    <t>747.00--+--32.00  Sin Baucher</t>
  </si>
  <si>
    <t xml:space="preserve">   194.00---+---65.00--+ 5.00-- Sin Baucher </t>
  </si>
  <si>
    <t>.</t>
  </si>
  <si>
    <t>FRUTAS</t>
  </si>
  <si>
    <t>HUEVO</t>
  </si>
  <si>
    <t>LEGUMBRES</t>
  </si>
  <si>
    <t>PAN CAJA</t>
  </si>
  <si>
    <t xml:space="preserve">COMISION Banco </t>
  </si>
  <si>
    <t>TOTAL PLAY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</si>
</sst>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5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3"/>
      <color rgb="FF990033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rgb="FF990033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1"/>
      <color rgb="FF990099"/>
      <name val="Calibri"/>
      <family val="2"/>
      <scheme val="minor"/>
    </font>
    <font>
      <b/>
      <sz val="12"/>
      <color rgb="FF990099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u/>
      <sz val="18"/>
      <color theme="0" tint="-0.499984740745262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00FF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40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i/>
      <sz val="11"/>
      <color rgb="FF0000FF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theme="5" tint="-0.499984740745262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9966FF"/>
        <bgColor indexed="64"/>
      </patternFill>
    </fill>
  </fills>
  <borders count="7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Dashed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double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double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/>
      <bottom style="double">
        <color indexed="64"/>
      </bottom>
      <diagonal/>
    </border>
    <border>
      <left style="thick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Dashed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Dashed">
        <color indexed="64"/>
      </left>
      <right/>
      <top/>
      <bottom style="medium">
        <color indexed="64"/>
      </bottom>
      <diagonal/>
    </border>
    <border>
      <left style="mediumDashed">
        <color indexed="64"/>
      </left>
      <right/>
      <top style="medium">
        <color indexed="64"/>
      </top>
      <bottom style="medium">
        <color indexed="64"/>
      </bottom>
      <diagonal/>
    </border>
    <border>
      <left style="mediumDashed">
        <color indexed="64"/>
      </left>
      <right/>
      <top style="medium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84">
    <xf numFmtId="0" fontId="0" fillId="0" borderId="0" xfId="0"/>
    <xf numFmtId="44" fontId="2" fillId="0" borderId="0" xfId="1" applyFont="1"/>
    <xf numFmtId="0" fontId="4" fillId="0" borderId="0" xfId="0" applyFont="1" applyAlignment="1">
      <alignment horizontal="center"/>
    </xf>
    <xf numFmtId="44" fontId="0" fillId="0" borderId="0" xfId="1" applyFont="1" applyFill="1"/>
    <xf numFmtId="44" fontId="0" fillId="0" borderId="0" xfId="1" applyFont="1"/>
    <xf numFmtId="44" fontId="1" fillId="0" borderId="0" xfId="1"/>
    <xf numFmtId="0" fontId="3" fillId="0" borderId="0" xfId="0" applyFont="1"/>
    <xf numFmtId="44" fontId="1" fillId="0" borderId="0" xfId="1" applyFill="1"/>
    <xf numFmtId="165" fontId="2" fillId="0" borderId="0" xfId="1" applyNumberFormat="1" applyFont="1" applyFill="1"/>
    <xf numFmtId="44" fontId="2" fillId="0" borderId="0" xfId="1" applyFont="1" applyFill="1"/>
    <xf numFmtId="0" fontId="6" fillId="0" borderId="0" xfId="0" applyFont="1" applyAlignment="1">
      <alignment horizontal="center"/>
    </xf>
    <xf numFmtId="0" fontId="7" fillId="0" borderId="5" xfId="0" applyFont="1" applyBorder="1" applyAlignment="1">
      <alignment vertical="center" wrapText="1"/>
    </xf>
    <xf numFmtId="165" fontId="2" fillId="0" borderId="0" xfId="1" applyNumberFormat="1" applyFont="1"/>
    <xf numFmtId="44" fontId="3" fillId="0" borderId="0" xfId="1" applyFont="1" applyFill="1"/>
    <xf numFmtId="0" fontId="10" fillId="0" borderId="7" xfId="0" applyFont="1" applyBorder="1"/>
    <xf numFmtId="164" fontId="11" fillId="0" borderId="8" xfId="0" applyNumberFormat="1" applyFont="1" applyBorder="1" applyAlignment="1">
      <alignment horizontal="center"/>
    </xf>
    <xf numFmtId="44" fontId="12" fillId="0" borderId="9" xfId="1" applyFont="1" applyBorder="1"/>
    <xf numFmtId="165" fontId="14" fillId="0" borderId="9" xfId="0" applyNumberFormat="1" applyFont="1" applyBorder="1"/>
    <xf numFmtId="0" fontId="14" fillId="0" borderId="9" xfId="0" applyFont="1" applyBorder="1"/>
    <xf numFmtId="44" fontId="14" fillId="0" borderId="9" xfId="1" applyFont="1" applyBorder="1"/>
    <xf numFmtId="16" fontId="0" fillId="0" borderId="0" xfId="0" applyNumberFormat="1"/>
    <xf numFmtId="164" fontId="2" fillId="0" borderId="19" xfId="0" applyNumberFormat="1" applyFont="1" applyFill="1" applyBorder="1" applyAlignment="1">
      <alignment horizontal="center"/>
    </xf>
    <xf numFmtId="44" fontId="2" fillId="0" borderId="20" xfId="1" applyFont="1" applyFill="1" applyBorder="1"/>
    <xf numFmtId="166" fontId="17" fillId="0" borderId="10" xfId="0" applyNumberFormat="1" applyFont="1" applyFill="1" applyBorder="1" applyAlignment="1">
      <alignment horizontal="left"/>
    </xf>
    <xf numFmtId="15" fontId="2" fillId="0" borderId="21" xfId="0" applyNumberFormat="1" applyFont="1" applyFill="1" applyBorder="1"/>
    <xf numFmtId="44" fontId="2" fillId="0" borderId="22" xfId="1" applyFont="1" applyFill="1" applyBorder="1"/>
    <xf numFmtId="0" fontId="0" fillId="0" borderId="0" xfId="0" applyFill="1"/>
    <xf numFmtId="15" fontId="2" fillId="0" borderId="23" xfId="0" applyNumberFormat="1" applyFont="1" applyFill="1" applyBorder="1"/>
    <xf numFmtId="44" fontId="2" fillId="0" borderId="24" xfId="1" applyFont="1" applyFill="1" applyBorder="1"/>
    <xf numFmtId="0" fontId="4" fillId="0" borderId="0" xfId="0" applyFont="1" applyFill="1" applyAlignment="1">
      <alignment horizontal="center"/>
    </xf>
    <xf numFmtId="44" fontId="18" fillId="0" borderId="25" xfId="1" applyFont="1" applyFill="1" applyBorder="1"/>
    <xf numFmtId="44" fontId="2" fillId="0" borderId="26" xfId="1" applyFont="1" applyFill="1" applyBorder="1"/>
    <xf numFmtId="16" fontId="4" fillId="0" borderId="0" xfId="0" applyNumberFormat="1" applyFont="1" applyAlignment="1">
      <alignment horizontal="center"/>
    </xf>
    <xf numFmtId="44" fontId="2" fillId="0" borderId="27" xfId="1" applyFont="1" applyFill="1" applyBorder="1"/>
    <xf numFmtId="44" fontId="3" fillId="0" borderId="28" xfId="1" applyFont="1" applyFill="1" applyBorder="1"/>
    <xf numFmtId="16" fontId="4" fillId="0" borderId="0" xfId="0" applyNumberFormat="1" applyFont="1" applyFill="1" applyAlignment="1">
      <alignment horizontal="center"/>
    </xf>
    <xf numFmtId="166" fontId="19" fillId="0" borderId="10" xfId="0" applyNumberFormat="1" applyFont="1" applyFill="1" applyBorder="1"/>
    <xf numFmtId="165" fontId="2" fillId="0" borderId="0" xfId="1" applyNumberFormat="1" applyFont="1" applyFill="1" applyAlignment="1">
      <alignment horizontal="center"/>
    </xf>
    <xf numFmtId="0" fontId="2" fillId="0" borderId="30" xfId="0" applyFont="1" applyFill="1" applyBorder="1" applyAlignment="1">
      <alignment horizontal="center"/>
    </xf>
    <xf numFmtId="44" fontId="2" fillId="0" borderId="31" xfId="1" applyFont="1" applyFill="1" applyBorder="1"/>
    <xf numFmtId="166" fontId="17" fillId="0" borderId="10" xfId="0" applyNumberFormat="1" applyFont="1" applyFill="1" applyBorder="1"/>
    <xf numFmtId="0" fontId="4" fillId="0" borderId="30" xfId="0" applyFont="1" applyFill="1" applyBorder="1" applyAlignment="1">
      <alignment horizontal="center"/>
    </xf>
    <xf numFmtId="165" fontId="20" fillId="0" borderId="0" xfId="1" applyNumberFormat="1" applyFont="1" applyFill="1" applyAlignment="1">
      <alignment horizontal="center"/>
    </xf>
    <xf numFmtId="0" fontId="2" fillId="0" borderId="30" xfId="0" applyFont="1" applyFill="1" applyBorder="1"/>
    <xf numFmtId="166" fontId="21" fillId="0" borderId="10" xfId="0" applyNumberFormat="1" applyFont="1" applyFill="1" applyBorder="1"/>
    <xf numFmtId="16" fontId="2" fillId="0" borderId="30" xfId="0" applyNumberFormat="1" applyFont="1" applyFill="1" applyBorder="1"/>
    <xf numFmtId="165" fontId="20" fillId="0" borderId="32" xfId="0" applyNumberFormat="1" applyFont="1" applyFill="1" applyBorder="1" applyAlignment="1">
      <alignment horizontal="left"/>
    </xf>
    <xf numFmtId="44" fontId="2" fillId="0" borderId="31" xfId="1" applyFont="1" applyFill="1" applyBorder="1" applyAlignment="1">
      <alignment horizontal="right"/>
    </xf>
    <xf numFmtId="44" fontId="3" fillId="0" borderId="29" xfId="1" applyFont="1" applyFill="1" applyBorder="1"/>
    <xf numFmtId="0" fontId="22" fillId="0" borderId="30" xfId="0" applyFont="1" applyFill="1" applyBorder="1" applyAlignment="1">
      <alignment wrapText="1"/>
    </xf>
    <xf numFmtId="166" fontId="4" fillId="0" borderId="10" xfId="0" applyNumberFormat="1" applyFont="1" applyFill="1" applyBorder="1"/>
    <xf numFmtId="0" fontId="22" fillId="0" borderId="30" xfId="0" applyFont="1" applyFill="1" applyBorder="1"/>
    <xf numFmtId="16" fontId="23" fillId="0" borderId="32" xfId="0" applyNumberFormat="1" applyFont="1" applyFill="1" applyBorder="1"/>
    <xf numFmtId="0" fontId="22" fillId="0" borderId="33" xfId="0" applyFont="1" applyFill="1" applyBorder="1" applyAlignment="1">
      <alignment horizontal="center" wrapText="1"/>
    </xf>
    <xf numFmtId="44" fontId="2" fillId="0" borderId="34" xfId="1" applyFont="1" applyFill="1" applyBorder="1"/>
    <xf numFmtId="165" fontId="2" fillId="0" borderId="32" xfId="0" applyNumberFormat="1" applyFont="1" applyFill="1" applyBorder="1" applyAlignment="1">
      <alignment horizontal="left"/>
    </xf>
    <xf numFmtId="16" fontId="4" fillId="0" borderId="32" xfId="0" applyNumberFormat="1" applyFont="1" applyFill="1" applyBorder="1" applyAlignment="1">
      <alignment horizontal="center"/>
    </xf>
    <xf numFmtId="44" fontId="2" fillId="0" borderId="34" xfId="1" applyFont="1" applyFill="1" applyBorder="1" applyAlignment="1">
      <alignment horizontal="right"/>
    </xf>
    <xf numFmtId="165" fontId="2" fillId="0" borderId="35" xfId="1" applyNumberFormat="1" applyFont="1" applyFill="1" applyBorder="1" applyAlignment="1">
      <alignment horizontal="center"/>
    </xf>
    <xf numFmtId="0" fontId="2" fillId="0" borderId="32" xfId="0" applyFont="1" applyFill="1" applyBorder="1" applyAlignment="1">
      <alignment horizontal="left"/>
    </xf>
    <xf numFmtId="165" fontId="2" fillId="0" borderId="7" xfId="0" applyNumberFormat="1" applyFont="1" applyFill="1" applyBorder="1" applyAlignment="1">
      <alignment horizontal="center"/>
    </xf>
    <xf numFmtId="0" fontId="20" fillId="0" borderId="32" xfId="0" applyFont="1" applyFill="1" applyBorder="1" applyAlignment="1">
      <alignment horizontal="left"/>
    </xf>
    <xf numFmtId="44" fontId="2" fillId="0" borderId="36" xfId="1" applyFont="1" applyFill="1" applyBorder="1" applyAlignment="1">
      <alignment horizontal="right"/>
    </xf>
    <xf numFmtId="165" fontId="20" fillId="0" borderId="35" xfId="1" applyNumberFormat="1" applyFont="1" applyFill="1" applyBorder="1" applyAlignment="1">
      <alignment horizontal="left"/>
    </xf>
    <xf numFmtId="0" fontId="24" fillId="0" borderId="30" xfId="0" applyFont="1" applyFill="1" applyBorder="1" applyAlignment="1">
      <alignment horizontal="left"/>
    </xf>
    <xf numFmtId="44" fontId="2" fillId="0" borderId="30" xfId="1" applyFont="1" applyFill="1" applyBorder="1" applyAlignment="1">
      <alignment horizontal="right"/>
    </xf>
    <xf numFmtId="165" fontId="2" fillId="0" borderId="30" xfId="1" applyNumberFormat="1" applyFont="1" applyFill="1" applyBorder="1" applyAlignment="1">
      <alignment horizontal="left"/>
    </xf>
    <xf numFmtId="0" fontId="20" fillId="0" borderId="30" xfId="0" applyFont="1" applyFill="1" applyBorder="1" applyAlignment="1">
      <alignment horizontal="left"/>
    </xf>
    <xf numFmtId="165" fontId="2" fillId="0" borderId="30" xfId="1" applyNumberFormat="1" applyFont="1" applyFill="1" applyBorder="1" applyAlignment="1">
      <alignment horizontal="center"/>
    </xf>
    <xf numFmtId="0" fontId="3" fillId="0" borderId="30" xfId="0" applyFont="1" applyFill="1" applyBorder="1" applyAlignment="1">
      <alignment horizontal="center"/>
    </xf>
    <xf numFmtId="166" fontId="17" fillId="0" borderId="37" xfId="0" applyNumberFormat="1" applyFont="1" applyFill="1" applyBorder="1"/>
    <xf numFmtId="16" fontId="2" fillId="0" borderId="33" xfId="0" applyNumberFormat="1" applyFont="1" applyFill="1" applyBorder="1" applyAlignment="1">
      <alignment horizontal="left"/>
    </xf>
    <xf numFmtId="165" fontId="4" fillId="0" borderId="30" xfId="1" applyNumberFormat="1" applyFont="1" applyFill="1" applyBorder="1" applyAlignment="1">
      <alignment horizontal="center"/>
    </xf>
    <xf numFmtId="0" fontId="4" fillId="0" borderId="30" xfId="0" applyFont="1" applyFill="1" applyBorder="1"/>
    <xf numFmtId="44" fontId="4" fillId="0" borderId="31" xfId="1" applyFont="1" applyFill="1" applyBorder="1"/>
    <xf numFmtId="166" fontId="21" fillId="0" borderId="30" xfId="0" applyNumberFormat="1" applyFont="1" applyFill="1" applyBorder="1"/>
    <xf numFmtId="0" fontId="4" fillId="0" borderId="30" xfId="0" applyFont="1" applyFill="1" applyBorder="1" applyAlignment="1">
      <alignment horizontal="left"/>
    </xf>
    <xf numFmtId="44" fontId="4" fillId="0" borderId="30" xfId="1" applyFont="1" applyFill="1" applyBorder="1" applyAlignment="1">
      <alignment horizontal="right"/>
    </xf>
    <xf numFmtId="166" fontId="17" fillId="0" borderId="30" xfId="0" applyNumberFormat="1" applyFont="1" applyFill="1" applyBorder="1"/>
    <xf numFmtId="166" fontId="4" fillId="0" borderId="30" xfId="0" applyNumberFormat="1" applyFont="1" applyFill="1" applyBorder="1"/>
    <xf numFmtId="44" fontId="4" fillId="0" borderId="30" xfId="1" applyFont="1" applyFill="1" applyBorder="1"/>
    <xf numFmtId="0" fontId="12" fillId="0" borderId="0" xfId="0" applyFont="1" applyFill="1" applyAlignment="1">
      <alignment horizontal="left" wrapText="1"/>
    </xf>
    <xf numFmtId="44" fontId="4" fillId="0" borderId="0" xfId="1" applyFont="1" applyFill="1"/>
    <xf numFmtId="166" fontId="19" fillId="0" borderId="30" xfId="0" applyNumberFormat="1" applyFont="1" applyFill="1" applyBorder="1"/>
    <xf numFmtId="165" fontId="12" fillId="0" borderId="30" xfId="1" applyNumberFormat="1" applyFont="1" applyFill="1" applyBorder="1" applyAlignment="1">
      <alignment horizontal="center"/>
    </xf>
    <xf numFmtId="0" fontId="14" fillId="0" borderId="30" xfId="0" applyFont="1" applyFill="1" applyBorder="1" applyAlignment="1">
      <alignment horizontal="center" wrapText="1"/>
    </xf>
    <xf numFmtId="0" fontId="21" fillId="0" borderId="30" xfId="0" applyFont="1" applyFill="1" applyBorder="1" applyAlignment="1">
      <alignment horizontal="left" vertical="center"/>
    </xf>
    <xf numFmtId="16" fontId="17" fillId="0" borderId="30" xfId="0" applyNumberFormat="1" applyFont="1" applyFill="1" applyBorder="1" applyAlignment="1">
      <alignment horizontal="left"/>
    </xf>
    <xf numFmtId="16" fontId="14" fillId="0" borderId="30" xfId="0" applyNumberFormat="1" applyFont="1" applyFill="1" applyBorder="1" applyAlignment="1">
      <alignment horizontal="left"/>
    </xf>
    <xf numFmtId="44" fontId="2" fillId="0" borderId="38" xfId="1" applyFont="1" applyFill="1" applyBorder="1"/>
    <xf numFmtId="44" fontId="2" fillId="0" borderId="5" xfId="1" applyFont="1" applyFill="1" applyBorder="1"/>
    <xf numFmtId="44" fontId="2" fillId="0" borderId="39" xfId="1" applyFont="1" applyFill="1" applyBorder="1"/>
    <xf numFmtId="44" fontId="3" fillId="0" borderId="40" xfId="1" applyFont="1" applyFill="1" applyBorder="1"/>
    <xf numFmtId="44" fontId="3" fillId="0" borderId="41" xfId="1" applyFont="1" applyFill="1" applyBorder="1"/>
    <xf numFmtId="44" fontId="18" fillId="0" borderId="42" xfId="1" applyFont="1" applyFill="1" applyBorder="1"/>
    <xf numFmtId="44" fontId="2" fillId="0" borderId="43" xfId="1" applyFont="1" applyFill="1" applyBorder="1"/>
    <xf numFmtId="44" fontId="2" fillId="0" borderId="0" xfId="1" applyFont="1" applyFill="1" applyBorder="1"/>
    <xf numFmtId="166" fontId="12" fillId="0" borderId="30" xfId="0" applyNumberFormat="1" applyFont="1" applyFill="1" applyBorder="1"/>
    <xf numFmtId="0" fontId="25" fillId="0" borderId="38" xfId="0" applyFont="1" applyFill="1" applyBorder="1" applyAlignment="1">
      <alignment horizontal="center"/>
    </xf>
    <xf numFmtId="16" fontId="4" fillId="0" borderId="30" xfId="0" applyNumberFormat="1" applyFont="1" applyFill="1" applyBorder="1" applyAlignment="1">
      <alignment horizontal="left"/>
    </xf>
    <xf numFmtId="44" fontId="2" fillId="0" borderId="15" xfId="1" applyFont="1" applyFill="1" applyBorder="1"/>
    <xf numFmtId="44" fontId="3" fillId="0" borderId="46" xfId="1" applyFont="1" applyFill="1" applyBorder="1"/>
    <xf numFmtId="44" fontId="2" fillId="0" borderId="30" xfId="1" applyFont="1" applyFill="1" applyBorder="1"/>
    <xf numFmtId="0" fontId="25" fillId="0" borderId="2" xfId="0" applyFont="1" applyFill="1" applyBorder="1" applyAlignment="1">
      <alignment horizontal="center"/>
    </xf>
    <xf numFmtId="0" fontId="12" fillId="0" borderId="30" xfId="0" applyFont="1" applyFill="1" applyBorder="1" applyAlignment="1">
      <alignment horizontal="center"/>
    </xf>
    <xf numFmtId="164" fontId="2" fillId="0" borderId="19" xfId="0" applyNumberFormat="1" applyFont="1" applyBorder="1" applyAlignment="1">
      <alignment horizontal="center"/>
    </xf>
    <xf numFmtId="44" fontId="2" fillId="0" borderId="49" xfId="1" applyFont="1" applyFill="1" applyBorder="1"/>
    <xf numFmtId="166" fontId="12" fillId="0" borderId="0" xfId="0" applyNumberFormat="1" applyFont="1"/>
    <xf numFmtId="15" fontId="2" fillId="0" borderId="50" xfId="0" applyNumberFormat="1" applyFont="1" applyBorder="1"/>
    <xf numFmtId="0" fontId="25" fillId="0" borderId="30" xfId="0" applyFont="1" applyBorder="1" applyAlignment="1">
      <alignment horizontal="center"/>
    </xf>
    <xf numFmtId="0" fontId="0" fillId="0" borderId="30" xfId="0" applyBorder="1"/>
    <xf numFmtId="15" fontId="2" fillId="0" borderId="30" xfId="0" applyNumberFormat="1" applyFont="1" applyBorder="1"/>
    <xf numFmtId="0" fontId="4" fillId="0" borderId="30" xfId="0" applyFont="1" applyBorder="1" applyAlignment="1">
      <alignment horizontal="left"/>
    </xf>
    <xf numFmtId="44" fontId="15" fillId="0" borderId="51" xfId="1" applyFont="1" applyFill="1" applyBorder="1" applyAlignment="1">
      <alignment horizontal="center" vertical="center"/>
    </xf>
    <xf numFmtId="44" fontId="15" fillId="0" borderId="43" xfId="1" applyFont="1" applyFill="1" applyBorder="1" applyAlignment="1">
      <alignment horizontal="center" vertical="center"/>
    </xf>
    <xf numFmtId="166" fontId="4" fillId="0" borderId="0" xfId="0" applyNumberFormat="1" applyFont="1" applyAlignment="1">
      <alignment horizontal="left"/>
    </xf>
    <xf numFmtId="15" fontId="2" fillId="0" borderId="52" xfId="0" applyNumberFormat="1" applyFont="1" applyBorder="1"/>
    <xf numFmtId="15" fontId="2" fillId="0" borderId="35" xfId="0" applyNumberFormat="1" applyFont="1" applyBorder="1"/>
    <xf numFmtId="165" fontId="21" fillId="0" borderId="23" xfId="1" applyNumberFormat="1" applyFont="1" applyFill="1" applyBorder="1" applyAlignment="1">
      <alignment horizontal="center"/>
    </xf>
    <xf numFmtId="0" fontId="22" fillId="0" borderId="0" xfId="0" applyFont="1" applyAlignment="1">
      <alignment horizontal="left"/>
    </xf>
    <xf numFmtId="44" fontId="2" fillId="0" borderId="25" xfId="1" applyFont="1" applyFill="1" applyBorder="1"/>
    <xf numFmtId="164" fontId="4" fillId="0" borderId="53" xfId="0" applyNumberFormat="1" applyFont="1" applyBorder="1" applyAlignment="1">
      <alignment horizontal="center"/>
    </xf>
    <xf numFmtId="44" fontId="12" fillId="0" borderId="54" xfId="1" applyFont="1" applyBorder="1"/>
    <xf numFmtId="0" fontId="0" fillId="0" borderId="55" xfId="0" applyBorder="1"/>
    <xf numFmtId="0" fontId="26" fillId="0" borderId="55" xfId="0" applyFont="1" applyBorder="1" applyAlignment="1">
      <alignment horizontal="center"/>
    </xf>
    <xf numFmtId="44" fontId="27" fillId="0" borderId="55" xfId="1" applyFont="1" applyBorder="1"/>
    <xf numFmtId="0" fontId="2" fillId="0" borderId="55" xfId="0" applyFont="1" applyBorder="1" applyAlignment="1">
      <alignment horizontal="center"/>
    </xf>
    <xf numFmtId="44" fontId="2" fillId="0" borderId="56" xfId="1" applyFont="1" applyBorder="1"/>
    <xf numFmtId="165" fontId="2" fillId="0" borderId="0" xfId="1" applyNumberFormat="1" applyFont="1" applyBorder="1"/>
    <xf numFmtId="166" fontId="2" fillId="0" borderId="57" xfId="0" applyNumberFormat="1" applyFont="1" applyBorder="1" applyAlignment="1">
      <alignment horizontal="center"/>
    </xf>
    <xf numFmtId="44" fontId="2" fillId="0" borderId="58" xfId="1" applyFont="1" applyBorder="1"/>
    <xf numFmtId="44" fontId="3" fillId="0" borderId="0" xfId="1" applyFont="1"/>
    <xf numFmtId="164" fontId="0" fillId="0" borderId="0" xfId="0" applyNumberFormat="1" applyAlignment="1">
      <alignment horizontal="center"/>
    </xf>
    <xf numFmtId="0" fontId="2" fillId="0" borderId="0" xfId="0" applyFont="1"/>
    <xf numFmtId="164" fontId="22" fillId="0" borderId="0" xfId="0" applyNumberFormat="1" applyFont="1" applyAlignment="1">
      <alignment horizontal="center"/>
    </xf>
    <xf numFmtId="165" fontId="12" fillId="0" borderId="59" xfId="0" applyNumberFormat="1" applyFont="1" applyBorder="1" applyAlignment="1">
      <alignment horizontal="center" vertical="center" wrapText="1"/>
    </xf>
    <xf numFmtId="44" fontId="3" fillId="0" borderId="30" xfId="1" applyFont="1" applyBorder="1"/>
    <xf numFmtId="44" fontId="12" fillId="0" borderId="0" xfId="1" applyFont="1" applyAlignment="1">
      <alignment horizontal="center" vertical="center" wrapText="1"/>
    </xf>
    <xf numFmtId="165" fontId="12" fillId="0" borderId="0" xfId="1" applyNumberFormat="1" applyFont="1" applyAlignment="1">
      <alignment horizontal="center" vertical="center" wrapText="1"/>
    </xf>
    <xf numFmtId="0" fontId="28" fillId="0" borderId="6" xfId="0" applyFont="1" applyBorder="1"/>
    <xf numFmtId="0" fontId="2" fillId="0" borderId="6" xfId="0" applyFont="1" applyBorder="1"/>
    <xf numFmtId="44" fontId="3" fillId="0" borderId="6" xfId="1" applyFont="1" applyBorder="1"/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vertical="center"/>
    </xf>
    <xf numFmtId="166" fontId="14" fillId="0" borderId="0" xfId="0" applyNumberFormat="1" applyFont="1"/>
    <xf numFmtId="44" fontId="14" fillId="0" borderId="0" xfId="1" applyFont="1"/>
    <xf numFmtId="0" fontId="2" fillId="0" borderId="31" xfId="0" applyFont="1" applyBorder="1" applyAlignment="1">
      <alignment horizontal="left"/>
    </xf>
    <xf numFmtId="165" fontId="3" fillId="0" borderId="60" xfId="0" applyNumberFormat="1" applyFont="1" applyBorder="1" applyAlignment="1">
      <alignment vertical="center"/>
    </xf>
    <xf numFmtId="0" fontId="2" fillId="0" borderId="0" xfId="0" applyFont="1" applyAlignment="1">
      <alignment horizontal="right"/>
    </xf>
    <xf numFmtId="44" fontId="3" fillId="0" borderId="30" xfId="1" applyFont="1" applyFill="1" applyBorder="1"/>
    <xf numFmtId="168" fontId="29" fillId="0" borderId="31" xfId="1" applyNumberFormat="1" applyFont="1" applyBorder="1"/>
    <xf numFmtId="44" fontId="30" fillId="0" borderId="5" xfId="1" applyFont="1" applyBorder="1"/>
    <xf numFmtId="44" fontId="31" fillId="0" borderId="0" xfId="1" applyFont="1"/>
    <xf numFmtId="0" fontId="31" fillId="0" borderId="0" xfId="0" applyFont="1" applyAlignment="1">
      <alignment horizontal="center"/>
    </xf>
    <xf numFmtId="0" fontId="4" fillId="0" borderId="0" xfId="0" applyFont="1"/>
    <xf numFmtId="44" fontId="25" fillId="0" borderId="0" xfId="1" applyFont="1"/>
    <xf numFmtId="165" fontId="2" fillId="0" borderId="0" xfId="0" applyNumberFormat="1" applyFont="1" applyAlignment="1">
      <alignment horizontal="center"/>
    </xf>
    <xf numFmtId="44" fontId="2" fillId="0" borderId="0" xfId="1" applyFont="1" applyFill="1" applyBorder="1" applyAlignment="1"/>
    <xf numFmtId="44" fontId="32" fillId="0" borderId="0" xfId="1" applyFont="1" applyFill="1" applyBorder="1" applyAlignment="1">
      <alignment vertical="center"/>
    </xf>
    <xf numFmtId="164" fontId="2" fillId="0" borderId="0" xfId="0" applyNumberFormat="1" applyFont="1" applyAlignment="1">
      <alignment horizontal="left"/>
    </xf>
    <xf numFmtId="0" fontId="12" fillId="0" borderId="0" xfId="0" applyFont="1"/>
    <xf numFmtId="0" fontId="20" fillId="0" borderId="0" xfId="0" applyFont="1"/>
    <xf numFmtId="44" fontId="33" fillId="0" borderId="0" xfId="1" applyFont="1"/>
    <xf numFmtId="166" fontId="12" fillId="0" borderId="0" xfId="0" applyNumberFormat="1" applyFont="1" applyAlignment="1">
      <alignment horizontal="left"/>
    </xf>
    <xf numFmtId="44" fontId="1" fillId="0" borderId="0" xfId="1" applyBorder="1"/>
    <xf numFmtId="44" fontId="0" fillId="0" borderId="0" xfId="1" applyFont="1" applyBorder="1"/>
    <xf numFmtId="44" fontId="1" fillId="0" borderId="0" xfId="1" applyFill="1" applyBorder="1"/>
    <xf numFmtId="165" fontId="2" fillId="0" borderId="0" xfId="0" applyNumberFormat="1" applyFont="1" applyAlignment="1">
      <alignment horizontal="left"/>
    </xf>
    <xf numFmtId="44" fontId="15" fillId="6" borderId="0" xfId="1" applyFont="1" applyFill="1" applyAlignment="1">
      <alignment horizontal="center"/>
    </xf>
    <xf numFmtId="44" fontId="15" fillId="6" borderId="15" xfId="1" applyFont="1" applyFill="1" applyBorder="1" applyAlignment="1">
      <alignment horizontal="center"/>
    </xf>
    <xf numFmtId="165" fontId="3" fillId="0" borderId="10" xfId="0" applyNumberFormat="1" applyFont="1" applyFill="1" applyBorder="1" applyAlignment="1">
      <alignment horizontal="left"/>
    </xf>
    <xf numFmtId="44" fontId="3" fillId="8" borderId="28" xfId="1" applyFont="1" applyFill="1" applyBorder="1"/>
    <xf numFmtId="44" fontId="12" fillId="0" borderId="28" xfId="1" applyFont="1" applyFill="1" applyBorder="1"/>
    <xf numFmtId="165" fontId="2" fillId="8" borderId="0" xfId="1" applyNumberFormat="1" applyFont="1" applyFill="1" applyAlignment="1">
      <alignment horizontal="center"/>
    </xf>
    <xf numFmtId="16" fontId="37" fillId="0" borderId="0" xfId="0" applyNumberFormat="1" applyFont="1" applyFill="1" applyAlignment="1">
      <alignment horizontal="center"/>
    </xf>
    <xf numFmtId="16" fontId="38" fillId="0" borderId="0" xfId="0" applyNumberFormat="1" applyFont="1" applyFill="1" applyAlignment="1">
      <alignment horizontal="center"/>
    </xf>
    <xf numFmtId="0" fontId="39" fillId="7" borderId="0" xfId="0" applyFont="1" applyFill="1"/>
    <xf numFmtId="44" fontId="0" fillId="7" borderId="0" xfId="1" applyFont="1" applyFill="1"/>
    <xf numFmtId="16" fontId="3" fillId="0" borderId="30" xfId="0" applyNumberFormat="1" applyFont="1" applyFill="1" applyBorder="1"/>
    <xf numFmtId="166" fontId="39" fillId="0" borderId="0" xfId="0" applyNumberFormat="1" applyFont="1"/>
    <xf numFmtId="0" fontId="13" fillId="0" borderId="30" xfId="0" applyFont="1" applyBorder="1" applyAlignment="1">
      <alignment horizontal="center"/>
    </xf>
    <xf numFmtId="166" fontId="39" fillId="0" borderId="30" xfId="0" applyNumberFormat="1" applyFont="1" applyBorder="1"/>
    <xf numFmtId="0" fontId="3" fillId="0" borderId="30" xfId="0" applyFont="1" applyBorder="1" applyAlignment="1">
      <alignment horizontal="center"/>
    </xf>
    <xf numFmtId="166" fontId="15" fillId="0" borderId="23" xfId="0" applyNumberFormat="1" applyFont="1" applyBorder="1"/>
    <xf numFmtId="44" fontId="39" fillId="0" borderId="65" xfId="1" applyFont="1" applyBorder="1"/>
    <xf numFmtId="166" fontId="39" fillId="0" borderId="23" xfId="0" applyNumberFormat="1" applyFont="1" applyBorder="1"/>
    <xf numFmtId="166" fontId="15" fillId="0" borderId="66" xfId="0" applyNumberFormat="1" applyFont="1" applyBorder="1"/>
    <xf numFmtId="0" fontId="0" fillId="0" borderId="0" xfId="0" applyBorder="1"/>
    <xf numFmtId="0" fontId="3" fillId="0" borderId="0" xfId="0" applyFont="1" applyBorder="1" applyAlignment="1">
      <alignment wrapText="1"/>
    </xf>
    <xf numFmtId="166" fontId="41" fillId="0" borderId="33" xfId="0" applyNumberFormat="1" applyFont="1" applyBorder="1"/>
    <xf numFmtId="0" fontId="12" fillId="9" borderId="30" xfId="0" applyFont="1" applyFill="1" applyBorder="1" applyAlignment="1">
      <alignment horizontal="center"/>
    </xf>
    <xf numFmtId="44" fontId="3" fillId="4" borderId="28" xfId="1" applyFont="1" applyFill="1" applyBorder="1"/>
    <xf numFmtId="0" fontId="4" fillId="7" borderId="30" xfId="0" applyFont="1" applyFill="1" applyBorder="1" applyAlignment="1">
      <alignment horizontal="center"/>
    </xf>
    <xf numFmtId="44" fontId="15" fillId="7" borderId="31" xfId="1" applyFont="1" applyFill="1" applyBorder="1"/>
    <xf numFmtId="166" fontId="4" fillId="0" borderId="10" xfId="0" applyNumberFormat="1" applyFont="1" applyFill="1" applyBorder="1" applyAlignment="1">
      <alignment horizontal="left"/>
    </xf>
    <xf numFmtId="166" fontId="4" fillId="0" borderId="37" xfId="0" applyNumberFormat="1" applyFont="1" applyFill="1" applyBorder="1"/>
    <xf numFmtId="15" fontId="43" fillId="7" borderId="0" xfId="1" applyNumberFormat="1" applyFont="1" applyFill="1"/>
    <xf numFmtId="0" fontId="42" fillId="7" borderId="0" xfId="0" applyFont="1" applyFill="1"/>
    <xf numFmtId="0" fontId="40" fillId="0" borderId="18" xfId="0" applyFont="1" applyBorder="1" applyAlignment="1">
      <alignment horizontal="center" vertical="center"/>
    </xf>
    <xf numFmtId="0" fontId="40" fillId="0" borderId="1" xfId="0" applyFont="1" applyBorder="1" applyAlignment="1">
      <alignment horizontal="center" vertical="center"/>
    </xf>
    <xf numFmtId="17" fontId="40" fillId="0" borderId="3" xfId="0" applyNumberFormat="1" applyFont="1" applyBorder="1" applyAlignment="1">
      <alignment horizontal="center" vertical="center"/>
    </xf>
    <xf numFmtId="44" fontId="13" fillId="0" borderId="30" xfId="1" applyFont="1" applyFill="1" applyBorder="1" applyAlignment="1">
      <alignment horizontal="right"/>
    </xf>
    <xf numFmtId="44" fontId="3" fillId="0" borderId="0" xfId="1" applyFont="1" applyFill="1" applyBorder="1"/>
    <xf numFmtId="44" fontId="3" fillId="0" borderId="67" xfId="1" applyFont="1" applyFill="1" applyBorder="1"/>
    <xf numFmtId="164" fontId="3" fillId="0" borderId="30" xfId="0" applyNumberFormat="1" applyFont="1" applyFill="1" applyBorder="1" applyAlignment="1">
      <alignment horizontal="center"/>
    </xf>
    <xf numFmtId="0" fontId="0" fillId="0" borderId="0" xfId="0" applyFont="1" applyFill="1"/>
    <xf numFmtId="0" fontId="2" fillId="0" borderId="0" xfId="0" applyFont="1" applyFill="1" applyAlignment="1">
      <alignment horizontal="center"/>
    </xf>
    <xf numFmtId="44" fontId="15" fillId="0" borderId="31" xfId="1" applyFont="1" applyFill="1" applyBorder="1"/>
    <xf numFmtId="16" fontId="20" fillId="0" borderId="32" xfId="0" applyNumberFormat="1" applyFont="1" applyFill="1" applyBorder="1"/>
    <xf numFmtId="16" fontId="2" fillId="0" borderId="32" xfId="0" applyNumberFormat="1" applyFont="1" applyFill="1" applyBorder="1" applyAlignment="1">
      <alignment horizontal="center"/>
    </xf>
    <xf numFmtId="0" fontId="2" fillId="0" borderId="30" xfId="0" applyFont="1" applyFill="1" applyBorder="1" applyAlignment="1">
      <alignment horizontal="left"/>
    </xf>
    <xf numFmtId="0" fontId="3" fillId="0" borderId="0" xfId="0" applyFont="1" applyFill="1" applyAlignment="1">
      <alignment horizontal="left" wrapText="1"/>
    </xf>
    <xf numFmtId="165" fontId="3" fillId="0" borderId="30" xfId="1" applyNumberFormat="1" applyFont="1" applyFill="1" applyBorder="1" applyAlignment="1">
      <alignment horizontal="center"/>
    </xf>
    <xf numFmtId="0" fontId="13" fillId="0" borderId="30" xfId="0" applyFont="1" applyFill="1" applyBorder="1" applyAlignment="1">
      <alignment horizontal="center" wrapText="1"/>
    </xf>
    <xf numFmtId="0" fontId="20" fillId="0" borderId="30" xfId="0" applyFont="1" applyFill="1" applyBorder="1" applyAlignment="1">
      <alignment horizontal="left" vertical="center"/>
    </xf>
    <xf numFmtId="16" fontId="13" fillId="0" borderId="30" xfId="0" applyNumberFormat="1" applyFont="1" applyFill="1" applyBorder="1" applyAlignment="1">
      <alignment horizontal="left"/>
    </xf>
    <xf numFmtId="16" fontId="22" fillId="0" borderId="30" xfId="0" applyNumberFormat="1" applyFont="1" applyFill="1" applyBorder="1" applyAlignment="1">
      <alignment horizontal="left"/>
    </xf>
    <xf numFmtId="0" fontId="44" fillId="0" borderId="0" xfId="0" applyFont="1"/>
    <xf numFmtId="165" fontId="12" fillId="0" borderId="10" xfId="0" applyNumberFormat="1" applyFont="1" applyFill="1" applyBorder="1" applyAlignment="1">
      <alignment horizontal="left"/>
    </xf>
    <xf numFmtId="0" fontId="44" fillId="0" borderId="55" xfId="0" applyFont="1" applyBorder="1"/>
    <xf numFmtId="0" fontId="45" fillId="0" borderId="6" xfId="0" applyFont="1" applyBorder="1"/>
    <xf numFmtId="0" fontId="4" fillId="0" borderId="0" xfId="0" applyFont="1" applyAlignment="1">
      <alignment horizontal="right"/>
    </xf>
    <xf numFmtId="0" fontId="21" fillId="0" borderId="0" xfId="0" applyFont="1"/>
    <xf numFmtId="16" fontId="4" fillId="10" borderId="0" xfId="0" applyNumberFormat="1" applyFont="1" applyFill="1" applyAlignment="1">
      <alignment horizontal="center"/>
    </xf>
    <xf numFmtId="44" fontId="3" fillId="11" borderId="28" xfId="1" applyFont="1" applyFill="1" applyBorder="1"/>
    <xf numFmtId="16" fontId="4" fillId="12" borderId="0" xfId="0" applyNumberFormat="1" applyFont="1" applyFill="1" applyAlignment="1">
      <alignment horizontal="center"/>
    </xf>
    <xf numFmtId="16" fontId="4" fillId="8" borderId="0" xfId="0" applyNumberFormat="1" applyFont="1" applyFill="1" applyAlignment="1">
      <alignment horizontal="center"/>
    </xf>
    <xf numFmtId="166" fontId="4" fillId="8" borderId="10" xfId="0" applyNumberFormat="1" applyFont="1" applyFill="1" applyBorder="1"/>
    <xf numFmtId="44" fontId="12" fillId="11" borderId="28" xfId="1" applyFont="1" applyFill="1" applyBorder="1"/>
    <xf numFmtId="44" fontId="3" fillId="0" borderId="68" xfId="1" applyFont="1" applyFill="1" applyBorder="1"/>
    <xf numFmtId="44" fontId="3" fillId="0" borderId="69" xfId="1" applyFont="1" applyFill="1" applyBorder="1"/>
    <xf numFmtId="44" fontId="2" fillId="8" borderId="26" xfId="1" applyFont="1" applyFill="1" applyBorder="1"/>
    <xf numFmtId="44" fontId="46" fillId="0" borderId="28" xfId="1" applyFont="1" applyFill="1" applyBorder="1"/>
    <xf numFmtId="44" fontId="18" fillId="10" borderId="25" xfId="1" applyFont="1" applyFill="1" applyBorder="1"/>
    <xf numFmtId="44" fontId="47" fillId="0" borderId="28" xfId="1" applyFont="1" applyFill="1" applyBorder="1"/>
    <xf numFmtId="0" fontId="48" fillId="0" borderId="0" xfId="0" applyFont="1" applyAlignment="1">
      <alignment horizontal="center"/>
    </xf>
    <xf numFmtId="16" fontId="49" fillId="0" borderId="70" xfId="0" applyNumberFormat="1" applyFont="1" applyFill="1" applyBorder="1" applyAlignment="1">
      <alignment horizontal="center"/>
    </xf>
    <xf numFmtId="16" fontId="48" fillId="0" borderId="71" xfId="0" applyNumberFormat="1" applyFont="1" applyFill="1" applyBorder="1" applyAlignment="1">
      <alignment horizontal="center"/>
    </xf>
    <xf numFmtId="16" fontId="48" fillId="0" borderId="71" xfId="0" applyNumberFormat="1" applyFont="1" applyFill="1" applyBorder="1" applyAlignment="1">
      <alignment horizontal="center" wrapText="1"/>
    </xf>
    <xf numFmtId="16" fontId="48" fillId="0" borderId="72" xfId="0" applyNumberFormat="1" applyFont="1" applyFill="1" applyBorder="1" applyAlignment="1">
      <alignment horizontal="center"/>
    </xf>
    <xf numFmtId="16" fontId="48" fillId="0" borderId="0" xfId="0" applyNumberFormat="1" applyFont="1" applyFill="1" applyAlignment="1">
      <alignment horizontal="center"/>
    </xf>
    <xf numFmtId="44" fontId="9" fillId="3" borderId="1" xfId="1" applyFont="1" applyFill="1" applyBorder="1" applyAlignment="1">
      <alignment horizontal="center" wrapText="1"/>
    </xf>
    <xf numFmtId="44" fontId="9" fillId="3" borderId="18" xfId="1" applyFont="1" applyFill="1" applyBorder="1" applyAlignment="1">
      <alignment horizontal="center" wrapText="1"/>
    </xf>
    <xf numFmtId="0" fontId="13" fillId="0" borderId="11" xfId="0" applyFont="1" applyBorder="1" applyAlignment="1">
      <alignment horizontal="center"/>
    </xf>
    <xf numFmtId="0" fontId="13" fillId="0" borderId="12" xfId="0" applyFont="1" applyBorder="1" applyAlignment="1">
      <alignment horizontal="center"/>
    </xf>
    <xf numFmtId="0" fontId="14" fillId="0" borderId="13" xfId="0" applyFont="1" applyBorder="1" applyAlignment="1">
      <alignment horizontal="center"/>
    </xf>
    <xf numFmtId="0" fontId="14" fillId="0" borderId="14" xfId="0" applyFont="1" applyBorder="1" applyAlignment="1">
      <alignment horizontal="center"/>
    </xf>
    <xf numFmtId="0" fontId="16" fillId="5" borderId="16" xfId="0" applyFont="1" applyFill="1" applyBorder="1" applyAlignment="1">
      <alignment horizontal="center"/>
    </xf>
    <xf numFmtId="0" fontId="16" fillId="5" borderId="17" xfId="0" applyFont="1" applyFill="1" applyBorder="1" applyAlignment="1">
      <alignment horizontal="center"/>
    </xf>
    <xf numFmtId="0" fontId="13" fillId="4" borderId="0" xfId="0" applyFont="1" applyFill="1" applyAlignment="1">
      <alignment horizontal="center"/>
    </xf>
    <xf numFmtId="164" fontId="3" fillId="0" borderId="1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0" fontId="36" fillId="0" borderId="2" xfId="0" applyFont="1" applyBorder="1" applyAlignment="1">
      <alignment horizontal="center"/>
    </xf>
    <xf numFmtId="0" fontId="36" fillId="0" borderId="0" xfId="0" applyFont="1" applyAlignment="1">
      <alignment horizontal="center"/>
    </xf>
    <xf numFmtId="44" fontId="5" fillId="0" borderId="0" xfId="1" applyFont="1" applyBorder="1" applyAlignment="1">
      <alignment horizontal="center"/>
    </xf>
    <xf numFmtId="44" fontId="5" fillId="0" borderId="4" xfId="1" applyFont="1" applyBorder="1" applyAlignment="1">
      <alignment horizontal="center"/>
    </xf>
    <xf numFmtId="0" fontId="8" fillId="2" borderId="6" xfId="0" applyFont="1" applyFill="1" applyBorder="1" applyAlignment="1">
      <alignment horizontal="center" vertical="center" wrapText="1"/>
    </xf>
    <xf numFmtId="44" fontId="15" fillId="0" borderId="44" xfId="1" applyFont="1" applyFill="1" applyBorder="1" applyAlignment="1">
      <alignment horizontal="center" vertical="center"/>
    </xf>
    <xf numFmtId="44" fontId="15" fillId="0" borderId="47" xfId="1" applyFont="1" applyFill="1" applyBorder="1" applyAlignment="1">
      <alignment horizontal="center" vertical="center"/>
    </xf>
    <xf numFmtId="44" fontId="14" fillId="0" borderId="31" xfId="1" applyFont="1" applyBorder="1" applyAlignment="1">
      <alignment horizontal="center"/>
    </xf>
    <xf numFmtId="44" fontId="14" fillId="0" borderId="59" xfId="1" applyFont="1" applyBorder="1" applyAlignment="1">
      <alignment horizontal="center"/>
    </xf>
    <xf numFmtId="0" fontId="30" fillId="0" borderId="59" xfId="0" applyFont="1" applyBorder="1" applyAlignment="1">
      <alignment horizontal="center"/>
    </xf>
    <xf numFmtId="0" fontId="30" fillId="0" borderId="60" xfId="0" applyFont="1" applyBorder="1" applyAlignment="1">
      <alignment horizontal="center"/>
    </xf>
    <xf numFmtId="44" fontId="13" fillId="4" borderId="13" xfId="1" applyFont="1" applyFill="1" applyBorder="1" applyAlignment="1">
      <alignment horizontal="center"/>
    </xf>
    <xf numFmtId="44" fontId="13" fillId="4" borderId="62" xfId="1" applyFont="1" applyFill="1" applyBorder="1" applyAlignment="1">
      <alignment horizontal="center"/>
    </xf>
    <xf numFmtId="166" fontId="13" fillId="4" borderId="62" xfId="1" applyNumberFormat="1" applyFont="1" applyFill="1" applyBorder="1" applyAlignment="1">
      <alignment horizontal="center"/>
    </xf>
    <xf numFmtId="44" fontId="15" fillId="0" borderId="45" xfId="1" applyFont="1" applyFill="1" applyBorder="1" applyAlignment="1">
      <alignment horizontal="center" vertical="center"/>
    </xf>
    <xf numFmtId="44" fontId="15" fillId="0" borderId="48" xfId="1" applyFont="1" applyFill="1" applyBorder="1" applyAlignment="1">
      <alignment horizontal="center" vertical="center"/>
    </xf>
    <xf numFmtId="166" fontId="12" fillId="0" borderId="31" xfId="0" applyNumberFormat="1" applyFont="1" applyBorder="1" applyAlignment="1">
      <alignment horizontal="center" vertical="center" wrapText="1"/>
    </xf>
    <xf numFmtId="166" fontId="12" fillId="0" borderId="59" xfId="0" applyNumberFormat="1" applyFont="1" applyBorder="1" applyAlignment="1">
      <alignment horizontal="center" vertical="center" wrapText="1"/>
    </xf>
    <xf numFmtId="166" fontId="12" fillId="0" borderId="59" xfId="0" applyNumberFormat="1" applyFont="1" applyBorder="1" applyAlignment="1">
      <alignment horizontal="center"/>
    </xf>
    <xf numFmtId="0" fontId="12" fillId="0" borderId="60" xfId="0" applyFont="1" applyBorder="1" applyAlignment="1">
      <alignment horizontal="center"/>
    </xf>
    <xf numFmtId="167" fontId="13" fillId="0" borderId="7" xfId="1" applyNumberFormat="1" applyFont="1" applyFill="1" applyBorder="1" applyAlignment="1">
      <alignment horizontal="center" vertical="center" wrapText="1"/>
    </xf>
    <xf numFmtId="167" fontId="13" fillId="0" borderId="61" xfId="1" applyNumberFormat="1" applyFont="1" applyFill="1" applyBorder="1" applyAlignment="1">
      <alignment horizontal="center" vertical="center" wrapText="1"/>
    </xf>
    <xf numFmtId="166" fontId="4" fillId="0" borderId="0" xfId="0" applyNumberFormat="1" applyFont="1" applyAlignment="1">
      <alignment horizontal="center" vertical="center" wrapText="1"/>
    </xf>
    <xf numFmtId="44" fontId="12" fillId="0" borderId="31" xfId="1" applyFont="1" applyBorder="1" applyAlignment="1">
      <alignment horizontal="center" vertical="center" wrapText="1"/>
    </xf>
    <xf numFmtId="44" fontId="12" fillId="0" borderId="59" xfId="1" applyFont="1" applyBorder="1" applyAlignment="1">
      <alignment horizontal="center" vertical="center" wrapText="1"/>
    </xf>
    <xf numFmtId="44" fontId="13" fillId="0" borderId="59" xfId="1" applyFont="1" applyBorder="1" applyAlignment="1">
      <alignment horizontal="center"/>
    </xf>
    <xf numFmtId="44" fontId="13" fillId="0" borderId="60" xfId="1" applyFont="1" applyBorder="1" applyAlignment="1">
      <alignment horizontal="center"/>
    </xf>
    <xf numFmtId="166" fontId="12" fillId="0" borderId="0" xfId="0" applyNumberFormat="1" applyFont="1" applyAlignment="1">
      <alignment horizontal="center" vertical="center" wrapText="1"/>
    </xf>
    <xf numFmtId="0" fontId="3" fillId="0" borderId="16" xfId="0" applyFont="1" applyBorder="1" applyAlignment="1">
      <alignment horizontal="center" wrapText="1"/>
    </xf>
    <xf numFmtId="0" fontId="3" fillId="0" borderId="63" xfId="0" applyFont="1" applyBorder="1" applyAlignment="1">
      <alignment horizontal="center" wrapText="1"/>
    </xf>
    <xf numFmtId="0" fontId="3" fillId="0" borderId="38" xfId="0" applyFont="1" applyBorder="1" applyAlignment="1">
      <alignment horizontal="center" wrapText="1"/>
    </xf>
    <xf numFmtId="0" fontId="3" fillId="0" borderId="64" xfId="0" applyFont="1" applyBorder="1" applyAlignment="1">
      <alignment horizont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99FF33"/>
      <color rgb="FF00FFFF"/>
      <color rgb="FF9966FF"/>
      <color rgb="FF0000FF"/>
      <color rgb="FFFF00FF"/>
      <color rgb="FFCC99FF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50</xdr:row>
      <xdr:rowOff>200024</xdr:rowOff>
    </xdr:from>
    <xdr:to>
      <xdr:col>6</xdr:col>
      <xdr:colOff>285750</xdr:colOff>
      <xdr:row>51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83BD9866-FF79-48A3-8125-274D02C358E4}"/>
            </a:ext>
          </a:extLst>
        </xdr:cNvPr>
        <xdr:cNvCxnSpPr/>
      </xdr:nvCxnSpPr>
      <xdr:spPr>
        <a:xfrm rot="10800000" flipV="1">
          <a:off x="5076825" y="119252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48</xdr:row>
      <xdr:rowOff>123825</xdr:rowOff>
    </xdr:from>
    <xdr:to>
      <xdr:col>7</xdr:col>
      <xdr:colOff>295275</xdr:colOff>
      <xdr:row>50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9CB40F1F-8813-4BFC-8C98-C4B9398EBA6D}"/>
            </a:ext>
          </a:extLst>
        </xdr:cNvPr>
        <xdr:cNvCxnSpPr/>
      </xdr:nvCxnSpPr>
      <xdr:spPr>
        <a:xfrm>
          <a:off x="4991100" y="114300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50</xdr:row>
      <xdr:rowOff>200024</xdr:rowOff>
    </xdr:from>
    <xdr:to>
      <xdr:col>6</xdr:col>
      <xdr:colOff>285750</xdr:colOff>
      <xdr:row>51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7705E016-15EF-48E9-8112-55956DB9A028}"/>
            </a:ext>
          </a:extLst>
        </xdr:cNvPr>
        <xdr:cNvCxnSpPr/>
      </xdr:nvCxnSpPr>
      <xdr:spPr>
        <a:xfrm rot="10800000" flipV="1">
          <a:off x="5076825" y="119252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48</xdr:row>
      <xdr:rowOff>104775</xdr:rowOff>
    </xdr:from>
    <xdr:to>
      <xdr:col>5</xdr:col>
      <xdr:colOff>85725</xdr:colOff>
      <xdr:row>50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5EFF9FBA-ADFD-4F21-8022-9D7FA8728028}"/>
            </a:ext>
          </a:extLst>
        </xdr:cNvPr>
        <xdr:cNvCxnSpPr/>
      </xdr:nvCxnSpPr>
      <xdr:spPr>
        <a:xfrm>
          <a:off x="2152650" y="114109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48</xdr:row>
      <xdr:rowOff>200023</xdr:rowOff>
    </xdr:from>
    <xdr:to>
      <xdr:col>11</xdr:col>
      <xdr:colOff>133352</xdr:colOff>
      <xdr:row>49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7DF22E63-49BB-45F3-B7CF-F3196DA45995}"/>
            </a:ext>
          </a:extLst>
        </xdr:cNvPr>
        <xdr:cNvSpPr/>
      </xdr:nvSpPr>
      <xdr:spPr>
        <a:xfrm rot="16200000">
          <a:off x="7648576" y="105441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52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ADB3AFF8-1821-4422-8C39-1F09F5802A6B}"/>
            </a:ext>
          </a:extLst>
        </xdr:cNvPr>
        <xdr:cNvSpPr/>
      </xdr:nvSpPr>
      <xdr:spPr>
        <a:xfrm rot="18916712">
          <a:off x="0" y="122372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52</xdr:row>
      <xdr:rowOff>85725</xdr:rowOff>
    </xdr:from>
    <xdr:to>
      <xdr:col>7</xdr:col>
      <xdr:colOff>695325</xdr:colOff>
      <xdr:row>56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96C60128-65EF-4D68-902C-E7D41384C4E6}"/>
            </a:ext>
          </a:extLst>
        </xdr:cNvPr>
        <xdr:cNvCxnSpPr/>
      </xdr:nvCxnSpPr>
      <xdr:spPr>
        <a:xfrm flipV="1">
          <a:off x="5000625" y="122586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83BD9866-FF79-48A3-8125-274D02C358E4}"/>
            </a:ext>
          </a:extLst>
        </xdr:cNvPr>
        <xdr:cNvCxnSpPr/>
      </xdr:nvCxnSpPr>
      <xdr:spPr>
        <a:xfrm rot="10800000" flipV="1">
          <a:off x="4819650" y="1191577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9CB40F1F-8813-4BFC-8C98-C4B9398EBA6D}"/>
            </a:ext>
          </a:extLst>
        </xdr:cNvPr>
        <xdr:cNvCxnSpPr/>
      </xdr:nvCxnSpPr>
      <xdr:spPr>
        <a:xfrm>
          <a:off x="4733925" y="11420475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7705E016-15EF-48E9-8112-55956DB9A028}"/>
            </a:ext>
          </a:extLst>
        </xdr:cNvPr>
        <xdr:cNvCxnSpPr/>
      </xdr:nvCxnSpPr>
      <xdr:spPr>
        <a:xfrm rot="10800000" flipV="1">
          <a:off x="4819650" y="1191577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5</xdr:col>
      <xdr:colOff>85725</xdr:colOff>
      <xdr:row>68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5EFF9FBA-ADFD-4F21-8022-9D7FA8728028}"/>
            </a:ext>
          </a:extLst>
        </xdr:cNvPr>
        <xdr:cNvCxnSpPr/>
      </xdr:nvCxnSpPr>
      <xdr:spPr>
        <a:xfrm>
          <a:off x="2152650" y="11401425"/>
          <a:ext cx="1524000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66</xdr:row>
      <xdr:rowOff>200023</xdr:rowOff>
    </xdr:from>
    <xdr:to>
      <xdr:col>11</xdr:col>
      <xdr:colOff>133352</xdr:colOff>
      <xdr:row>67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7DF22E63-49BB-45F3-B7CF-F3196DA45995}"/>
            </a:ext>
          </a:extLst>
        </xdr:cNvPr>
        <xdr:cNvSpPr/>
      </xdr:nvSpPr>
      <xdr:spPr>
        <a:xfrm rot="16200000">
          <a:off x="7348538" y="10577510"/>
          <a:ext cx="200026" cy="20383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70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ADB3AFF8-1821-4422-8C39-1F09F5802A6B}"/>
            </a:ext>
          </a:extLst>
        </xdr:cNvPr>
        <xdr:cNvSpPr/>
      </xdr:nvSpPr>
      <xdr:spPr>
        <a:xfrm rot="18916712">
          <a:off x="0" y="122276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70</xdr:row>
      <xdr:rowOff>85725</xdr:rowOff>
    </xdr:from>
    <xdr:to>
      <xdr:col>7</xdr:col>
      <xdr:colOff>695325</xdr:colOff>
      <xdr:row>74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96C60128-65EF-4D68-902C-E7D41384C4E6}"/>
            </a:ext>
          </a:extLst>
        </xdr:cNvPr>
        <xdr:cNvCxnSpPr/>
      </xdr:nvCxnSpPr>
      <xdr:spPr>
        <a:xfrm flipV="1">
          <a:off x="4743450" y="12249150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781049</xdr:colOff>
      <xdr:row>22</xdr:row>
      <xdr:rowOff>209550</xdr:rowOff>
    </xdr:from>
    <xdr:to>
      <xdr:col>15</xdr:col>
      <xdr:colOff>114299</xdr:colOff>
      <xdr:row>25</xdr:row>
      <xdr:rowOff>0</xdr:rowOff>
    </xdr:to>
    <xdr:sp macro="" textlink="">
      <xdr:nvSpPr>
        <xdr:cNvPr id="9" name="Cerrar llave 8"/>
        <xdr:cNvSpPr/>
      </xdr:nvSpPr>
      <xdr:spPr>
        <a:xfrm>
          <a:off x="11296649" y="5543550"/>
          <a:ext cx="638175" cy="476250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60</xdr:row>
      <xdr:rowOff>200024</xdr:rowOff>
    </xdr:from>
    <xdr:to>
      <xdr:col>6</xdr:col>
      <xdr:colOff>285750</xdr:colOff>
      <xdr:row>61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83BD9866-FF79-48A3-8125-274D02C358E4}"/>
            </a:ext>
          </a:extLst>
        </xdr:cNvPr>
        <xdr:cNvCxnSpPr/>
      </xdr:nvCxnSpPr>
      <xdr:spPr>
        <a:xfrm rot="10800000" flipV="1">
          <a:off x="4819650" y="1646872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58</xdr:row>
      <xdr:rowOff>123825</xdr:rowOff>
    </xdr:from>
    <xdr:to>
      <xdr:col>7</xdr:col>
      <xdr:colOff>295275</xdr:colOff>
      <xdr:row>60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9CB40F1F-8813-4BFC-8C98-C4B9398EBA6D}"/>
            </a:ext>
          </a:extLst>
        </xdr:cNvPr>
        <xdr:cNvCxnSpPr/>
      </xdr:nvCxnSpPr>
      <xdr:spPr>
        <a:xfrm>
          <a:off x="4733925" y="15973425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60</xdr:row>
      <xdr:rowOff>200024</xdr:rowOff>
    </xdr:from>
    <xdr:to>
      <xdr:col>6</xdr:col>
      <xdr:colOff>285750</xdr:colOff>
      <xdr:row>61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7705E016-15EF-48E9-8112-55956DB9A028}"/>
            </a:ext>
          </a:extLst>
        </xdr:cNvPr>
        <xdr:cNvCxnSpPr/>
      </xdr:nvCxnSpPr>
      <xdr:spPr>
        <a:xfrm rot="10800000" flipV="1">
          <a:off x="4819650" y="1646872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58</xdr:row>
      <xdr:rowOff>104775</xdr:rowOff>
    </xdr:from>
    <xdr:to>
      <xdr:col>5</xdr:col>
      <xdr:colOff>85725</xdr:colOff>
      <xdr:row>60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5EFF9FBA-ADFD-4F21-8022-9D7FA8728028}"/>
            </a:ext>
          </a:extLst>
        </xdr:cNvPr>
        <xdr:cNvCxnSpPr/>
      </xdr:nvCxnSpPr>
      <xdr:spPr>
        <a:xfrm>
          <a:off x="2152650" y="15954375"/>
          <a:ext cx="1524000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58</xdr:row>
      <xdr:rowOff>200023</xdr:rowOff>
    </xdr:from>
    <xdr:to>
      <xdr:col>11</xdr:col>
      <xdr:colOff>133352</xdr:colOff>
      <xdr:row>59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7DF22E63-49BB-45F3-B7CF-F3196DA45995}"/>
            </a:ext>
          </a:extLst>
        </xdr:cNvPr>
        <xdr:cNvSpPr/>
      </xdr:nvSpPr>
      <xdr:spPr>
        <a:xfrm rot="16200000">
          <a:off x="7348538" y="15130460"/>
          <a:ext cx="200026" cy="20383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62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ADB3AFF8-1821-4422-8C39-1F09F5802A6B}"/>
            </a:ext>
          </a:extLst>
        </xdr:cNvPr>
        <xdr:cNvSpPr/>
      </xdr:nvSpPr>
      <xdr:spPr>
        <a:xfrm rot="18916712">
          <a:off x="0" y="1678062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62</xdr:row>
      <xdr:rowOff>85725</xdr:rowOff>
    </xdr:from>
    <xdr:to>
      <xdr:col>7</xdr:col>
      <xdr:colOff>695325</xdr:colOff>
      <xdr:row>66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96C60128-65EF-4D68-902C-E7D41384C4E6}"/>
            </a:ext>
          </a:extLst>
        </xdr:cNvPr>
        <xdr:cNvCxnSpPr/>
      </xdr:nvCxnSpPr>
      <xdr:spPr>
        <a:xfrm flipV="1">
          <a:off x="4743450" y="16802100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</sheetPr>
  <dimension ref="A1:U79"/>
  <sheetViews>
    <sheetView topLeftCell="B13" workbookViewId="0">
      <selection activeCell="F37" sqref="F37"/>
    </sheetView>
  </sheetViews>
  <sheetFormatPr baseColWidth="10" defaultRowHeight="15" x14ac:dyDescent="0.25"/>
  <cols>
    <col min="1" max="1" width="2.5703125" customWidth="1"/>
    <col min="2" max="2" width="12.42578125" style="132" customWidth="1"/>
    <col min="3" max="3" width="16" style="5" customWidth="1"/>
    <col min="4" max="4" width="11.42578125" customWidth="1"/>
    <col min="6" max="6" width="17.85546875" style="5" customWidth="1"/>
    <col min="7" max="7" width="2.85546875" customWidth="1"/>
    <col min="9" max="9" width="14.140625" style="5" customWidth="1"/>
    <col min="10" max="10" width="10.42578125" style="12" bestFit="1" customWidth="1"/>
    <col min="11" max="11" width="14.42578125" customWidth="1"/>
    <col min="12" max="12" width="14.5703125" style="4" customWidth="1"/>
    <col min="13" max="13" width="18.140625" style="5" customWidth="1"/>
    <col min="14" max="14" width="16.140625" style="1" customWidth="1"/>
    <col min="15" max="15" width="3.42578125" customWidth="1"/>
    <col min="16" max="16" width="18.42578125" customWidth="1"/>
    <col min="17" max="17" width="18.140625" customWidth="1"/>
    <col min="18" max="18" width="23.5703125" style="1" hidden="1" customWidth="1"/>
    <col min="19" max="19" width="27" style="2" customWidth="1"/>
    <col min="20" max="20" width="11.42578125" style="3"/>
  </cols>
  <sheetData>
    <row r="1" spans="1:21" ht="23.25" x14ac:dyDescent="0.35">
      <c r="B1" s="250"/>
      <c r="C1" s="252" t="s">
        <v>19</v>
      </c>
      <c r="D1" s="253"/>
      <c r="E1" s="253"/>
      <c r="F1" s="253"/>
      <c r="G1" s="253"/>
      <c r="H1" s="253"/>
      <c r="I1" s="253"/>
      <c r="J1" s="253"/>
      <c r="K1" s="253"/>
      <c r="L1" s="253"/>
      <c r="M1" s="253"/>
    </row>
    <row r="2" spans="1:21" ht="27.75" customHeight="1" thickBot="1" x14ac:dyDescent="0.4">
      <c r="B2" s="251"/>
      <c r="C2" s="4"/>
      <c r="F2" s="249" t="s">
        <v>21</v>
      </c>
      <c r="G2" s="249"/>
      <c r="H2" s="249"/>
      <c r="I2" s="249"/>
      <c r="J2" s="249"/>
      <c r="K2" s="176" t="s">
        <v>29</v>
      </c>
      <c r="L2" s="177"/>
      <c r="M2" s="7"/>
      <c r="N2" s="9"/>
    </row>
    <row r="3" spans="1:21" ht="24.75" customHeight="1" thickBot="1" x14ac:dyDescent="0.35">
      <c r="B3" s="254" t="s">
        <v>0</v>
      </c>
      <c r="C3" s="255"/>
      <c r="D3" s="10"/>
      <c r="E3" s="11"/>
      <c r="F3" s="11"/>
      <c r="H3" s="256" t="s">
        <v>20</v>
      </c>
      <c r="I3" s="256"/>
      <c r="K3" s="13"/>
      <c r="L3" s="13"/>
      <c r="M3" s="6"/>
      <c r="R3" s="241" t="s">
        <v>22</v>
      </c>
    </row>
    <row r="4" spans="1:21" ht="20.25" thickTop="1" thickBot="1" x14ac:dyDescent="0.35">
      <c r="A4" s="14" t="s">
        <v>1</v>
      </c>
      <c r="B4" s="15"/>
      <c r="C4" s="16">
        <v>0</v>
      </c>
      <c r="D4" s="170"/>
      <c r="E4" s="243" t="s">
        <v>2</v>
      </c>
      <c r="F4" s="244"/>
      <c r="H4" s="245" t="s">
        <v>3</v>
      </c>
      <c r="I4" s="246"/>
      <c r="J4" s="17"/>
      <c r="K4" s="18"/>
      <c r="L4" s="19"/>
      <c r="M4" s="168" t="s">
        <v>4</v>
      </c>
      <c r="N4" s="169" t="s">
        <v>5</v>
      </c>
      <c r="P4" s="247" t="s">
        <v>6</v>
      </c>
      <c r="Q4" s="248"/>
      <c r="R4" s="242"/>
    </row>
    <row r="5" spans="1:21" ht="18" thickBot="1" x14ac:dyDescent="0.35">
      <c r="A5" s="20" t="s">
        <v>7</v>
      </c>
      <c r="B5" s="21">
        <v>44990</v>
      </c>
      <c r="C5" s="22">
        <v>4034.32</v>
      </c>
      <c r="D5" s="23" t="s">
        <v>0</v>
      </c>
      <c r="E5" s="24">
        <v>44990</v>
      </c>
      <c r="F5" s="25">
        <v>6029.95</v>
      </c>
      <c r="G5" s="26"/>
      <c r="H5" s="27">
        <v>44990</v>
      </c>
      <c r="I5" s="28">
        <v>0</v>
      </c>
      <c r="J5" s="8"/>
      <c r="K5" s="29"/>
      <c r="L5" s="9"/>
      <c r="M5" s="30">
        <v>1995</v>
      </c>
      <c r="N5" s="31">
        <v>0</v>
      </c>
      <c r="O5" s="32"/>
      <c r="P5" s="33">
        <f>N5+M5+L5+I5+C5</f>
        <v>6029.32</v>
      </c>
      <c r="Q5" s="34">
        <f t="shared" ref="Q5:Q10" si="0">P5-F5</f>
        <v>-0.63000000000010914</v>
      </c>
      <c r="R5" s="48">
        <v>0</v>
      </c>
      <c r="S5" s="35"/>
    </row>
    <row r="6" spans="1:21" ht="18" thickBot="1" x14ac:dyDescent="0.35">
      <c r="A6" s="20"/>
      <c r="B6" s="21">
        <v>44991</v>
      </c>
      <c r="C6" s="22">
        <v>6455</v>
      </c>
      <c r="D6" s="36" t="s">
        <v>0</v>
      </c>
      <c r="E6" s="24">
        <v>44991</v>
      </c>
      <c r="F6" s="25">
        <v>6973.34</v>
      </c>
      <c r="G6" s="26"/>
      <c r="H6" s="27">
        <v>44991</v>
      </c>
      <c r="I6" s="28">
        <v>0</v>
      </c>
      <c r="J6" s="37"/>
      <c r="K6" s="38"/>
      <c r="L6" s="39"/>
      <c r="M6" s="30">
        <v>518</v>
      </c>
      <c r="N6" s="31">
        <v>0</v>
      </c>
      <c r="O6" s="32"/>
      <c r="P6" s="33">
        <f>N6+M6+L6+I6+C6</f>
        <v>6973</v>
      </c>
      <c r="Q6" s="34">
        <f t="shared" si="0"/>
        <v>-0.34000000000014552</v>
      </c>
      <c r="R6" s="48">
        <v>0</v>
      </c>
      <c r="S6" s="35"/>
      <c r="T6" s="9"/>
    </row>
    <row r="7" spans="1:21" ht="18" thickBot="1" x14ac:dyDescent="0.35">
      <c r="A7" s="20"/>
      <c r="B7" s="21">
        <v>44992</v>
      </c>
      <c r="C7" s="22">
        <v>7582.65</v>
      </c>
      <c r="D7" s="40" t="s">
        <v>0</v>
      </c>
      <c r="E7" s="24">
        <v>44992</v>
      </c>
      <c r="F7" s="25">
        <v>7879.03</v>
      </c>
      <c r="G7" s="26"/>
      <c r="H7" s="27">
        <v>44992</v>
      </c>
      <c r="I7" s="28">
        <v>158</v>
      </c>
      <c r="J7" s="37"/>
      <c r="K7" s="41"/>
      <c r="L7" s="39"/>
      <c r="M7" s="30">
        <v>296</v>
      </c>
      <c r="N7" s="31">
        <v>0</v>
      </c>
      <c r="O7" s="32"/>
      <c r="P7" s="33">
        <f>N7+M7+L7+I7+C7</f>
        <v>8036.65</v>
      </c>
      <c r="Q7" s="34">
        <f t="shared" si="0"/>
        <v>157.61999999999989</v>
      </c>
      <c r="R7" s="48">
        <v>0</v>
      </c>
      <c r="S7" s="35"/>
    </row>
    <row r="8" spans="1:21" ht="18" thickBot="1" x14ac:dyDescent="0.35">
      <c r="A8" s="20"/>
      <c r="B8" s="21">
        <v>44993</v>
      </c>
      <c r="C8" s="22">
        <v>2539</v>
      </c>
      <c r="D8" s="40" t="s">
        <v>0</v>
      </c>
      <c r="E8" s="24">
        <v>44993</v>
      </c>
      <c r="F8" s="25">
        <v>3592.1</v>
      </c>
      <c r="G8" s="26"/>
      <c r="H8" s="27">
        <v>44993</v>
      </c>
      <c r="I8" s="28">
        <v>180</v>
      </c>
      <c r="J8" s="42"/>
      <c r="K8" s="43"/>
      <c r="L8" s="39"/>
      <c r="M8" s="30">
        <v>873</v>
      </c>
      <c r="N8" s="31">
        <v>0</v>
      </c>
      <c r="O8" s="32"/>
      <c r="P8" s="33">
        <f t="shared" ref="P8:P45" si="1">N8+M8+L8+I8+C8</f>
        <v>3592</v>
      </c>
      <c r="Q8" s="34">
        <f t="shared" si="0"/>
        <v>-9.9999999999909051E-2</v>
      </c>
      <c r="R8" s="48">
        <v>0</v>
      </c>
      <c r="S8" s="35"/>
    </row>
    <row r="9" spans="1:21" ht="18" thickBot="1" x14ac:dyDescent="0.35">
      <c r="A9" s="20"/>
      <c r="B9" s="21">
        <v>44994</v>
      </c>
      <c r="C9" s="22">
        <v>2427</v>
      </c>
      <c r="D9" s="44" t="s">
        <v>0</v>
      </c>
      <c r="E9" s="24">
        <v>44994</v>
      </c>
      <c r="F9" s="25">
        <v>4872.28</v>
      </c>
      <c r="G9" s="26"/>
      <c r="H9" s="27">
        <v>44994</v>
      </c>
      <c r="I9" s="28">
        <v>0</v>
      </c>
      <c r="J9" s="37"/>
      <c r="K9" s="45"/>
      <c r="L9" s="39"/>
      <c r="M9" s="30">
        <v>2443</v>
      </c>
      <c r="N9" s="31">
        <v>0</v>
      </c>
      <c r="O9" s="32"/>
      <c r="P9" s="33">
        <f t="shared" si="1"/>
        <v>4870</v>
      </c>
      <c r="Q9" s="34">
        <f t="shared" si="0"/>
        <v>-2.2799999999997453</v>
      </c>
      <c r="R9" s="48">
        <v>0</v>
      </c>
      <c r="S9" s="35"/>
    </row>
    <row r="10" spans="1:21" ht="18" thickBot="1" x14ac:dyDescent="0.35">
      <c r="A10" s="20"/>
      <c r="B10" s="21">
        <v>44995</v>
      </c>
      <c r="C10" s="22">
        <v>3514.13</v>
      </c>
      <c r="D10" s="36" t="s">
        <v>0</v>
      </c>
      <c r="E10" s="24">
        <v>44995</v>
      </c>
      <c r="F10" s="25">
        <v>5390.92</v>
      </c>
      <c r="G10" s="26"/>
      <c r="H10" s="27">
        <v>44995</v>
      </c>
      <c r="I10" s="28">
        <v>0</v>
      </c>
      <c r="J10" s="37"/>
      <c r="K10" s="46"/>
      <c r="L10" s="47"/>
      <c r="M10" s="30">
        <v>1877</v>
      </c>
      <c r="N10" s="31">
        <v>0</v>
      </c>
      <c r="O10" s="32"/>
      <c r="P10" s="33">
        <f>N10+M10+L10+I10+C10</f>
        <v>5391.13</v>
      </c>
      <c r="Q10" s="34">
        <f t="shared" si="0"/>
        <v>0.21000000000003638</v>
      </c>
      <c r="R10" s="48">
        <v>0</v>
      </c>
      <c r="S10" s="35"/>
      <c r="U10" t="s">
        <v>7</v>
      </c>
    </row>
    <row r="11" spans="1:21" ht="18" thickBot="1" x14ac:dyDescent="0.35">
      <c r="A11" s="20"/>
      <c r="B11" s="21">
        <v>44996</v>
      </c>
      <c r="C11" s="22">
        <v>2867.72</v>
      </c>
      <c r="D11" s="36" t="s">
        <v>0</v>
      </c>
      <c r="E11" s="24">
        <v>44996</v>
      </c>
      <c r="F11" s="25">
        <v>7104.6</v>
      </c>
      <c r="G11" s="26"/>
      <c r="H11" s="27">
        <v>44996</v>
      </c>
      <c r="I11" s="28">
        <v>10</v>
      </c>
      <c r="J11" s="42"/>
      <c r="K11" s="178"/>
      <c r="L11" s="39"/>
      <c r="M11" s="30">
        <f>3227+1000</f>
        <v>4227</v>
      </c>
      <c r="N11" s="31">
        <v>0</v>
      </c>
      <c r="O11" s="32"/>
      <c r="P11" s="33">
        <f>N11+M11+L11+I11+C11</f>
        <v>7104.7199999999993</v>
      </c>
      <c r="Q11" s="34">
        <f t="shared" ref="Q11:Q44" si="2">P11-F11</f>
        <v>0.11999999999898137</v>
      </c>
      <c r="R11" s="48">
        <v>0</v>
      </c>
      <c r="S11" s="35"/>
    </row>
    <row r="12" spans="1:21" ht="18" thickBot="1" x14ac:dyDescent="0.35">
      <c r="A12" s="20"/>
      <c r="B12" s="21">
        <v>44997</v>
      </c>
      <c r="C12" s="22">
        <v>4973.88</v>
      </c>
      <c r="D12" s="36" t="s">
        <v>0</v>
      </c>
      <c r="E12" s="24">
        <v>44997</v>
      </c>
      <c r="F12" s="25">
        <v>5072</v>
      </c>
      <c r="G12" s="26"/>
      <c r="H12" s="27">
        <v>44997</v>
      </c>
      <c r="I12" s="28">
        <v>20</v>
      </c>
      <c r="J12" s="37"/>
      <c r="K12" s="49"/>
      <c r="L12" s="39"/>
      <c r="M12" s="30">
        <v>78</v>
      </c>
      <c r="N12" s="31">
        <v>0</v>
      </c>
      <c r="O12" s="32"/>
      <c r="P12" s="33">
        <f t="shared" si="1"/>
        <v>5071.88</v>
      </c>
      <c r="Q12" s="34">
        <f t="shared" si="2"/>
        <v>-0.11999999999989086</v>
      </c>
      <c r="R12" s="48">
        <v>0</v>
      </c>
      <c r="S12" s="35" t="s">
        <v>23</v>
      </c>
    </row>
    <row r="13" spans="1:21" ht="18" thickBot="1" x14ac:dyDescent="0.35">
      <c r="A13" s="20"/>
      <c r="B13" s="21">
        <v>44998</v>
      </c>
      <c r="C13" s="22">
        <v>2828.58</v>
      </c>
      <c r="D13" s="40" t="s">
        <v>0</v>
      </c>
      <c r="E13" s="24">
        <v>44998</v>
      </c>
      <c r="F13" s="25">
        <v>9204</v>
      </c>
      <c r="G13" s="26"/>
      <c r="H13" s="27">
        <v>44998</v>
      </c>
      <c r="I13" s="28">
        <v>125</v>
      </c>
      <c r="J13" s="37"/>
      <c r="K13" s="38"/>
      <c r="L13" s="39"/>
      <c r="M13" s="30">
        <v>3545</v>
      </c>
      <c r="N13" s="31">
        <v>0</v>
      </c>
      <c r="O13" s="32"/>
      <c r="P13" s="33">
        <f t="shared" si="1"/>
        <v>6498.58</v>
      </c>
      <c r="Q13" s="171">
        <f t="shared" si="2"/>
        <v>-2705.42</v>
      </c>
      <c r="R13" s="48">
        <v>0</v>
      </c>
      <c r="S13" s="175" t="s">
        <v>24</v>
      </c>
    </row>
    <row r="14" spans="1:21" ht="18" thickBot="1" x14ac:dyDescent="0.35">
      <c r="A14" s="20"/>
      <c r="B14" s="21">
        <v>44999</v>
      </c>
      <c r="C14" s="22">
        <v>6059.12</v>
      </c>
      <c r="D14" s="44" t="s">
        <v>0</v>
      </c>
      <c r="E14" s="24">
        <v>44999</v>
      </c>
      <c r="F14" s="25">
        <v>5268</v>
      </c>
      <c r="G14" s="26"/>
      <c r="H14" s="27">
        <v>44999</v>
      </c>
      <c r="I14" s="28">
        <v>50</v>
      </c>
      <c r="J14" s="37"/>
      <c r="K14" s="43"/>
      <c r="L14" s="39"/>
      <c r="M14" s="30">
        <v>0</v>
      </c>
      <c r="N14" s="31">
        <v>0</v>
      </c>
      <c r="O14" s="32"/>
      <c r="P14" s="33">
        <f t="shared" si="1"/>
        <v>6109.12</v>
      </c>
      <c r="Q14" s="172">
        <f t="shared" si="2"/>
        <v>841.11999999999989</v>
      </c>
      <c r="R14" s="48">
        <v>0</v>
      </c>
      <c r="S14" s="175" t="s">
        <v>24</v>
      </c>
    </row>
    <row r="15" spans="1:21" ht="18" thickBot="1" x14ac:dyDescent="0.35">
      <c r="A15" s="20"/>
      <c r="B15" s="21">
        <v>45000</v>
      </c>
      <c r="C15" s="22">
        <v>4865.3900000000003</v>
      </c>
      <c r="D15" s="44" t="s">
        <v>0</v>
      </c>
      <c r="E15" s="24">
        <v>45000</v>
      </c>
      <c r="F15" s="25">
        <v>8271</v>
      </c>
      <c r="G15" s="26"/>
      <c r="H15" s="27">
        <v>45000</v>
      </c>
      <c r="I15" s="28">
        <v>230</v>
      </c>
      <c r="J15" s="37"/>
      <c r="K15" s="43"/>
      <c r="L15" s="39"/>
      <c r="M15" s="30">
        <v>1636</v>
      </c>
      <c r="N15" s="31">
        <v>0</v>
      </c>
      <c r="O15" s="32"/>
      <c r="P15" s="33">
        <f t="shared" si="1"/>
        <v>6731.39</v>
      </c>
      <c r="Q15" s="171">
        <f t="shared" si="2"/>
        <v>-1539.6099999999997</v>
      </c>
      <c r="R15" s="48">
        <v>0</v>
      </c>
      <c r="S15" s="175" t="s">
        <v>24</v>
      </c>
    </row>
    <row r="16" spans="1:21" ht="18" thickBot="1" x14ac:dyDescent="0.35">
      <c r="A16" s="20"/>
      <c r="B16" s="21">
        <v>45001</v>
      </c>
      <c r="C16" s="22">
        <v>6299.83</v>
      </c>
      <c r="D16" s="50" t="s">
        <v>0</v>
      </c>
      <c r="E16" s="24">
        <v>45001</v>
      </c>
      <c r="F16" s="25">
        <v>4402</v>
      </c>
      <c r="G16" s="26"/>
      <c r="H16" s="27">
        <v>45001</v>
      </c>
      <c r="I16" s="28">
        <v>50</v>
      </c>
      <c r="J16" s="37"/>
      <c r="K16" s="43"/>
      <c r="L16" s="9"/>
      <c r="M16" s="30">
        <v>121</v>
      </c>
      <c r="N16" s="31">
        <v>0</v>
      </c>
      <c r="O16" s="32"/>
      <c r="P16" s="33">
        <f t="shared" si="1"/>
        <v>6470.83</v>
      </c>
      <c r="Q16" s="172">
        <f t="shared" si="2"/>
        <v>2068.83</v>
      </c>
      <c r="R16" s="48">
        <v>0</v>
      </c>
      <c r="S16" s="175" t="s">
        <v>24</v>
      </c>
    </row>
    <row r="17" spans="1:20" ht="18" thickBot="1" x14ac:dyDescent="0.35">
      <c r="A17" s="20"/>
      <c r="B17" s="21">
        <v>45002</v>
      </c>
      <c r="C17" s="22">
        <f>1335+254</f>
        <v>1589</v>
      </c>
      <c r="D17" s="44" t="s">
        <v>0</v>
      </c>
      <c r="E17" s="24">
        <v>45002</v>
      </c>
      <c r="F17" s="25">
        <v>4621</v>
      </c>
      <c r="G17" s="26"/>
      <c r="H17" s="27">
        <v>45002</v>
      </c>
      <c r="I17" s="28">
        <v>43</v>
      </c>
      <c r="J17" s="37"/>
      <c r="K17" s="51"/>
      <c r="L17" s="47"/>
      <c r="M17" s="30">
        <v>4324</v>
      </c>
      <c r="N17" s="31">
        <v>0</v>
      </c>
      <c r="O17" s="32"/>
      <c r="P17" s="33">
        <f t="shared" si="1"/>
        <v>5956</v>
      </c>
      <c r="Q17" s="172">
        <f t="shared" si="2"/>
        <v>1335</v>
      </c>
      <c r="R17" s="48">
        <v>0</v>
      </c>
      <c r="S17" s="35" t="s">
        <v>25</v>
      </c>
    </row>
    <row r="18" spans="1:20" ht="18" thickBot="1" x14ac:dyDescent="0.35">
      <c r="A18" s="20"/>
      <c r="B18" s="21">
        <v>45003</v>
      </c>
      <c r="C18" s="22">
        <v>3092</v>
      </c>
      <c r="D18" s="36" t="s">
        <v>0</v>
      </c>
      <c r="E18" s="24">
        <v>45003</v>
      </c>
      <c r="F18" s="25">
        <v>6292</v>
      </c>
      <c r="G18" s="26"/>
      <c r="H18" s="27">
        <v>45003</v>
      </c>
      <c r="I18" s="28">
        <v>50</v>
      </c>
      <c r="J18" s="37"/>
      <c r="K18" s="52"/>
      <c r="L18" s="39"/>
      <c r="M18" s="30">
        <v>3150</v>
      </c>
      <c r="N18" s="31">
        <v>0</v>
      </c>
      <c r="O18" s="32"/>
      <c r="P18" s="33">
        <f t="shared" si="1"/>
        <v>6292</v>
      </c>
      <c r="Q18" s="34">
        <f t="shared" si="2"/>
        <v>0</v>
      </c>
      <c r="R18" s="48">
        <v>0</v>
      </c>
      <c r="S18" s="35" t="s">
        <v>25</v>
      </c>
    </row>
    <row r="19" spans="1:20" ht="18" thickBot="1" x14ac:dyDescent="0.35">
      <c r="A19" s="20"/>
      <c r="B19" s="21">
        <v>45004</v>
      </c>
      <c r="C19" s="22">
        <v>3530</v>
      </c>
      <c r="D19" s="36" t="s">
        <v>0</v>
      </c>
      <c r="E19" s="24">
        <v>45004</v>
      </c>
      <c r="F19" s="25">
        <v>3731</v>
      </c>
      <c r="G19" s="26"/>
      <c r="H19" s="27">
        <v>45004</v>
      </c>
      <c r="I19" s="28">
        <v>178</v>
      </c>
      <c r="J19" s="37"/>
      <c r="K19" s="53"/>
      <c r="L19" s="54"/>
      <c r="M19" s="30">
        <v>23</v>
      </c>
      <c r="N19" s="31">
        <v>0</v>
      </c>
      <c r="O19" s="32"/>
      <c r="P19" s="33">
        <f t="shared" si="1"/>
        <v>3731</v>
      </c>
      <c r="Q19" s="34">
        <f t="shared" si="2"/>
        <v>0</v>
      </c>
      <c r="R19" s="48">
        <v>0</v>
      </c>
      <c r="S19" s="35" t="s">
        <v>25</v>
      </c>
    </row>
    <row r="20" spans="1:20" ht="18" thickBot="1" x14ac:dyDescent="0.35">
      <c r="A20" s="20"/>
      <c r="B20" s="21">
        <v>45005</v>
      </c>
      <c r="C20" s="22">
        <v>3532</v>
      </c>
      <c r="D20" s="36" t="s">
        <v>0</v>
      </c>
      <c r="E20" s="24">
        <v>45005</v>
      </c>
      <c r="F20" s="25">
        <v>7607</v>
      </c>
      <c r="G20" s="26"/>
      <c r="H20" s="27">
        <v>45005</v>
      </c>
      <c r="I20" s="28">
        <v>50</v>
      </c>
      <c r="J20" s="37"/>
      <c r="K20" s="55"/>
      <c r="L20" s="47"/>
      <c r="M20" s="30">
        <v>4025</v>
      </c>
      <c r="N20" s="31">
        <v>0</v>
      </c>
      <c r="O20" s="32"/>
      <c r="P20" s="33">
        <f t="shared" si="1"/>
        <v>7607</v>
      </c>
      <c r="Q20" s="34">
        <f t="shared" si="2"/>
        <v>0</v>
      </c>
      <c r="R20" s="48">
        <v>0</v>
      </c>
      <c r="S20" s="35" t="s">
        <v>25</v>
      </c>
    </row>
    <row r="21" spans="1:20" ht="18" thickBot="1" x14ac:dyDescent="0.35">
      <c r="A21" s="20"/>
      <c r="B21" s="21">
        <v>45006</v>
      </c>
      <c r="C21" s="22">
        <v>4507</v>
      </c>
      <c r="D21" s="36" t="s">
        <v>0</v>
      </c>
      <c r="E21" s="24">
        <v>45006</v>
      </c>
      <c r="F21" s="25">
        <v>11404</v>
      </c>
      <c r="G21" s="26"/>
      <c r="H21" s="27">
        <v>45006</v>
      </c>
      <c r="I21" s="28">
        <v>92</v>
      </c>
      <c r="J21" s="37"/>
      <c r="K21" s="56"/>
      <c r="L21" s="47"/>
      <c r="M21" s="30">
        <v>6805</v>
      </c>
      <c r="N21" s="31">
        <v>0</v>
      </c>
      <c r="O21" s="32"/>
      <c r="P21" s="33">
        <f t="shared" si="1"/>
        <v>11404</v>
      </c>
      <c r="Q21" s="34">
        <f t="shared" si="2"/>
        <v>0</v>
      </c>
      <c r="R21" s="48">
        <v>0</v>
      </c>
      <c r="S21" s="35" t="s">
        <v>25</v>
      </c>
    </row>
    <row r="22" spans="1:20" ht="18" thickBot="1" x14ac:dyDescent="0.35">
      <c r="A22" s="20"/>
      <c r="B22" s="21">
        <v>45007</v>
      </c>
      <c r="C22" s="22">
        <v>4600</v>
      </c>
      <c r="D22" s="36" t="s">
        <v>0</v>
      </c>
      <c r="E22" s="24">
        <v>45007</v>
      </c>
      <c r="F22" s="25">
        <v>6715</v>
      </c>
      <c r="G22" s="26"/>
      <c r="H22" s="27">
        <v>45007</v>
      </c>
      <c r="I22" s="28">
        <v>236</v>
      </c>
      <c r="J22" s="173" t="s">
        <v>27</v>
      </c>
      <c r="K22" s="43"/>
      <c r="L22" s="57"/>
      <c r="M22" s="30">
        <v>1879</v>
      </c>
      <c r="N22" s="31">
        <v>0</v>
      </c>
      <c r="O22" s="32"/>
      <c r="P22" s="33">
        <f t="shared" si="1"/>
        <v>6715</v>
      </c>
      <c r="Q22" s="34">
        <f t="shared" si="2"/>
        <v>0</v>
      </c>
      <c r="R22" s="48">
        <v>0</v>
      </c>
      <c r="S22" s="174" t="s">
        <v>26</v>
      </c>
    </row>
    <row r="23" spans="1:20" ht="18" thickBot="1" x14ac:dyDescent="0.35">
      <c r="A23" s="20"/>
      <c r="B23" s="21">
        <v>45008</v>
      </c>
      <c r="C23" s="22">
        <v>7053</v>
      </c>
      <c r="D23" s="44" t="s">
        <v>0</v>
      </c>
      <c r="E23" s="24">
        <v>45008</v>
      </c>
      <c r="F23" s="25">
        <v>6672</v>
      </c>
      <c r="G23" s="26"/>
      <c r="H23" s="27">
        <v>45008</v>
      </c>
      <c r="I23" s="28">
        <v>0</v>
      </c>
      <c r="J23" s="58"/>
      <c r="K23" s="59"/>
      <c r="L23" s="47"/>
      <c r="M23" s="30">
        <v>0</v>
      </c>
      <c r="N23" s="31">
        <v>0</v>
      </c>
      <c r="O23" s="32"/>
      <c r="P23" s="33">
        <f t="shared" si="1"/>
        <v>7053</v>
      </c>
      <c r="Q23" s="172">
        <f t="shared" si="2"/>
        <v>381</v>
      </c>
      <c r="R23" s="48">
        <v>0</v>
      </c>
      <c r="S23" s="35" t="s">
        <v>25</v>
      </c>
    </row>
    <row r="24" spans="1:20" ht="18" thickBot="1" x14ac:dyDescent="0.35">
      <c r="A24" s="20"/>
      <c r="B24" s="21">
        <v>45009</v>
      </c>
      <c r="C24" s="22">
        <v>5350</v>
      </c>
      <c r="D24" s="40" t="s">
        <v>0</v>
      </c>
      <c r="E24" s="24">
        <v>45009</v>
      </c>
      <c r="F24" s="25">
        <v>7823</v>
      </c>
      <c r="G24" s="26"/>
      <c r="H24" s="27">
        <v>45009</v>
      </c>
      <c r="I24" s="28">
        <v>310</v>
      </c>
      <c r="J24" s="60"/>
      <c r="K24" s="61"/>
      <c r="L24" s="62"/>
      <c r="M24" s="30">
        <v>1782</v>
      </c>
      <c r="N24" s="31">
        <v>0</v>
      </c>
      <c r="O24" s="32"/>
      <c r="P24" s="33">
        <f t="shared" si="1"/>
        <v>7442</v>
      </c>
      <c r="Q24" s="171">
        <f t="shared" si="2"/>
        <v>-381</v>
      </c>
      <c r="R24" s="48">
        <v>0</v>
      </c>
      <c r="S24" s="35" t="s">
        <v>25</v>
      </c>
    </row>
    <row r="25" spans="1:20" ht="18" thickBot="1" x14ac:dyDescent="0.35">
      <c r="A25" s="20"/>
      <c r="B25" s="21">
        <v>45010</v>
      </c>
      <c r="C25" s="22">
        <v>4869</v>
      </c>
      <c r="D25" s="36" t="s">
        <v>0</v>
      </c>
      <c r="E25" s="24">
        <v>45010</v>
      </c>
      <c r="F25" s="25">
        <v>8193</v>
      </c>
      <c r="G25" s="26"/>
      <c r="H25" s="27">
        <v>45010</v>
      </c>
      <c r="I25" s="28">
        <v>269</v>
      </c>
      <c r="J25" s="63"/>
      <c r="K25" s="64"/>
      <c r="L25" s="65"/>
      <c r="M25" s="30">
        <v>3055</v>
      </c>
      <c r="N25" s="31">
        <v>0</v>
      </c>
      <c r="O25" s="32"/>
      <c r="P25" s="33">
        <f t="shared" si="1"/>
        <v>8193</v>
      </c>
      <c r="Q25" s="34">
        <f t="shared" si="2"/>
        <v>0</v>
      </c>
      <c r="R25" s="48">
        <v>0</v>
      </c>
      <c r="S25" s="35" t="s">
        <v>25</v>
      </c>
    </row>
    <row r="26" spans="1:20" ht="18" thickBot="1" x14ac:dyDescent="0.35">
      <c r="A26" s="20"/>
      <c r="B26" s="21">
        <v>45011</v>
      </c>
      <c r="C26" s="22">
        <v>112</v>
      </c>
      <c r="D26" s="36" t="s">
        <v>28</v>
      </c>
      <c r="E26" s="24">
        <v>45011</v>
      </c>
      <c r="F26" s="25">
        <v>3995</v>
      </c>
      <c r="G26" s="26"/>
      <c r="H26" s="27">
        <v>45011</v>
      </c>
      <c r="I26" s="28">
        <v>0</v>
      </c>
      <c r="J26" s="37"/>
      <c r="K26" s="61"/>
      <c r="L26" s="47"/>
      <c r="M26" s="30">
        <v>3883</v>
      </c>
      <c r="N26" s="31">
        <v>0</v>
      </c>
      <c r="O26" s="32"/>
      <c r="P26" s="33">
        <f t="shared" si="1"/>
        <v>3995</v>
      </c>
      <c r="Q26" s="34">
        <f t="shared" si="2"/>
        <v>0</v>
      </c>
      <c r="R26" s="48">
        <v>0</v>
      </c>
      <c r="S26" s="35" t="s">
        <v>25</v>
      </c>
    </row>
    <row r="27" spans="1:20" ht="18" thickBot="1" x14ac:dyDescent="0.35">
      <c r="A27" s="20"/>
      <c r="B27" s="21">
        <v>45012</v>
      </c>
      <c r="C27" s="22">
        <v>5855</v>
      </c>
      <c r="D27" s="40" t="s">
        <v>0</v>
      </c>
      <c r="E27" s="24">
        <v>45012</v>
      </c>
      <c r="F27" s="25">
        <v>10549</v>
      </c>
      <c r="G27" s="26"/>
      <c r="H27" s="27">
        <v>45012</v>
      </c>
      <c r="I27" s="28">
        <v>127</v>
      </c>
      <c r="J27" s="66"/>
      <c r="K27" s="67"/>
      <c r="L27" s="65"/>
      <c r="M27" s="30">
        <v>4567</v>
      </c>
      <c r="N27" s="31">
        <v>0</v>
      </c>
      <c r="O27" s="32"/>
      <c r="P27" s="33">
        <f t="shared" si="1"/>
        <v>10549</v>
      </c>
      <c r="Q27" s="34">
        <f t="shared" si="2"/>
        <v>0</v>
      </c>
      <c r="R27" s="48">
        <v>0</v>
      </c>
      <c r="S27" s="35" t="s">
        <v>25</v>
      </c>
    </row>
    <row r="28" spans="1:20" ht="18" thickBot="1" x14ac:dyDescent="0.35">
      <c r="A28" s="20"/>
      <c r="B28" s="21">
        <v>45013</v>
      </c>
      <c r="C28" s="22">
        <v>4914</v>
      </c>
      <c r="D28" s="40" t="s">
        <v>0</v>
      </c>
      <c r="E28" s="24">
        <v>45013</v>
      </c>
      <c r="F28" s="25">
        <v>8300</v>
      </c>
      <c r="G28" s="26"/>
      <c r="H28" s="27">
        <v>45013</v>
      </c>
      <c r="I28" s="28">
        <v>300</v>
      </c>
      <c r="J28" s="68"/>
      <c r="K28" s="69"/>
      <c r="L28" s="65"/>
      <c r="M28" s="30">
        <v>3086</v>
      </c>
      <c r="N28" s="31">
        <v>0</v>
      </c>
      <c r="O28" s="32"/>
      <c r="P28" s="33">
        <f t="shared" si="1"/>
        <v>8300</v>
      </c>
      <c r="Q28" s="34">
        <f t="shared" si="2"/>
        <v>0</v>
      </c>
      <c r="R28" s="48">
        <v>0</v>
      </c>
      <c r="S28" s="35" t="s">
        <v>25</v>
      </c>
    </row>
    <row r="29" spans="1:20" ht="18" thickBot="1" x14ac:dyDescent="0.35">
      <c r="A29" s="20"/>
      <c r="B29" s="21">
        <v>45014</v>
      </c>
      <c r="C29" s="22">
        <v>1693</v>
      </c>
      <c r="D29" s="70" t="s">
        <v>0</v>
      </c>
      <c r="E29" s="24">
        <v>45014</v>
      </c>
      <c r="F29" s="25">
        <v>4725</v>
      </c>
      <c r="G29" s="26"/>
      <c r="H29" s="27">
        <v>45014</v>
      </c>
      <c r="I29" s="28">
        <v>0</v>
      </c>
      <c r="J29" s="66"/>
      <c r="K29" s="71"/>
      <c r="L29" s="65"/>
      <c r="M29" s="30">
        <v>3032</v>
      </c>
      <c r="N29" s="31">
        <v>0</v>
      </c>
      <c r="O29" s="32"/>
      <c r="P29" s="33">
        <f t="shared" si="1"/>
        <v>4725</v>
      </c>
      <c r="Q29" s="34">
        <f t="shared" si="2"/>
        <v>0</v>
      </c>
      <c r="R29" s="48">
        <v>0</v>
      </c>
      <c r="S29" s="174" t="s">
        <v>26</v>
      </c>
      <c r="T29" s="9"/>
    </row>
    <row r="30" spans="1:20" ht="18" thickBot="1" x14ac:dyDescent="0.35">
      <c r="A30" s="20"/>
      <c r="B30" s="21">
        <v>45015</v>
      </c>
      <c r="C30" s="22">
        <v>2836</v>
      </c>
      <c r="D30" s="70" t="s">
        <v>0</v>
      </c>
      <c r="E30" s="24">
        <v>45015</v>
      </c>
      <c r="F30" s="25">
        <v>6773</v>
      </c>
      <c r="G30" s="26"/>
      <c r="H30" s="27">
        <v>45015</v>
      </c>
      <c r="I30" s="28">
        <v>60</v>
      </c>
      <c r="J30" s="72"/>
      <c r="K30" s="73"/>
      <c r="L30" s="74"/>
      <c r="M30" s="30">
        <v>3877</v>
      </c>
      <c r="N30" s="31">
        <v>0</v>
      </c>
      <c r="O30" s="32"/>
      <c r="P30" s="33">
        <f t="shared" si="1"/>
        <v>6773</v>
      </c>
      <c r="Q30" s="34">
        <f t="shared" si="2"/>
        <v>0</v>
      </c>
      <c r="R30" s="48">
        <v>0</v>
      </c>
      <c r="S30" s="35" t="s">
        <v>25</v>
      </c>
    </row>
    <row r="31" spans="1:20" ht="18" thickBot="1" x14ac:dyDescent="0.35">
      <c r="A31" s="20"/>
      <c r="B31" s="21">
        <v>45016</v>
      </c>
      <c r="C31" s="22">
        <v>2901</v>
      </c>
      <c r="D31" s="75" t="s">
        <v>0</v>
      </c>
      <c r="E31" s="24">
        <v>45016</v>
      </c>
      <c r="F31" s="25">
        <v>6705</v>
      </c>
      <c r="G31" s="26"/>
      <c r="H31" s="27">
        <v>45016</v>
      </c>
      <c r="I31" s="28">
        <v>60</v>
      </c>
      <c r="J31" s="72"/>
      <c r="K31" s="76"/>
      <c r="L31" s="77"/>
      <c r="M31" s="30">
        <v>3744</v>
      </c>
      <c r="N31" s="31">
        <v>0</v>
      </c>
      <c r="O31" s="32"/>
      <c r="P31" s="33">
        <f t="shared" si="1"/>
        <v>6705</v>
      </c>
      <c r="Q31" s="34">
        <f t="shared" si="2"/>
        <v>0</v>
      </c>
      <c r="R31" s="48">
        <v>0</v>
      </c>
      <c r="S31" s="35"/>
    </row>
    <row r="32" spans="1:20" ht="18" thickBot="1" x14ac:dyDescent="0.35">
      <c r="A32" s="20"/>
      <c r="B32" s="21"/>
      <c r="C32" s="22"/>
      <c r="D32" s="78"/>
      <c r="E32" s="24"/>
      <c r="F32" s="25"/>
      <c r="G32" s="26"/>
      <c r="H32" s="27"/>
      <c r="I32" s="28">
        <v>0</v>
      </c>
      <c r="J32" s="72"/>
      <c r="K32" s="73"/>
      <c r="L32" s="74"/>
      <c r="M32" s="30">
        <v>0</v>
      </c>
      <c r="N32" s="31">
        <v>0</v>
      </c>
      <c r="O32" s="32"/>
      <c r="P32" s="33">
        <f t="shared" si="1"/>
        <v>0</v>
      </c>
      <c r="Q32" s="34">
        <f t="shared" si="2"/>
        <v>0</v>
      </c>
      <c r="R32" s="48">
        <v>0</v>
      </c>
      <c r="S32" s="35"/>
    </row>
    <row r="33" spans="1:19" ht="18" thickBot="1" x14ac:dyDescent="0.35">
      <c r="A33" s="20"/>
      <c r="B33" s="21"/>
      <c r="C33" s="22"/>
      <c r="D33" s="79"/>
      <c r="E33" s="24"/>
      <c r="F33" s="25"/>
      <c r="G33" s="26"/>
      <c r="H33" s="27"/>
      <c r="I33" s="28">
        <v>0</v>
      </c>
      <c r="J33" s="72"/>
      <c r="K33" s="76"/>
      <c r="L33" s="80"/>
      <c r="M33" s="30">
        <v>0</v>
      </c>
      <c r="N33" s="31">
        <v>0</v>
      </c>
      <c r="O33" s="32"/>
      <c r="P33" s="33">
        <f t="shared" si="1"/>
        <v>0</v>
      </c>
      <c r="Q33" s="34">
        <f t="shared" si="2"/>
        <v>0</v>
      </c>
      <c r="R33" s="48">
        <v>0</v>
      </c>
      <c r="S33" s="35"/>
    </row>
    <row r="34" spans="1:19" ht="18" thickBot="1" x14ac:dyDescent="0.35">
      <c r="A34" s="20"/>
      <c r="B34" s="21">
        <v>45012</v>
      </c>
      <c r="C34" s="22">
        <v>3427.18</v>
      </c>
      <c r="D34" s="78" t="s">
        <v>32</v>
      </c>
      <c r="E34" s="24"/>
      <c r="F34" s="25"/>
      <c r="G34" s="26"/>
      <c r="H34" s="27"/>
      <c r="I34" s="28">
        <v>0</v>
      </c>
      <c r="J34" s="72">
        <v>45012</v>
      </c>
      <c r="K34" s="81" t="s">
        <v>33</v>
      </c>
      <c r="L34" s="82">
        <v>366.28</v>
      </c>
      <c r="M34" s="30">
        <v>0</v>
      </c>
      <c r="N34" s="31">
        <v>0</v>
      </c>
      <c r="O34" s="32"/>
      <c r="P34" s="33">
        <f t="shared" si="1"/>
        <v>3793.46</v>
      </c>
      <c r="Q34" s="34">
        <f t="shared" si="2"/>
        <v>3793.46</v>
      </c>
      <c r="R34" s="48">
        <v>0</v>
      </c>
      <c r="S34" s="35"/>
    </row>
    <row r="35" spans="1:19" ht="18" thickBot="1" x14ac:dyDescent="0.35">
      <c r="A35" s="20"/>
      <c r="B35" s="21">
        <v>45013</v>
      </c>
      <c r="C35" s="22">
        <v>4844.88</v>
      </c>
      <c r="D35" s="75" t="s">
        <v>32</v>
      </c>
      <c r="E35" s="24"/>
      <c r="F35" s="25"/>
      <c r="G35" s="26"/>
      <c r="H35" s="27"/>
      <c r="I35" s="28">
        <v>0</v>
      </c>
      <c r="J35" s="72">
        <v>45014</v>
      </c>
      <c r="K35" s="190" t="s">
        <v>35</v>
      </c>
      <c r="L35" s="80">
        <v>2255</v>
      </c>
      <c r="M35" s="30">
        <v>0</v>
      </c>
      <c r="N35" s="31">
        <v>0</v>
      </c>
      <c r="O35" s="32"/>
      <c r="P35" s="33">
        <f t="shared" si="1"/>
        <v>7099.88</v>
      </c>
      <c r="Q35" s="34">
        <f t="shared" si="2"/>
        <v>7099.88</v>
      </c>
      <c r="R35" s="48">
        <v>0</v>
      </c>
      <c r="S35" s="35"/>
    </row>
    <row r="36" spans="1:19" ht="19.5" thickBot="1" x14ac:dyDescent="0.35">
      <c r="A36" s="20"/>
      <c r="B36" s="21">
        <v>45013</v>
      </c>
      <c r="C36" s="22">
        <v>808</v>
      </c>
      <c r="D36" s="83" t="s">
        <v>34</v>
      </c>
      <c r="E36" s="24"/>
      <c r="F36" s="25"/>
      <c r="G36" s="26"/>
      <c r="H36" s="27"/>
      <c r="I36" s="28">
        <v>0</v>
      </c>
      <c r="J36" s="84"/>
      <c r="K36" s="85"/>
      <c r="L36" s="80"/>
      <c r="M36" s="30">
        <v>0</v>
      </c>
      <c r="N36" s="31">
        <v>0</v>
      </c>
      <c r="O36" s="32"/>
      <c r="P36" s="33">
        <f t="shared" si="1"/>
        <v>808</v>
      </c>
      <c r="Q36" s="34">
        <f t="shared" si="2"/>
        <v>808</v>
      </c>
      <c r="R36" s="48">
        <v>0</v>
      </c>
      <c r="S36" s="35"/>
    </row>
    <row r="37" spans="1:19" ht="18" thickBot="1" x14ac:dyDescent="0.35">
      <c r="A37" s="20"/>
      <c r="B37" s="21">
        <v>45014</v>
      </c>
      <c r="C37" s="22">
        <v>520</v>
      </c>
      <c r="D37" s="78" t="s">
        <v>32</v>
      </c>
      <c r="E37" s="24"/>
      <c r="F37" s="25"/>
      <c r="G37" s="26"/>
      <c r="H37" s="27"/>
      <c r="I37" s="28">
        <v>0</v>
      </c>
      <c r="J37" s="72"/>
      <c r="K37" s="86"/>
      <c r="L37" s="80"/>
      <c r="M37" s="30">
        <v>0</v>
      </c>
      <c r="N37" s="31">
        <v>0</v>
      </c>
      <c r="O37" s="32"/>
      <c r="P37" s="33">
        <v>0</v>
      </c>
      <c r="Q37" s="34">
        <f t="shared" si="2"/>
        <v>0</v>
      </c>
      <c r="R37" s="48">
        <v>0</v>
      </c>
      <c r="S37" s="35"/>
    </row>
    <row r="38" spans="1:19" ht="18" thickBot="1" x14ac:dyDescent="0.35">
      <c r="A38" s="20"/>
      <c r="B38" s="21">
        <v>45015</v>
      </c>
      <c r="C38" s="22">
        <v>2605.79</v>
      </c>
      <c r="D38" s="79" t="s">
        <v>32</v>
      </c>
      <c r="E38" s="24"/>
      <c r="F38" s="25"/>
      <c r="G38" s="26"/>
      <c r="H38" s="27"/>
      <c r="I38" s="28">
        <v>0</v>
      </c>
      <c r="J38" s="72"/>
      <c r="K38" s="76"/>
      <c r="L38" s="80"/>
      <c r="M38" s="30">
        <v>0</v>
      </c>
      <c r="N38" s="31">
        <v>0</v>
      </c>
      <c r="O38" s="32"/>
      <c r="P38" s="33">
        <v>0</v>
      </c>
      <c r="Q38" s="34">
        <f t="shared" si="2"/>
        <v>0</v>
      </c>
      <c r="R38" s="48">
        <v>0</v>
      </c>
      <c r="S38" s="35"/>
    </row>
    <row r="39" spans="1:19" ht="18" thickBot="1" x14ac:dyDescent="0.35">
      <c r="A39" s="20"/>
      <c r="B39" s="21">
        <v>45016</v>
      </c>
      <c r="C39" s="22">
        <v>3003.1</v>
      </c>
      <c r="D39" s="79" t="s">
        <v>32</v>
      </c>
      <c r="E39" s="24"/>
      <c r="F39" s="25"/>
      <c r="G39" s="26"/>
      <c r="H39" s="27"/>
      <c r="I39" s="28">
        <v>0</v>
      </c>
      <c r="J39" s="72"/>
      <c r="K39" s="87"/>
      <c r="L39" s="74"/>
      <c r="M39" s="30">
        <v>0</v>
      </c>
      <c r="N39" s="31">
        <v>0</v>
      </c>
      <c r="O39" s="32"/>
      <c r="P39" s="33">
        <v>0</v>
      </c>
      <c r="Q39" s="34">
        <f t="shared" si="2"/>
        <v>0</v>
      </c>
      <c r="R39" s="48">
        <v>0</v>
      </c>
      <c r="S39" s="35"/>
    </row>
    <row r="40" spans="1:19" ht="19.5" thickBot="1" x14ac:dyDescent="0.35">
      <c r="A40" s="20"/>
      <c r="B40" s="21"/>
      <c r="C40" s="22"/>
      <c r="D40" s="79"/>
      <c r="E40" s="24"/>
      <c r="F40" s="25"/>
      <c r="G40" s="26"/>
      <c r="H40" s="27"/>
      <c r="I40" s="28">
        <v>0</v>
      </c>
      <c r="J40" s="72"/>
      <c r="K40" s="88"/>
      <c r="L40" s="74"/>
      <c r="M40" s="30">
        <v>0</v>
      </c>
      <c r="N40" s="31">
        <v>0</v>
      </c>
      <c r="O40" s="32"/>
      <c r="P40" s="33">
        <v>0</v>
      </c>
      <c r="Q40" s="34">
        <f t="shared" si="2"/>
        <v>0</v>
      </c>
      <c r="R40" s="48">
        <v>0</v>
      </c>
      <c r="S40" s="35"/>
    </row>
    <row r="41" spans="1:19" ht="18" thickBot="1" x14ac:dyDescent="0.35">
      <c r="A41" s="20"/>
      <c r="B41" s="21"/>
      <c r="C41" s="22"/>
      <c r="D41" s="79"/>
      <c r="E41" s="24"/>
      <c r="F41" s="25"/>
      <c r="G41" s="26"/>
      <c r="H41" s="27"/>
      <c r="I41" s="28">
        <v>0</v>
      </c>
      <c r="J41" s="72"/>
      <c r="K41" s="87"/>
      <c r="L41" s="74"/>
      <c r="M41" s="30">
        <v>0</v>
      </c>
      <c r="N41" s="31">
        <v>0</v>
      </c>
      <c r="O41" s="32"/>
      <c r="P41" s="33">
        <v>0</v>
      </c>
      <c r="Q41" s="34">
        <f t="shared" si="2"/>
        <v>0</v>
      </c>
      <c r="R41" s="48">
        <v>0</v>
      </c>
      <c r="S41" s="35"/>
    </row>
    <row r="42" spans="1:19" ht="18" thickBot="1" x14ac:dyDescent="0.35">
      <c r="A42" s="20"/>
      <c r="B42" s="21"/>
      <c r="C42" s="22"/>
      <c r="D42" s="79"/>
      <c r="E42" s="24"/>
      <c r="F42" s="25"/>
      <c r="G42" s="26"/>
      <c r="H42" s="27"/>
      <c r="I42" s="28">
        <v>0</v>
      </c>
      <c r="J42" s="72"/>
      <c r="K42" s="87"/>
      <c r="L42" s="74"/>
      <c r="M42" s="30">
        <v>0</v>
      </c>
      <c r="N42" s="31">
        <v>0</v>
      </c>
      <c r="O42" s="32"/>
      <c r="P42" s="33">
        <v>0</v>
      </c>
      <c r="Q42" s="34">
        <f t="shared" si="2"/>
        <v>0</v>
      </c>
      <c r="R42" s="48">
        <v>0</v>
      </c>
      <c r="S42" s="35"/>
    </row>
    <row r="43" spans="1:19" ht="18" thickBot="1" x14ac:dyDescent="0.35">
      <c r="A43" s="20"/>
      <c r="B43" s="21"/>
      <c r="C43" s="22"/>
      <c r="D43" s="79"/>
      <c r="E43" s="24"/>
      <c r="F43" s="89"/>
      <c r="G43" s="26"/>
      <c r="H43" s="27"/>
      <c r="I43" s="28">
        <v>0</v>
      </c>
      <c r="J43" s="72"/>
      <c r="K43" s="87"/>
      <c r="L43" s="74"/>
      <c r="M43" s="30">
        <v>0</v>
      </c>
      <c r="N43" s="31">
        <v>0</v>
      </c>
      <c r="O43" s="32"/>
      <c r="P43" s="91">
        <f t="shared" si="1"/>
        <v>0</v>
      </c>
      <c r="Q43" s="92">
        <f t="shared" si="2"/>
        <v>0</v>
      </c>
      <c r="R43" s="93">
        <v>0</v>
      </c>
      <c r="S43" s="35"/>
    </row>
    <row r="44" spans="1:19" ht="18" thickBot="1" x14ac:dyDescent="0.35">
      <c r="A44" s="20"/>
      <c r="B44" s="21"/>
      <c r="C44" s="22"/>
      <c r="D44" s="79"/>
      <c r="E44" s="24"/>
      <c r="F44" s="89"/>
      <c r="G44" s="26"/>
      <c r="H44" s="27"/>
      <c r="I44" s="28">
        <v>0</v>
      </c>
      <c r="J44" s="72"/>
      <c r="K44" s="87"/>
      <c r="L44" s="74"/>
      <c r="M44" s="94">
        <v>0</v>
      </c>
      <c r="N44" s="95"/>
      <c r="O44" s="32"/>
      <c r="P44" s="96">
        <f t="shared" si="1"/>
        <v>0</v>
      </c>
      <c r="Q44" s="13">
        <f t="shared" si="2"/>
        <v>0</v>
      </c>
      <c r="R44" s="13">
        <v>0</v>
      </c>
      <c r="S44" s="35"/>
    </row>
    <row r="45" spans="1:19" ht="18.75" thickTop="1" thickBot="1" x14ac:dyDescent="0.35">
      <c r="A45" s="20"/>
      <c r="B45" s="21"/>
      <c r="C45" s="22"/>
      <c r="D45" s="97"/>
      <c r="E45" s="24"/>
      <c r="F45" s="98"/>
      <c r="G45" s="26"/>
      <c r="H45" s="27"/>
      <c r="I45" s="28">
        <v>0</v>
      </c>
      <c r="J45" s="72"/>
      <c r="K45" s="99"/>
      <c r="L45" s="74"/>
      <c r="M45" s="257">
        <f>SUM(M5:M39)</f>
        <v>64841</v>
      </c>
      <c r="N45" s="266">
        <f>SUM(N5:N39)</f>
        <v>0</v>
      </c>
      <c r="P45" s="100">
        <f t="shared" si="1"/>
        <v>64841</v>
      </c>
      <c r="Q45" s="101">
        <f>SUM(Q5:Q39)</f>
        <v>11855.74</v>
      </c>
      <c r="R45" s="101">
        <f>SUM(R5:R39)</f>
        <v>0</v>
      </c>
    </row>
    <row r="46" spans="1:19" ht="18" thickBot="1" x14ac:dyDescent="0.35">
      <c r="A46" s="20"/>
      <c r="B46" s="21"/>
      <c r="C46" s="102"/>
      <c r="D46" s="97"/>
      <c r="E46" s="24"/>
      <c r="F46" s="103"/>
      <c r="G46" s="26"/>
      <c r="H46" s="27"/>
      <c r="I46" s="28">
        <v>0</v>
      </c>
      <c r="J46" s="72"/>
      <c r="K46" s="104"/>
      <c r="L46" s="74"/>
      <c r="M46" s="258"/>
      <c r="N46" s="267"/>
      <c r="P46" s="96"/>
      <c r="Q46" s="9"/>
      <c r="R46" s="13">
        <v>0</v>
      </c>
    </row>
    <row r="47" spans="1:19" ht="18" thickBot="1" x14ac:dyDescent="0.35">
      <c r="A47" s="20"/>
      <c r="B47" s="105"/>
      <c r="C47" s="106"/>
      <c r="D47" s="107"/>
      <c r="E47" s="108"/>
      <c r="F47" s="109"/>
      <c r="G47" s="110"/>
      <c r="H47" s="111"/>
      <c r="I47" s="90"/>
      <c r="J47" s="72"/>
      <c r="K47" s="112"/>
      <c r="L47" s="80"/>
      <c r="M47" s="113"/>
      <c r="N47" s="114"/>
      <c r="P47" s="96"/>
      <c r="Q47" s="9"/>
    </row>
    <row r="48" spans="1:19" ht="15.75" thickBot="1" x14ac:dyDescent="0.3">
      <c r="A48" s="20"/>
      <c r="B48" s="105"/>
      <c r="C48" s="22">
        <v>0</v>
      </c>
      <c r="D48" s="115"/>
      <c r="E48" s="116"/>
      <c r="F48" s="106"/>
      <c r="H48" s="117"/>
      <c r="I48" s="90"/>
      <c r="J48" s="118"/>
      <c r="K48" s="119"/>
      <c r="L48" s="9"/>
      <c r="M48" s="120"/>
      <c r="N48" s="31"/>
      <c r="P48" s="96"/>
      <c r="Q48" s="9"/>
    </row>
    <row r="49" spans="1:17" ht="16.5" thickBot="1" x14ac:dyDescent="0.3">
      <c r="B49" s="121" t="s">
        <v>8</v>
      </c>
      <c r="C49" s="122">
        <f>SUM(C5:C48)</f>
        <v>126088.57</v>
      </c>
      <c r="D49" s="123"/>
      <c r="E49" s="124" t="s">
        <v>8</v>
      </c>
      <c r="F49" s="125">
        <f>SUM(F5:F48)</f>
        <v>178164.22</v>
      </c>
      <c r="G49" s="123"/>
      <c r="H49" s="126" t="s">
        <v>9</v>
      </c>
      <c r="I49" s="127">
        <f>SUM(I5:I48)</f>
        <v>2598</v>
      </c>
      <c r="J49" s="128"/>
      <c r="K49" s="129" t="s">
        <v>10</v>
      </c>
      <c r="L49" s="130">
        <f>SUM(L5:L48)</f>
        <v>2621.2799999999997</v>
      </c>
      <c r="M49" s="131"/>
      <c r="N49" s="131"/>
      <c r="P49" s="96"/>
      <c r="Q49" s="9"/>
    </row>
    <row r="50" spans="1:17" ht="16.5" thickTop="1" thickBot="1" x14ac:dyDescent="0.3">
      <c r="C50" s="4" t="s">
        <v>7</v>
      </c>
      <c r="P50" s="96"/>
      <c r="Q50" s="9"/>
    </row>
    <row r="51" spans="1:17" ht="19.5" thickBot="1" x14ac:dyDescent="0.3">
      <c r="A51" s="133"/>
      <c r="B51" s="134"/>
      <c r="C51" s="1"/>
      <c r="H51" s="268" t="s">
        <v>11</v>
      </c>
      <c r="I51" s="269"/>
      <c r="J51" s="135"/>
      <c r="K51" s="270">
        <f>I49+L49</f>
        <v>5219.28</v>
      </c>
      <c r="L51" s="271"/>
      <c r="M51" s="272">
        <f>N45+M45</f>
        <v>64841</v>
      </c>
      <c r="N51" s="273"/>
      <c r="P51" s="96"/>
      <c r="Q51" s="9"/>
    </row>
    <row r="52" spans="1:17" ht="15.75" x14ac:dyDescent="0.25">
      <c r="D52" s="279" t="s">
        <v>12</v>
      </c>
      <c r="E52" s="279"/>
      <c r="F52" s="136">
        <f>F49-K51-C49</f>
        <v>46856.369999999995</v>
      </c>
      <c r="I52" s="137"/>
      <c r="J52" s="138"/>
      <c r="P52" s="96"/>
      <c r="Q52" s="9"/>
    </row>
    <row r="53" spans="1:17" ht="18.75" x14ac:dyDescent="0.3">
      <c r="D53" s="274"/>
      <c r="E53" s="274"/>
      <c r="F53" s="131">
        <v>0</v>
      </c>
      <c r="I53" s="275" t="s">
        <v>13</v>
      </c>
      <c r="J53" s="276"/>
      <c r="K53" s="277">
        <f>F55+F56+F57</f>
        <v>46856.369999999995</v>
      </c>
      <c r="L53" s="278"/>
      <c r="P53" s="96"/>
      <c r="Q53" s="9"/>
    </row>
    <row r="54" spans="1:17" ht="19.5" thickBot="1" x14ac:dyDescent="0.35">
      <c r="D54" s="139"/>
      <c r="E54" s="140"/>
      <c r="F54" s="141">
        <v>0</v>
      </c>
      <c r="I54" s="142"/>
      <c r="J54" s="143"/>
      <c r="K54" s="144"/>
      <c r="L54" s="145"/>
    </row>
    <row r="55" spans="1:17" ht="19.5" thickTop="1" x14ac:dyDescent="0.3">
      <c r="C55" s="5" t="s">
        <v>7</v>
      </c>
      <c r="E55" s="133" t="s">
        <v>14</v>
      </c>
      <c r="F55" s="131">
        <f>SUM(F52:F54)</f>
        <v>46856.369999999995</v>
      </c>
      <c r="H55" s="20"/>
      <c r="I55" s="146" t="s">
        <v>15</v>
      </c>
      <c r="J55" s="147"/>
      <c r="K55" s="259">
        <f>-C4</f>
        <v>0</v>
      </c>
      <c r="L55" s="260"/>
    </row>
    <row r="56" spans="1:17" ht="16.5" thickBot="1" x14ac:dyDescent="0.3">
      <c r="D56" s="148" t="s">
        <v>16</v>
      </c>
      <c r="E56" s="133"/>
      <c r="F56" s="149">
        <v>0</v>
      </c>
    </row>
    <row r="57" spans="1:17" ht="20.25" thickTop="1" thickBot="1" x14ac:dyDescent="0.35">
      <c r="C57" s="150"/>
      <c r="D57" s="261" t="s">
        <v>17</v>
      </c>
      <c r="E57" s="262"/>
      <c r="F57" s="151">
        <v>0</v>
      </c>
      <c r="I57" s="263" t="s">
        <v>18</v>
      </c>
      <c r="J57" s="264"/>
      <c r="K57" s="265">
        <f>K53+K55</f>
        <v>46856.369999999995</v>
      </c>
      <c r="L57" s="265"/>
    </row>
    <row r="58" spans="1:17" ht="17.25" x14ac:dyDescent="0.3">
      <c r="C58" s="152"/>
      <c r="D58" s="153"/>
      <c r="E58" s="154"/>
      <c r="F58" s="155"/>
      <c r="J58" s="156"/>
    </row>
    <row r="59" spans="1:17" ht="15" customHeight="1" x14ac:dyDescent="0.25">
      <c r="I59" s="157"/>
      <c r="J59" s="157"/>
      <c r="K59" s="158"/>
      <c r="L59" s="158"/>
    </row>
    <row r="60" spans="1:17" ht="16.5" customHeight="1" x14ac:dyDescent="0.25">
      <c r="B60" s="159"/>
      <c r="C60" s="160"/>
      <c r="D60" s="161"/>
      <c r="E60" s="96"/>
      <c r="I60" s="157"/>
      <c r="J60" s="157"/>
      <c r="K60" s="158"/>
      <c r="L60" s="158"/>
      <c r="M60" s="162"/>
      <c r="N60" s="133"/>
    </row>
    <row r="61" spans="1:17" ht="15.75" x14ac:dyDescent="0.25">
      <c r="B61" s="159"/>
      <c r="C61" s="163"/>
      <c r="E61" s="96"/>
      <c r="M61" s="162"/>
      <c r="N61" s="133"/>
    </row>
    <row r="62" spans="1:17" ht="15.75" x14ac:dyDescent="0.25">
      <c r="B62" s="159"/>
      <c r="C62" s="163"/>
      <c r="E62" s="96"/>
      <c r="F62" s="164"/>
      <c r="L62" s="165"/>
      <c r="M62" s="1"/>
    </row>
    <row r="63" spans="1:17" ht="15.75" x14ac:dyDescent="0.25">
      <c r="B63" s="159"/>
      <c r="C63" s="163"/>
      <c r="E63" s="96"/>
      <c r="M63" s="1"/>
    </row>
    <row r="64" spans="1:17" ht="15.75" x14ac:dyDescent="0.25">
      <c r="B64" s="159"/>
      <c r="C64" s="163"/>
      <c r="E64" s="96"/>
      <c r="F64" s="166"/>
      <c r="M64" s="1"/>
    </row>
    <row r="65" spans="5:13" x14ac:dyDescent="0.25">
      <c r="E65" s="167"/>
      <c r="F65" s="96"/>
      <c r="M65" s="1"/>
    </row>
    <row r="66" spans="5:13" x14ac:dyDescent="0.25">
      <c r="E66" s="167"/>
      <c r="F66" s="96"/>
      <c r="M66" s="1"/>
    </row>
    <row r="67" spans="5:13" x14ac:dyDescent="0.25">
      <c r="E67" s="167"/>
      <c r="F67" s="96"/>
      <c r="M67" s="1"/>
    </row>
    <row r="68" spans="5:13" x14ac:dyDescent="0.25">
      <c r="E68" s="167"/>
      <c r="F68" s="96"/>
      <c r="M68" s="1"/>
    </row>
    <row r="69" spans="5:13" x14ac:dyDescent="0.25">
      <c r="E69" s="167"/>
      <c r="F69" s="96"/>
      <c r="M69" s="1"/>
    </row>
    <row r="70" spans="5:13" x14ac:dyDescent="0.25">
      <c r="E70" s="167"/>
      <c r="F70" s="96"/>
      <c r="M70" s="1"/>
    </row>
    <row r="71" spans="5:13" x14ac:dyDescent="0.25">
      <c r="E71" s="167"/>
      <c r="F71" s="96"/>
      <c r="M71" s="1"/>
    </row>
    <row r="72" spans="5:13" x14ac:dyDescent="0.25">
      <c r="E72" s="167"/>
      <c r="F72" s="96"/>
      <c r="M72" s="1"/>
    </row>
    <row r="73" spans="5:13" x14ac:dyDescent="0.25">
      <c r="E73" s="167"/>
      <c r="F73" s="96"/>
      <c r="M73" s="1"/>
    </row>
    <row r="74" spans="5:13" x14ac:dyDescent="0.25">
      <c r="E74" s="167"/>
      <c r="F74" s="96"/>
      <c r="M74" s="1"/>
    </row>
    <row r="75" spans="5:13" x14ac:dyDescent="0.25">
      <c r="E75" s="167"/>
      <c r="F75" s="96"/>
      <c r="M75" s="1"/>
    </row>
    <row r="76" spans="5:13" x14ac:dyDescent="0.25">
      <c r="E76" s="167"/>
      <c r="F76" s="96"/>
    </row>
    <row r="77" spans="5:13" x14ac:dyDescent="0.25">
      <c r="F77" s="166"/>
    </row>
    <row r="78" spans="5:13" x14ac:dyDescent="0.25">
      <c r="F78" s="166"/>
    </row>
    <row r="79" spans="5:13" x14ac:dyDescent="0.25">
      <c r="F79" s="166"/>
    </row>
  </sheetData>
  <mergeCells count="22">
    <mergeCell ref="K55:L55"/>
    <mergeCell ref="D57:E57"/>
    <mergeCell ref="I57:J57"/>
    <mergeCell ref="K57:L57"/>
    <mergeCell ref="N45:N46"/>
    <mergeCell ref="H51:I51"/>
    <mergeCell ref="K51:L51"/>
    <mergeCell ref="M51:N51"/>
    <mergeCell ref="D53:E53"/>
    <mergeCell ref="I53:J53"/>
    <mergeCell ref="K53:L53"/>
    <mergeCell ref="D52:E52"/>
    <mergeCell ref="B1:B2"/>
    <mergeCell ref="C1:M1"/>
    <mergeCell ref="B3:C3"/>
    <mergeCell ref="H3:I3"/>
    <mergeCell ref="M45:M46"/>
    <mergeCell ref="R3:R4"/>
    <mergeCell ref="E4:F4"/>
    <mergeCell ref="H4:I4"/>
    <mergeCell ref="P4:Q4"/>
    <mergeCell ref="F2:J2"/>
  </mergeCells>
  <pageMargins left="0.23622047244094491" right="0.23622047244094491" top="0.31496062992125984" bottom="0.27559055118110237" header="0.31496062992125984" footer="0.31496062992125984"/>
  <pageSetup paperSize="5" scale="85" orientation="landscape" horizontalDpi="0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U97"/>
  <sheetViews>
    <sheetView workbookViewId="0">
      <pane xSplit="5" ySplit="4" topLeftCell="F32" activePane="bottomRight" state="frozen"/>
      <selection pane="topRight" activeCell="F1" sqref="F1"/>
      <selection pane="bottomLeft" activeCell="A5" sqref="A5"/>
      <selection pane="bottomRight" activeCell="D88" sqref="D87:D88"/>
    </sheetView>
  </sheetViews>
  <sheetFormatPr baseColWidth="10" defaultRowHeight="15" x14ac:dyDescent="0.25"/>
  <cols>
    <col min="1" max="1" width="2.5703125" customWidth="1"/>
    <col min="2" max="2" width="12.42578125" style="132" customWidth="1"/>
    <col min="3" max="3" width="16" style="5" customWidth="1"/>
    <col min="4" max="4" width="11.42578125" customWidth="1"/>
    <col min="6" max="6" width="17.85546875" style="5" customWidth="1"/>
    <col min="7" max="7" width="2.85546875" customWidth="1"/>
    <col min="9" max="9" width="14.140625" style="5" customWidth="1"/>
    <col min="10" max="10" width="10.42578125" style="12" bestFit="1" customWidth="1"/>
    <col min="11" max="11" width="14.42578125" customWidth="1"/>
    <col min="12" max="12" width="14.5703125" style="4" customWidth="1"/>
    <col min="13" max="13" width="18.140625" style="5" customWidth="1"/>
    <col min="14" max="14" width="16.140625" style="1" customWidth="1"/>
    <col min="15" max="15" width="3.42578125" customWidth="1"/>
    <col min="16" max="16" width="18.42578125" customWidth="1"/>
    <col min="17" max="17" width="18.140625" customWidth="1"/>
    <col min="18" max="18" width="23.5703125" style="1" hidden="1" customWidth="1"/>
    <col min="19" max="19" width="27" style="2" customWidth="1"/>
    <col min="20" max="20" width="11.42578125" style="3"/>
  </cols>
  <sheetData>
    <row r="1" spans="1:21" ht="23.25" x14ac:dyDescent="0.35">
      <c r="B1" s="250"/>
      <c r="C1" s="252" t="s">
        <v>36</v>
      </c>
      <c r="D1" s="253"/>
      <c r="E1" s="253"/>
      <c r="F1" s="253"/>
      <c r="G1" s="253"/>
      <c r="H1" s="253"/>
      <c r="I1" s="253"/>
      <c r="J1" s="253"/>
      <c r="K1" s="253"/>
      <c r="L1" s="253"/>
      <c r="M1" s="253"/>
    </row>
    <row r="2" spans="1:21" ht="27.75" customHeight="1" thickBot="1" x14ac:dyDescent="0.45">
      <c r="B2" s="251"/>
      <c r="C2" s="4"/>
      <c r="F2" s="249" t="s">
        <v>21</v>
      </c>
      <c r="G2" s="249"/>
      <c r="H2" s="249"/>
      <c r="I2" s="249"/>
      <c r="J2" s="249"/>
      <c r="K2" s="197" t="s">
        <v>29</v>
      </c>
      <c r="L2" s="177"/>
      <c r="M2" s="196">
        <v>45019</v>
      </c>
      <c r="N2" s="9"/>
    </row>
    <row r="3" spans="1:21" ht="24.75" customHeight="1" thickBot="1" x14ac:dyDescent="0.35">
      <c r="B3" s="254" t="s">
        <v>0</v>
      </c>
      <c r="C3" s="255"/>
      <c r="D3" s="10"/>
      <c r="E3" s="11"/>
      <c r="F3" s="11"/>
      <c r="H3" s="256" t="s">
        <v>20</v>
      </c>
      <c r="I3" s="256"/>
      <c r="K3" s="13"/>
      <c r="L3" s="13"/>
      <c r="M3" s="6"/>
      <c r="R3" s="241" t="s">
        <v>22</v>
      </c>
    </row>
    <row r="4" spans="1:21" ht="20.25" thickTop="1" thickBot="1" x14ac:dyDescent="0.35">
      <c r="A4" s="14" t="s">
        <v>1</v>
      </c>
      <c r="B4" s="15"/>
      <c r="C4" s="16">
        <v>0</v>
      </c>
      <c r="D4" s="170"/>
      <c r="E4" s="243" t="s">
        <v>2</v>
      </c>
      <c r="F4" s="244"/>
      <c r="H4" s="245" t="s">
        <v>3</v>
      </c>
      <c r="I4" s="246"/>
      <c r="J4" s="17"/>
      <c r="K4" s="18"/>
      <c r="L4" s="19"/>
      <c r="M4" s="168" t="s">
        <v>4</v>
      </c>
      <c r="N4" s="169" t="s">
        <v>5</v>
      </c>
      <c r="P4" s="247" t="s">
        <v>6</v>
      </c>
      <c r="Q4" s="248"/>
      <c r="R4" s="242"/>
    </row>
    <row r="5" spans="1:21" ht="18" thickBot="1" x14ac:dyDescent="0.35">
      <c r="A5" s="20" t="s">
        <v>7</v>
      </c>
      <c r="B5" s="21">
        <v>45017</v>
      </c>
      <c r="C5" s="22">
        <v>4271</v>
      </c>
      <c r="D5" s="194" t="s">
        <v>0</v>
      </c>
      <c r="E5" s="24">
        <v>45017</v>
      </c>
      <c r="F5" s="25">
        <v>7711</v>
      </c>
      <c r="G5" s="26"/>
      <c r="H5" s="27">
        <v>45017</v>
      </c>
      <c r="I5" s="28">
        <v>190</v>
      </c>
      <c r="J5" s="8"/>
      <c r="K5" s="29"/>
      <c r="L5" s="9"/>
      <c r="M5" s="30">
        <f>522+657</f>
        <v>1179</v>
      </c>
      <c r="N5" s="31">
        <v>2071</v>
      </c>
      <c r="O5" s="32"/>
      <c r="P5" s="33">
        <f>N5+M5+L5+I5+C5</f>
        <v>7711</v>
      </c>
      <c r="Q5" s="34">
        <f t="shared" ref="Q5:Q62" si="0">P5-F5</f>
        <v>0</v>
      </c>
      <c r="R5" s="48">
        <v>0</v>
      </c>
      <c r="S5" s="35" t="s">
        <v>46</v>
      </c>
    </row>
    <row r="6" spans="1:21" ht="18" thickBot="1" x14ac:dyDescent="0.35">
      <c r="A6" s="20"/>
      <c r="B6" s="21">
        <v>45018</v>
      </c>
      <c r="C6" s="22">
        <v>633</v>
      </c>
      <c r="D6" s="50" t="s">
        <v>0</v>
      </c>
      <c r="E6" s="24">
        <v>45018</v>
      </c>
      <c r="F6" s="25">
        <v>3478</v>
      </c>
      <c r="G6" s="26"/>
      <c r="H6" s="27">
        <v>45018</v>
      </c>
      <c r="I6" s="28">
        <v>0</v>
      </c>
      <c r="J6" s="37"/>
      <c r="K6" s="38"/>
      <c r="L6" s="39"/>
      <c r="M6" s="30">
        <v>883</v>
      </c>
      <c r="N6" s="31">
        <v>1962</v>
      </c>
      <c r="O6" s="32" t="s">
        <v>7</v>
      </c>
      <c r="P6" s="33">
        <f>N6+M6+L6+I6+C6</f>
        <v>3478</v>
      </c>
      <c r="Q6" s="34">
        <f t="shared" si="0"/>
        <v>0</v>
      </c>
      <c r="R6" s="48">
        <v>0</v>
      </c>
      <c r="S6" s="35" t="s">
        <v>46</v>
      </c>
      <c r="T6" s="9"/>
    </row>
    <row r="7" spans="1:21" ht="18" thickBot="1" x14ac:dyDescent="0.35">
      <c r="A7" s="20"/>
      <c r="B7" s="21">
        <v>45019</v>
      </c>
      <c r="C7" s="22">
        <v>2397</v>
      </c>
      <c r="D7" s="50" t="s">
        <v>0</v>
      </c>
      <c r="E7" s="24">
        <v>45019</v>
      </c>
      <c r="F7" s="25">
        <v>7117</v>
      </c>
      <c r="G7" s="26"/>
      <c r="H7" s="27">
        <v>45019</v>
      </c>
      <c r="I7" s="28">
        <v>102</v>
      </c>
      <c r="J7" s="37">
        <v>45019</v>
      </c>
      <c r="K7" s="192" t="s">
        <v>45</v>
      </c>
      <c r="L7" s="193">
        <v>2365</v>
      </c>
      <c r="M7" s="30">
        <f>209+2365</f>
        <v>2574</v>
      </c>
      <c r="N7" s="31">
        <v>2044</v>
      </c>
      <c r="O7" s="32"/>
      <c r="P7" s="33">
        <f>N7+M7+L7+I7+C7</f>
        <v>9482</v>
      </c>
      <c r="Q7" s="191">
        <f t="shared" si="0"/>
        <v>2365</v>
      </c>
      <c r="R7" s="48">
        <v>0</v>
      </c>
      <c r="S7" s="35" t="s">
        <v>46</v>
      </c>
    </row>
    <row r="8" spans="1:21" ht="18" thickBot="1" x14ac:dyDescent="0.35">
      <c r="A8" s="20"/>
      <c r="B8" s="21">
        <v>45020</v>
      </c>
      <c r="C8" s="22">
        <v>3520</v>
      </c>
      <c r="D8" s="50" t="s">
        <v>0</v>
      </c>
      <c r="E8" s="24">
        <v>45020</v>
      </c>
      <c r="F8" s="25">
        <v>8954</v>
      </c>
      <c r="G8" s="26"/>
      <c r="H8" s="27">
        <v>45020</v>
      </c>
      <c r="I8" s="28">
        <v>250</v>
      </c>
      <c r="J8" s="42"/>
      <c r="K8" s="43"/>
      <c r="L8" s="39"/>
      <c r="M8" s="30">
        <v>4452</v>
      </c>
      <c r="N8" s="31">
        <v>732</v>
      </c>
      <c r="O8" s="32"/>
      <c r="P8" s="33">
        <f t="shared" ref="P8:P63" si="1">N8+M8+L8+I8+C8</f>
        <v>8954</v>
      </c>
      <c r="Q8" s="34">
        <f t="shared" si="0"/>
        <v>0</v>
      </c>
      <c r="R8" s="48">
        <v>0</v>
      </c>
      <c r="S8" s="35" t="s">
        <v>46</v>
      </c>
    </row>
    <row r="9" spans="1:21" ht="18" thickBot="1" x14ac:dyDescent="0.35">
      <c r="A9" s="20"/>
      <c r="B9" s="21">
        <v>45021</v>
      </c>
      <c r="C9" s="22">
        <v>3495</v>
      </c>
      <c r="D9" s="50" t="s">
        <v>0</v>
      </c>
      <c r="E9" s="24">
        <v>45021</v>
      </c>
      <c r="F9" s="25">
        <v>7326</v>
      </c>
      <c r="G9" s="26"/>
      <c r="H9" s="27">
        <v>45021</v>
      </c>
      <c r="I9" s="28">
        <v>60</v>
      </c>
      <c r="J9" s="37"/>
      <c r="K9" s="45"/>
      <c r="L9" s="39"/>
      <c r="M9" s="30">
        <v>2416</v>
      </c>
      <c r="N9" s="31">
        <v>1355</v>
      </c>
      <c r="O9" s="32"/>
      <c r="P9" s="33">
        <f t="shared" si="1"/>
        <v>7326</v>
      </c>
      <c r="Q9" s="34">
        <f t="shared" si="0"/>
        <v>0</v>
      </c>
      <c r="R9" s="48">
        <v>0</v>
      </c>
      <c r="S9" s="175" t="s">
        <v>47</v>
      </c>
    </row>
    <row r="10" spans="1:21" ht="18" thickBot="1" x14ac:dyDescent="0.35">
      <c r="A10" s="20"/>
      <c r="B10" s="21">
        <v>45022</v>
      </c>
      <c r="C10" s="22">
        <v>3826</v>
      </c>
      <c r="D10" s="50" t="s">
        <v>0</v>
      </c>
      <c r="E10" s="24">
        <v>45022</v>
      </c>
      <c r="F10" s="25">
        <v>6099</v>
      </c>
      <c r="G10" s="26"/>
      <c r="H10" s="27">
        <v>45022</v>
      </c>
      <c r="I10" s="28">
        <v>24</v>
      </c>
      <c r="J10" s="37"/>
      <c r="K10" s="46"/>
      <c r="L10" s="47"/>
      <c r="M10" s="30">
        <v>786</v>
      </c>
      <c r="N10" s="31">
        <v>1463</v>
      </c>
      <c r="O10" s="32"/>
      <c r="P10" s="33">
        <f>N10+M10+L10+I10+C10</f>
        <v>6099</v>
      </c>
      <c r="Q10" s="34">
        <f t="shared" si="0"/>
        <v>0</v>
      </c>
      <c r="R10" s="48">
        <v>0</v>
      </c>
      <c r="S10" s="35" t="s">
        <v>46</v>
      </c>
      <c r="U10" t="s">
        <v>7</v>
      </c>
    </row>
    <row r="11" spans="1:21" ht="18" thickBot="1" x14ac:dyDescent="0.35">
      <c r="A11" s="20"/>
      <c r="B11" s="21">
        <v>45023</v>
      </c>
      <c r="C11" s="22">
        <v>3920</v>
      </c>
      <c r="D11" s="50" t="s">
        <v>0</v>
      </c>
      <c r="E11" s="24">
        <v>45023</v>
      </c>
      <c r="F11" s="25">
        <v>4882</v>
      </c>
      <c r="G11" s="26"/>
      <c r="H11" s="27">
        <v>45023</v>
      </c>
      <c r="I11" s="28">
        <v>0</v>
      </c>
      <c r="J11" s="42"/>
      <c r="K11" s="178"/>
      <c r="L11" s="39"/>
      <c r="M11" s="30">
        <v>122</v>
      </c>
      <c r="N11" s="31">
        <v>840</v>
      </c>
      <c r="O11" s="32"/>
      <c r="P11" s="33">
        <f>N11+M11+L11+I11+C11</f>
        <v>4882</v>
      </c>
      <c r="Q11" s="34">
        <f t="shared" si="0"/>
        <v>0</v>
      </c>
      <c r="R11" s="48">
        <v>0</v>
      </c>
      <c r="S11" s="35" t="s">
        <v>46</v>
      </c>
    </row>
    <row r="12" spans="1:21" ht="18" thickBot="1" x14ac:dyDescent="0.35">
      <c r="A12" s="20"/>
      <c r="B12" s="21">
        <v>45024</v>
      </c>
      <c r="C12" s="22">
        <v>2653</v>
      </c>
      <c r="D12" s="50" t="s">
        <v>0</v>
      </c>
      <c r="E12" s="24">
        <v>45024</v>
      </c>
      <c r="F12" s="25">
        <v>9822</v>
      </c>
      <c r="G12" s="26"/>
      <c r="H12" s="27">
        <v>45024</v>
      </c>
      <c r="I12" s="28">
        <v>0</v>
      </c>
      <c r="J12" s="37"/>
      <c r="K12" s="49"/>
      <c r="L12" s="39"/>
      <c r="M12" s="30">
        <v>4616</v>
      </c>
      <c r="N12" s="31">
        <v>2553</v>
      </c>
      <c r="O12" s="32"/>
      <c r="P12" s="33">
        <f t="shared" si="1"/>
        <v>9822</v>
      </c>
      <c r="Q12" s="34">
        <f t="shared" si="0"/>
        <v>0</v>
      </c>
      <c r="R12" s="48">
        <v>0</v>
      </c>
      <c r="S12" s="35" t="s">
        <v>46</v>
      </c>
    </row>
    <row r="13" spans="1:21" ht="18" thickBot="1" x14ac:dyDescent="0.35">
      <c r="A13" s="20"/>
      <c r="B13" s="21">
        <v>45025</v>
      </c>
      <c r="C13" s="22">
        <v>523</v>
      </c>
      <c r="D13" s="50" t="s">
        <v>0</v>
      </c>
      <c r="E13" s="24">
        <v>45025</v>
      </c>
      <c r="F13" s="25">
        <v>5627</v>
      </c>
      <c r="G13" s="26"/>
      <c r="H13" s="27">
        <v>45025</v>
      </c>
      <c r="I13" s="28">
        <v>0</v>
      </c>
      <c r="J13" s="37"/>
      <c r="K13" s="38"/>
      <c r="L13" s="39"/>
      <c r="M13" s="30">
        <v>3573</v>
      </c>
      <c r="N13" s="31">
        <v>1531</v>
      </c>
      <c r="O13" s="32"/>
      <c r="P13" s="33">
        <f t="shared" si="1"/>
        <v>5627</v>
      </c>
      <c r="Q13" s="34">
        <f t="shared" si="0"/>
        <v>0</v>
      </c>
      <c r="R13" s="48">
        <v>0</v>
      </c>
      <c r="S13" s="35" t="s">
        <v>46</v>
      </c>
    </row>
    <row r="14" spans="1:21" ht="18" thickBot="1" x14ac:dyDescent="0.35">
      <c r="A14" s="20"/>
      <c r="B14" s="21">
        <v>45026</v>
      </c>
      <c r="C14" s="22">
        <v>3228</v>
      </c>
      <c r="D14" s="50" t="s">
        <v>0</v>
      </c>
      <c r="E14" s="24">
        <v>45026</v>
      </c>
      <c r="F14" s="25">
        <v>10300</v>
      </c>
      <c r="G14" s="26"/>
      <c r="H14" s="27">
        <v>45026</v>
      </c>
      <c r="I14" s="28">
        <v>70</v>
      </c>
      <c r="J14" s="37"/>
      <c r="K14" s="43"/>
      <c r="L14" s="39"/>
      <c r="M14" s="30">
        <v>5912</v>
      </c>
      <c r="N14" s="31">
        <v>1090</v>
      </c>
      <c r="O14" s="32"/>
      <c r="P14" s="33">
        <f t="shared" si="1"/>
        <v>10300</v>
      </c>
      <c r="Q14" s="172">
        <f t="shared" si="0"/>
        <v>0</v>
      </c>
      <c r="R14" s="48">
        <v>0</v>
      </c>
      <c r="S14" s="35" t="s">
        <v>46</v>
      </c>
    </row>
    <row r="15" spans="1:21" ht="18" thickBot="1" x14ac:dyDescent="0.35">
      <c r="A15" s="20"/>
      <c r="B15" s="21">
        <v>45027</v>
      </c>
      <c r="C15" s="22">
        <v>1374</v>
      </c>
      <c r="D15" s="50" t="s">
        <v>0</v>
      </c>
      <c r="E15" s="24">
        <v>45027</v>
      </c>
      <c r="F15" s="25">
        <v>7309</v>
      </c>
      <c r="G15" s="26"/>
      <c r="H15" s="27">
        <v>45027</v>
      </c>
      <c r="I15" s="28">
        <v>180</v>
      </c>
      <c r="J15" s="37"/>
      <c r="K15" s="43"/>
      <c r="L15" s="39"/>
      <c r="M15" s="30">
        <v>3754</v>
      </c>
      <c r="N15" s="31">
        <v>2001</v>
      </c>
      <c r="O15" s="32"/>
      <c r="P15" s="33">
        <f t="shared" si="1"/>
        <v>7309</v>
      </c>
      <c r="Q15" s="34">
        <f t="shared" si="0"/>
        <v>0</v>
      </c>
      <c r="R15" s="48">
        <v>0</v>
      </c>
      <c r="S15" s="35" t="s">
        <v>46</v>
      </c>
    </row>
    <row r="16" spans="1:21" ht="18" thickBot="1" x14ac:dyDescent="0.35">
      <c r="A16" s="20"/>
      <c r="B16" s="21">
        <v>45028</v>
      </c>
      <c r="C16" s="22">
        <v>2714</v>
      </c>
      <c r="D16" s="50" t="s">
        <v>0</v>
      </c>
      <c r="E16" s="24">
        <v>45028</v>
      </c>
      <c r="F16" s="25">
        <v>6497</v>
      </c>
      <c r="G16" s="26"/>
      <c r="H16" s="27">
        <v>45028</v>
      </c>
      <c r="I16" s="28">
        <v>0</v>
      </c>
      <c r="J16" s="37"/>
      <c r="K16" s="43"/>
      <c r="L16" s="9"/>
      <c r="M16" s="30">
        <v>2941</v>
      </c>
      <c r="N16" s="31">
        <v>842</v>
      </c>
      <c r="O16" s="32" t="s">
        <v>7</v>
      </c>
      <c r="P16" s="33">
        <f t="shared" si="1"/>
        <v>6497</v>
      </c>
      <c r="Q16" s="172">
        <f t="shared" si="0"/>
        <v>0</v>
      </c>
      <c r="R16" s="48">
        <v>0</v>
      </c>
      <c r="S16" s="175" t="s">
        <v>47</v>
      </c>
    </row>
    <row r="17" spans="1:20" ht="18" thickBot="1" x14ac:dyDescent="0.35">
      <c r="A17" s="20"/>
      <c r="B17" s="21">
        <v>45029</v>
      </c>
      <c r="C17" s="22">
        <v>2943</v>
      </c>
      <c r="D17" s="50" t="s">
        <v>0</v>
      </c>
      <c r="E17" s="24">
        <v>45029</v>
      </c>
      <c r="F17" s="25">
        <v>6735</v>
      </c>
      <c r="G17" s="26"/>
      <c r="H17" s="27">
        <v>45029</v>
      </c>
      <c r="I17" s="28">
        <v>0</v>
      </c>
      <c r="J17" s="37"/>
      <c r="K17" s="51"/>
      <c r="L17" s="47"/>
      <c r="M17" s="30">
        <v>3591</v>
      </c>
      <c r="N17" s="31">
        <v>201</v>
      </c>
      <c r="O17" s="32"/>
      <c r="P17" s="33">
        <f t="shared" si="1"/>
        <v>6735</v>
      </c>
      <c r="Q17" s="172">
        <f t="shared" si="0"/>
        <v>0</v>
      </c>
      <c r="R17" s="48">
        <v>0</v>
      </c>
      <c r="S17" s="35" t="s">
        <v>46</v>
      </c>
    </row>
    <row r="18" spans="1:20" ht="18" thickBot="1" x14ac:dyDescent="0.35">
      <c r="A18" s="20"/>
      <c r="B18" s="21">
        <v>45030</v>
      </c>
      <c r="C18" s="22">
        <v>933</v>
      </c>
      <c r="D18" s="50" t="s">
        <v>0</v>
      </c>
      <c r="E18" s="24">
        <v>45030</v>
      </c>
      <c r="F18" s="25">
        <v>7231</v>
      </c>
      <c r="G18" s="26"/>
      <c r="H18" s="27">
        <v>45030</v>
      </c>
      <c r="I18" s="28">
        <v>173</v>
      </c>
      <c r="J18" s="37"/>
      <c r="K18" s="52"/>
      <c r="L18" s="39"/>
      <c r="M18" s="30">
        <v>5263</v>
      </c>
      <c r="N18" s="31">
        <v>862</v>
      </c>
      <c r="O18" s="32"/>
      <c r="P18" s="33">
        <f t="shared" si="1"/>
        <v>7231</v>
      </c>
      <c r="Q18" s="34">
        <f t="shared" si="0"/>
        <v>0</v>
      </c>
      <c r="R18" s="48">
        <v>0</v>
      </c>
      <c r="S18" s="35" t="s">
        <v>46</v>
      </c>
    </row>
    <row r="19" spans="1:20" ht="18" thickBot="1" x14ac:dyDescent="0.35">
      <c r="A19" s="20"/>
      <c r="B19" s="21">
        <v>45031</v>
      </c>
      <c r="C19" s="22">
        <v>3672</v>
      </c>
      <c r="D19" s="50" t="s">
        <v>0</v>
      </c>
      <c r="E19" s="24">
        <v>45031</v>
      </c>
      <c r="F19" s="25">
        <v>9551</v>
      </c>
      <c r="G19" s="26"/>
      <c r="H19" s="27">
        <v>45031</v>
      </c>
      <c r="I19" s="28">
        <v>0</v>
      </c>
      <c r="J19" s="37"/>
      <c r="K19" s="53"/>
      <c r="L19" s="54"/>
      <c r="M19" s="30">
        <v>4046</v>
      </c>
      <c r="N19" s="31">
        <v>1833</v>
      </c>
      <c r="O19" s="32"/>
      <c r="P19" s="33">
        <f t="shared" si="1"/>
        <v>9551</v>
      </c>
      <c r="Q19" s="34">
        <f t="shared" si="0"/>
        <v>0</v>
      </c>
      <c r="R19" s="48">
        <v>0</v>
      </c>
      <c r="S19" s="35" t="s">
        <v>49</v>
      </c>
    </row>
    <row r="20" spans="1:20" ht="18" thickBot="1" x14ac:dyDescent="0.35">
      <c r="A20" s="20"/>
      <c r="B20" s="21">
        <v>45032</v>
      </c>
      <c r="C20" s="22">
        <v>464</v>
      </c>
      <c r="D20" s="50" t="s">
        <v>48</v>
      </c>
      <c r="E20" s="24">
        <v>45032</v>
      </c>
      <c r="F20" s="25">
        <v>6430</v>
      </c>
      <c r="G20" s="26"/>
      <c r="H20" s="27">
        <v>45032</v>
      </c>
      <c r="I20" s="28">
        <v>0</v>
      </c>
      <c r="J20" s="37"/>
      <c r="K20" s="55"/>
      <c r="L20" s="47"/>
      <c r="M20" s="30">
        <v>4374</v>
      </c>
      <c r="N20" s="31">
        <v>1592</v>
      </c>
      <c r="O20" s="32" t="s">
        <v>7</v>
      </c>
      <c r="P20" s="33">
        <f t="shared" si="1"/>
        <v>6430</v>
      </c>
      <c r="Q20" s="34">
        <f t="shared" si="0"/>
        <v>0</v>
      </c>
      <c r="R20" s="48">
        <v>0</v>
      </c>
      <c r="S20" s="35" t="s">
        <v>46</v>
      </c>
    </row>
    <row r="21" spans="1:20" ht="18" thickBot="1" x14ac:dyDescent="0.35">
      <c r="A21" s="20"/>
      <c r="B21" s="21">
        <v>45033</v>
      </c>
      <c r="C21" s="22">
        <v>3901</v>
      </c>
      <c r="D21" s="50" t="s">
        <v>0</v>
      </c>
      <c r="E21" s="24">
        <v>45033</v>
      </c>
      <c r="F21" s="25">
        <v>13738</v>
      </c>
      <c r="G21" s="26"/>
      <c r="H21" s="27">
        <v>45033</v>
      </c>
      <c r="I21" s="28">
        <v>0</v>
      </c>
      <c r="J21" s="37"/>
      <c r="K21" s="56"/>
      <c r="L21" s="47"/>
      <c r="M21" s="30">
        <v>6183</v>
      </c>
      <c r="N21" s="31">
        <v>3654</v>
      </c>
      <c r="O21" s="32"/>
      <c r="P21" s="33">
        <f t="shared" si="1"/>
        <v>13738</v>
      </c>
      <c r="Q21" s="34">
        <f t="shared" si="0"/>
        <v>0</v>
      </c>
      <c r="R21" s="48">
        <v>0</v>
      </c>
      <c r="S21" s="35" t="s">
        <v>46</v>
      </c>
    </row>
    <row r="22" spans="1:20" ht="18" thickBot="1" x14ac:dyDescent="0.35">
      <c r="A22" s="20"/>
      <c r="B22" s="21">
        <v>45034</v>
      </c>
      <c r="C22" s="22">
        <v>3312</v>
      </c>
      <c r="D22" s="50" t="s">
        <v>0</v>
      </c>
      <c r="E22" s="24">
        <v>45034</v>
      </c>
      <c r="F22" s="25">
        <v>9329</v>
      </c>
      <c r="G22" s="26"/>
      <c r="H22" s="27">
        <v>45034</v>
      </c>
      <c r="I22" s="28">
        <v>431</v>
      </c>
      <c r="J22" s="37"/>
      <c r="K22" s="43"/>
      <c r="L22" s="57"/>
      <c r="M22" s="30">
        <v>3261</v>
      </c>
      <c r="N22" s="31">
        <v>2325</v>
      </c>
      <c r="O22" s="32"/>
      <c r="P22" s="33">
        <f t="shared" si="1"/>
        <v>9329</v>
      </c>
      <c r="Q22" s="34">
        <f t="shared" si="0"/>
        <v>0</v>
      </c>
      <c r="R22" s="48">
        <v>0</v>
      </c>
      <c r="S22" s="35" t="s">
        <v>46</v>
      </c>
    </row>
    <row r="23" spans="1:20" ht="18" thickBot="1" x14ac:dyDescent="0.35">
      <c r="A23" s="20"/>
      <c r="B23" s="21">
        <v>45035</v>
      </c>
      <c r="C23" s="22">
        <v>1540</v>
      </c>
      <c r="D23" s="50" t="s">
        <v>0</v>
      </c>
      <c r="E23" s="24">
        <v>45035</v>
      </c>
      <c r="F23" s="25">
        <v>6527</v>
      </c>
      <c r="G23" s="26"/>
      <c r="H23" s="27">
        <v>45035</v>
      </c>
      <c r="I23" s="28">
        <v>0</v>
      </c>
      <c r="J23" s="58"/>
      <c r="K23" s="59"/>
      <c r="L23" s="47"/>
      <c r="M23" s="30">
        <v>4015</v>
      </c>
      <c r="N23" s="31">
        <v>984</v>
      </c>
      <c r="O23" s="32"/>
      <c r="P23" s="33">
        <f t="shared" si="1"/>
        <v>6539</v>
      </c>
      <c r="Q23" s="172">
        <f t="shared" si="0"/>
        <v>12</v>
      </c>
      <c r="R23" s="48">
        <v>0</v>
      </c>
      <c r="S23" s="175" t="s">
        <v>47</v>
      </c>
    </row>
    <row r="24" spans="1:20" ht="18" thickBot="1" x14ac:dyDescent="0.35">
      <c r="A24" s="20"/>
      <c r="B24" s="21">
        <v>45036</v>
      </c>
      <c r="C24" s="22">
        <v>3899</v>
      </c>
      <c r="D24" s="50" t="s">
        <v>0</v>
      </c>
      <c r="E24" s="24">
        <v>45036</v>
      </c>
      <c r="F24" s="25">
        <v>7590</v>
      </c>
      <c r="G24" s="26"/>
      <c r="H24" s="27">
        <v>45036</v>
      </c>
      <c r="I24" s="28">
        <v>832</v>
      </c>
      <c r="J24" s="60"/>
      <c r="K24" s="61"/>
      <c r="L24" s="62"/>
      <c r="M24" s="30">
        <v>1314</v>
      </c>
      <c r="N24" s="31">
        <v>1545</v>
      </c>
      <c r="O24" s="32"/>
      <c r="P24" s="33">
        <f t="shared" si="1"/>
        <v>7590</v>
      </c>
      <c r="Q24" s="34">
        <f t="shared" si="0"/>
        <v>0</v>
      </c>
      <c r="R24" s="48">
        <v>0</v>
      </c>
      <c r="S24" s="35" t="s">
        <v>46</v>
      </c>
    </row>
    <row r="25" spans="1:20" ht="18" thickBot="1" x14ac:dyDescent="0.35">
      <c r="A25" s="20"/>
      <c r="B25" s="21">
        <v>45037</v>
      </c>
      <c r="C25" s="22">
        <v>2217</v>
      </c>
      <c r="D25" s="50" t="s">
        <v>0</v>
      </c>
      <c r="E25" s="24">
        <v>45037</v>
      </c>
      <c r="F25" s="25">
        <v>6080</v>
      </c>
      <c r="G25" s="26"/>
      <c r="H25" s="27">
        <v>45037</v>
      </c>
      <c r="I25" s="28">
        <v>0</v>
      </c>
      <c r="J25" s="63"/>
      <c r="K25" s="64"/>
      <c r="L25" s="65"/>
      <c r="M25" s="30">
        <v>3163</v>
      </c>
      <c r="N25" s="31">
        <v>700</v>
      </c>
      <c r="O25" s="32"/>
      <c r="P25" s="33">
        <f t="shared" si="1"/>
        <v>6080</v>
      </c>
      <c r="Q25" s="34">
        <f t="shared" si="0"/>
        <v>0</v>
      </c>
      <c r="R25" s="48">
        <v>0</v>
      </c>
      <c r="S25" s="35"/>
    </row>
    <row r="26" spans="1:20" ht="18" thickBot="1" x14ac:dyDescent="0.35">
      <c r="A26" s="20"/>
      <c r="B26" s="21">
        <v>45038</v>
      </c>
      <c r="C26" s="22">
        <v>6746</v>
      </c>
      <c r="D26" s="50" t="s">
        <v>0</v>
      </c>
      <c r="E26" s="24">
        <v>45038</v>
      </c>
      <c r="F26" s="25">
        <v>13318</v>
      </c>
      <c r="G26" s="26"/>
      <c r="H26" s="27">
        <v>45038</v>
      </c>
      <c r="I26" s="28">
        <v>75</v>
      </c>
      <c r="J26" s="37"/>
      <c r="K26" s="61"/>
      <c r="L26" s="47"/>
      <c r="M26" s="30">
        <v>4235</v>
      </c>
      <c r="N26" s="31">
        <v>2262</v>
      </c>
      <c r="O26" s="32"/>
      <c r="P26" s="33">
        <f t="shared" si="1"/>
        <v>13318</v>
      </c>
      <c r="Q26" s="34">
        <f t="shared" si="0"/>
        <v>0</v>
      </c>
      <c r="R26" s="48">
        <v>0</v>
      </c>
      <c r="S26" s="35"/>
    </row>
    <row r="27" spans="1:20" ht="18" thickBot="1" x14ac:dyDescent="0.35">
      <c r="A27" s="20"/>
      <c r="B27" s="21">
        <v>45039</v>
      </c>
      <c r="C27" s="22">
        <v>499</v>
      </c>
      <c r="D27" s="50" t="s">
        <v>0</v>
      </c>
      <c r="E27" s="24">
        <v>45039</v>
      </c>
      <c r="F27" s="25">
        <v>3812</v>
      </c>
      <c r="G27" s="26"/>
      <c r="H27" s="27">
        <v>45039</v>
      </c>
      <c r="I27" s="28">
        <v>0</v>
      </c>
      <c r="J27" s="66"/>
      <c r="K27" s="67"/>
      <c r="L27" s="65"/>
      <c r="M27" s="30">
        <f>1995+221</f>
        <v>2216</v>
      </c>
      <c r="N27" s="31">
        <v>1097</v>
      </c>
      <c r="O27" s="32"/>
      <c r="P27" s="33">
        <f t="shared" si="1"/>
        <v>3812</v>
      </c>
      <c r="Q27" s="34">
        <f t="shared" si="0"/>
        <v>0</v>
      </c>
      <c r="R27" s="48">
        <v>0</v>
      </c>
      <c r="S27" s="35"/>
    </row>
    <row r="28" spans="1:20" ht="18" thickBot="1" x14ac:dyDescent="0.35">
      <c r="A28" s="20"/>
      <c r="B28" s="21">
        <v>45040</v>
      </c>
      <c r="C28" s="22">
        <v>4204</v>
      </c>
      <c r="D28" s="50" t="s">
        <v>0</v>
      </c>
      <c r="E28" s="24">
        <v>45040</v>
      </c>
      <c r="F28" s="25">
        <v>9514</v>
      </c>
      <c r="G28" s="26"/>
      <c r="H28" s="27">
        <v>45040</v>
      </c>
      <c r="I28" s="28">
        <v>400</v>
      </c>
      <c r="J28" s="68"/>
      <c r="K28" s="69"/>
      <c r="L28" s="65"/>
      <c r="M28" s="30">
        <v>3629</v>
      </c>
      <c r="N28" s="31">
        <v>1281</v>
      </c>
      <c r="O28" s="32"/>
      <c r="P28" s="33">
        <f t="shared" si="1"/>
        <v>9514</v>
      </c>
      <c r="Q28" s="34">
        <f t="shared" si="0"/>
        <v>0</v>
      </c>
      <c r="R28" s="48">
        <v>0</v>
      </c>
      <c r="S28" s="35"/>
    </row>
    <row r="29" spans="1:20" ht="18" thickBot="1" x14ac:dyDescent="0.35">
      <c r="A29" s="20"/>
      <c r="B29" s="21">
        <v>45041</v>
      </c>
      <c r="C29" s="22">
        <v>5461</v>
      </c>
      <c r="D29" s="195" t="s">
        <v>0</v>
      </c>
      <c r="E29" s="24">
        <v>45041</v>
      </c>
      <c r="F29" s="25">
        <v>9069</v>
      </c>
      <c r="G29" s="26"/>
      <c r="H29" s="27">
        <v>45041</v>
      </c>
      <c r="I29" s="28">
        <v>240</v>
      </c>
      <c r="J29" s="66"/>
      <c r="K29" s="71"/>
      <c r="L29" s="65"/>
      <c r="M29" s="30">
        <v>1215</v>
      </c>
      <c r="N29" s="31">
        <v>2153</v>
      </c>
      <c r="O29" s="32"/>
      <c r="P29" s="33">
        <f t="shared" si="1"/>
        <v>9069</v>
      </c>
      <c r="Q29" s="34">
        <f t="shared" si="0"/>
        <v>0</v>
      </c>
      <c r="R29" s="48">
        <v>0</v>
      </c>
      <c r="S29" s="174"/>
      <c r="T29" s="9"/>
    </row>
    <row r="30" spans="1:20" ht="18" thickBot="1" x14ac:dyDescent="0.35">
      <c r="A30" s="20"/>
      <c r="B30" s="21">
        <v>45042</v>
      </c>
      <c r="C30" s="22">
        <v>3963</v>
      </c>
      <c r="D30" s="195" t="s">
        <v>0</v>
      </c>
      <c r="E30" s="24">
        <v>45042</v>
      </c>
      <c r="F30" s="25">
        <v>7292</v>
      </c>
      <c r="G30" s="26"/>
      <c r="H30" s="27">
        <v>45042</v>
      </c>
      <c r="I30" s="28">
        <v>60</v>
      </c>
      <c r="J30" s="72"/>
      <c r="K30" s="73"/>
      <c r="L30" s="74"/>
      <c r="M30" s="30">
        <v>1751</v>
      </c>
      <c r="N30" s="31">
        <v>1518</v>
      </c>
      <c r="O30" s="32"/>
      <c r="P30" s="33">
        <f t="shared" si="1"/>
        <v>7292</v>
      </c>
      <c r="Q30" s="34">
        <f t="shared" si="0"/>
        <v>0</v>
      </c>
      <c r="R30" s="48">
        <v>0</v>
      </c>
      <c r="S30" s="35"/>
    </row>
    <row r="31" spans="1:20" ht="18" thickBot="1" x14ac:dyDescent="0.35">
      <c r="A31" s="20"/>
      <c r="B31" s="21">
        <v>45043</v>
      </c>
      <c r="C31" s="22">
        <v>2756</v>
      </c>
      <c r="D31" s="79" t="s">
        <v>0</v>
      </c>
      <c r="E31" s="24">
        <v>45043</v>
      </c>
      <c r="F31" s="25">
        <v>6228</v>
      </c>
      <c r="G31" s="26"/>
      <c r="H31" s="27">
        <v>45043</v>
      </c>
      <c r="I31" s="28">
        <v>40</v>
      </c>
      <c r="J31" s="72"/>
      <c r="K31" s="76"/>
      <c r="L31" s="77"/>
      <c r="M31" s="30">
        <v>1622</v>
      </c>
      <c r="N31" s="31">
        <v>1810</v>
      </c>
      <c r="O31" s="32"/>
      <c r="P31" s="33">
        <f t="shared" si="1"/>
        <v>6228</v>
      </c>
      <c r="Q31" s="34">
        <f t="shared" si="0"/>
        <v>0</v>
      </c>
      <c r="R31" s="48">
        <v>0</v>
      </c>
      <c r="S31" s="35"/>
    </row>
    <row r="32" spans="1:20" ht="18" thickBot="1" x14ac:dyDescent="0.35">
      <c r="A32" s="20"/>
      <c r="B32" s="21">
        <v>45044</v>
      </c>
      <c r="C32" s="22">
        <v>4827</v>
      </c>
      <c r="D32" s="79" t="s">
        <v>0</v>
      </c>
      <c r="E32" s="24">
        <v>45044</v>
      </c>
      <c r="F32" s="25">
        <v>6211</v>
      </c>
      <c r="G32" s="26"/>
      <c r="H32" s="27">
        <v>45044</v>
      </c>
      <c r="I32" s="28">
        <v>50</v>
      </c>
      <c r="J32" s="72"/>
      <c r="K32" s="73"/>
      <c r="L32" s="74"/>
      <c r="M32" s="30">
        <v>342</v>
      </c>
      <c r="N32" s="31">
        <v>992</v>
      </c>
      <c r="O32" s="32"/>
      <c r="P32" s="33">
        <f t="shared" si="1"/>
        <v>6211</v>
      </c>
      <c r="Q32" s="34">
        <f t="shared" si="0"/>
        <v>0</v>
      </c>
      <c r="R32" s="48">
        <v>0</v>
      </c>
      <c r="S32" s="35"/>
    </row>
    <row r="33" spans="1:19" ht="18" thickBot="1" x14ac:dyDescent="0.35">
      <c r="A33" s="20"/>
      <c r="B33" s="21">
        <v>45045</v>
      </c>
      <c r="C33" s="22">
        <v>3827</v>
      </c>
      <c r="D33" s="79" t="s">
        <v>0</v>
      </c>
      <c r="E33" s="24">
        <v>45045</v>
      </c>
      <c r="F33" s="25">
        <v>7127</v>
      </c>
      <c r="G33" s="26"/>
      <c r="H33" s="27">
        <v>45045</v>
      </c>
      <c r="I33" s="28">
        <v>60</v>
      </c>
      <c r="J33" s="72"/>
      <c r="K33" s="76"/>
      <c r="L33" s="80"/>
      <c r="M33" s="30">
        <v>1552</v>
      </c>
      <c r="N33" s="31">
        <v>1688</v>
      </c>
      <c r="O33" s="32"/>
      <c r="P33" s="33">
        <f t="shared" si="1"/>
        <v>7127</v>
      </c>
      <c r="Q33" s="34">
        <f t="shared" si="0"/>
        <v>0</v>
      </c>
      <c r="R33" s="48">
        <v>0</v>
      </c>
      <c r="S33" s="35"/>
    </row>
    <row r="34" spans="1:19" ht="18" thickBot="1" x14ac:dyDescent="0.35">
      <c r="A34" s="20"/>
      <c r="B34" s="21">
        <v>45046</v>
      </c>
      <c r="C34" s="22">
        <v>80</v>
      </c>
      <c r="D34" s="79" t="s">
        <v>0</v>
      </c>
      <c r="E34" s="24">
        <v>45046</v>
      </c>
      <c r="F34" s="25">
        <v>5355</v>
      </c>
      <c r="G34" s="26"/>
      <c r="H34" s="27">
        <v>45046</v>
      </c>
      <c r="I34" s="28">
        <v>0</v>
      </c>
      <c r="J34" s="72"/>
      <c r="K34" s="81"/>
      <c r="L34" s="82"/>
      <c r="M34" s="30">
        <v>3652</v>
      </c>
      <c r="N34" s="31">
        <v>1623</v>
      </c>
      <c r="O34" s="32"/>
      <c r="P34" s="33">
        <f t="shared" si="1"/>
        <v>5355</v>
      </c>
      <c r="Q34" s="34">
        <f t="shared" si="0"/>
        <v>0</v>
      </c>
      <c r="R34" s="48">
        <v>0</v>
      </c>
      <c r="S34" s="35"/>
    </row>
    <row r="35" spans="1:19" ht="18" thickBot="1" x14ac:dyDescent="0.35">
      <c r="A35" s="20"/>
      <c r="B35" s="21"/>
      <c r="C35" s="22"/>
      <c r="D35" s="79"/>
      <c r="E35" s="24"/>
      <c r="F35" s="25"/>
      <c r="G35" s="26"/>
      <c r="H35" s="27"/>
      <c r="I35" s="28">
        <v>0</v>
      </c>
      <c r="J35" s="72"/>
      <c r="K35" s="76"/>
      <c r="L35" s="80"/>
      <c r="M35" s="30">
        <v>0</v>
      </c>
      <c r="N35" s="31">
        <v>0</v>
      </c>
      <c r="O35" s="32"/>
      <c r="P35" s="33">
        <f t="shared" si="1"/>
        <v>0</v>
      </c>
      <c r="Q35" s="34">
        <f t="shared" si="0"/>
        <v>0</v>
      </c>
      <c r="R35" s="48">
        <v>0</v>
      </c>
      <c r="S35" s="35"/>
    </row>
    <row r="36" spans="1:19" ht="19.5" thickBot="1" x14ac:dyDescent="0.35">
      <c r="A36" s="20"/>
      <c r="B36" s="21"/>
      <c r="C36" s="22"/>
      <c r="D36" s="83"/>
      <c r="E36" s="24"/>
      <c r="F36" s="25"/>
      <c r="G36" s="26"/>
      <c r="H36" s="27"/>
      <c r="I36" s="28">
        <v>0</v>
      </c>
      <c r="J36" s="84"/>
      <c r="K36" s="85"/>
      <c r="L36" s="80"/>
      <c r="M36" s="30">
        <v>0</v>
      </c>
      <c r="N36" s="31">
        <v>0</v>
      </c>
      <c r="O36" s="32"/>
      <c r="P36" s="33">
        <f t="shared" si="1"/>
        <v>0</v>
      </c>
      <c r="Q36" s="34">
        <f t="shared" si="0"/>
        <v>0</v>
      </c>
      <c r="R36" s="48">
        <v>0</v>
      </c>
      <c r="S36" s="35"/>
    </row>
    <row r="37" spans="1:19" ht="19.5" thickBot="1" x14ac:dyDescent="0.35">
      <c r="A37" s="20"/>
      <c r="B37" s="204">
        <v>45017</v>
      </c>
      <c r="C37" s="201">
        <v>1453.32</v>
      </c>
      <c r="D37" s="78" t="s">
        <v>51</v>
      </c>
      <c r="E37" s="24"/>
      <c r="F37" s="25"/>
      <c r="G37" s="26"/>
      <c r="H37" s="27"/>
      <c r="I37" s="28">
        <v>0</v>
      </c>
      <c r="J37" s="72">
        <v>45030</v>
      </c>
      <c r="K37" s="86" t="s">
        <v>52</v>
      </c>
      <c r="L37" s="80">
        <v>833</v>
      </c>
      <c r="M37" s="30">
        <v>0</v>
      </c>
      <c r="N37" s="31">
        <v>0</v>
      </c>
      <c r="O37" s="32"/>
      <c r="P37" s="33">
        <v>0</v>
      </c>
      <c r="Q37" s="34">
        <f t="shared" si="0"/>
        <v>0</v>
      </c>
      <c r="R37" s="48">
        <v>0</v>
      </c>
      <c r="S37" s="35"/>
    </row>
    <row r="38" spans="1:19" ht="19.5" thickBot="1" x14ac:dyDescent="0.35">
      <c r="A38" s="20"/>
      <c r="B38" s="204">
        <v>45017</v>
      </c>
      <c r="C38" s="201">
        <v>803.6</v>
      </c>
      <c r="D38" s="79" t="s">
        <v>34</v>
      </c>
      <c r="E38" s="24"/>
      <c r="F38" s="25"/>
      <c r="G38" s="26"/>
      <c r="H38" s="27"/>
      <c r="I38" s="28">
        <v>0</v>
      </c>
      <c r="J38" s="72"/>
      <c r="K38" s="76"/>
      <c r="L38" s="80"/>
      <c r="M38" s="30">
        <v>0</v>
      </c>
      <c r="N38" s="31">
        <v>0</v>
      </c>
      <c r="O38" s="32"/>
      <c r="P38" s="33">
        <v>0</v>
      </c>
      <c r="Q38" s="34">
        <f t="shared" si="0"/>
        <v>0</v>
      </c>
      <c r="R38" s="48">
        <v>0</v>
      </c>
      <c r="S38" s="35"/>
    </row>
    <row r="39" spans="1:19" ht="19.5" thickBot="1" x14ac:dyDescent="0.35">
      <c r="A39" s="20"/>
      <c r="B39" s="204">
        <v>45019</v>
      </c>
      <c r="C39" s="201">
        <v>1706.72</v>
      </c>
      <c r="D39" s="79" t="s">
        <v>51</v>
      </c>
      <c r="E39" s="24"/>
      <c r="F39" s="25"/>
      <c r="G39" s="26"/>
      <c r="H39" s="27"/>
      <c r="I39" s="28">
        <v>0</v>
      </c>
      <c r="J39" s="72"/>
      <c r="K39" s="76"/>
      <c r="L39" s="74"/>
      <c r="M39" s="30">
        <v>0</v>
      </c>
      <c r="N39" s="31">
        <v>0</v>
      </c>
      <c r="O39" s="32"/>
      <c r="P39" s="33">
        <v>0</v>
      </c>
      <c r="Q39" s="34">
        <f t="shared" si="0"/>
        <v>0</v>
      </c>
      <c r="R39" s="48"/>
      <c r="S39" s="35"/>
    </row>
    <row r="40" spans="1:19" ht="19.5" thickBot="1" x14ac:dyDescent="0.35">
      <c r="A40" s="20"/>
      <c r="B40" s="204">
        <v>45020</v>
      </c>
      <c r="C40" s="201">
        <v>1954.55</v>
      </c>
      <c r="D40" s="79" t="s">
        <v>51</v>
      </c>
      <c r="E40" s="24"/>
      <c r="F40" s="25"/>
      <c r="G40" s="26"/>
      <c r="H40" s="27"/>
      <c r="I40" s="28">
        <v>0</v>
      </c>
      <c r="J40" s="72"/>
      <c r="K40" s="76"/>
      <c r="L40" s="74"/>
      <c r="M40" s="30">
        <v>0</v>
      </c>
      <c r="N40" s="31">
        <v>0</v>
      </c>
      <c r="O40" s="32"/>
      <c r="P40" s="33">
        <v>0</v>
      </c>
      <c r="Q40" s="34">
        <f t="shared" si="0"/>
        <v>0</v>
      </c>
      <c r="R40" s="48"/>
      <c r="S40" s="35"/>
    </row>
    <row r="41" spans="1:19" ht="19.5" thickBot="1" x14ac:dyDescent="0.35">
      <c r="A41" s="20"/>
      <c r="B41" s="204">
        <v>45021</v>
      </c>
      <c r="C41" s="201">
        <v>2517.11</v>
      </c>
      <c r="D41" s="79" t="s">
        <v>51</v>
      </c>
      <c r="E41" s="24"/>
      <c r="F41" s="25"/>
      <c r="G41" s="26"/>
      <c r="H41" s="27"/>
      <c r="I41" s="28">
        <v>0</v>
      </c>
      <c r="J41" s="72"/>
      <c r="K41" s="76"/>
      <c r="L41" s="74"/>
      <c r="M41" s="30">
        <v>0</v>
      </c>
      <c r="N41" s="31">
        <v>0</v>
      </c>
      <c r="O41" s="32"/>
      <c r="P41" s="33">
        <v>0</v>
      </c>
      <c r="Q41" s="34">
        <f t="shared" si="0"/>
        <v>0</v>
      </c>
      <c r="R41" s="48"/>
      <c r="S41" s="35"/>
    </row>
    <row r="42" spans="1:19" ht="19.5" thickBot="1" x14ac:dyDescent="0.35">
      <c r="A42" s="20"/>
      <c r="B42" s="204">
        <v>45026</v>
      </c>
      <c r="C42" s="201">
        <v>7402.03</v>
      </c>
      <c r="D42" s="79" t="s">
        <v>51</v>
      </c>
      <c r="E42" s="24"/>
      <c r="F42" s="25"/>
      <c r="G42" s="26"/>
      <c r="H42" s="27"/>
      <c r="I42" s="28">
        <v>0</v>
      </c>
      <c r="J42" s="72"/>
      <c r="K42" s="76"/>
      <c r="L42" s="74"/>
      <c r="M42" s="30">
        <v>0</v>
      </c>
      <c r="N42" s="31">
        <v>0</v>
      </c>
      <c r="O42" s="32"/>
      <c r="P42" s="33">
        <v>0</v>
      </c>
      <c r="Q42" s="34">
        <f t="shared" si="0"/>
        <v>0</v>
      </c>
      <c r="R42" s="48"/>
      <c r="S42" s="35"/>
    </row>
    <row r="43" spans="1:19" ht="19.5" thickBot="1" x14ac:dyDescent="0.35">
      <c r="A43" s="20"/>
      <c r="B43" s="204">
        <v>45026</v>
      </c>
      <c r="C43" s="201">
        <v>805</v>
      </c>
      <c r="D43" s="79" t="s">
        <v>34</v>
      </c>
      <c r="E43" s="24"/>
      <c r="F43" s="25"/>
      <c r="G43" s="26"/>
      <c r="H43" s="27"/>
      <c r="I43" s="28">
        <v>0</v>
      </c>
      <c r="J43" s="72"/>
      <c r="K43" s="76"/>
      <c r="L43" s="74"/>
      <c r="M43" s="30">
        <v>0</v>
      </c>
      <c r="N43" s="31">
        <v>0</v>
      </c>
      <c r="O43" s="32"/>
      <c r="P43" s="33">
        <v>0</v>
      </c>
      <c r="Q43" s="34">
        <f t="shared" si="0"/>
        <v>0</v>
      </c>
      <c r="R43" s="48"/>
      <c r="S43" s="35"/>
    </row>
    <row r="44" spans="1:19" ht="19.5" thickBot="1" x14ac:dyDescent="0.35">
      <c r="A44" s="20"/>
      <c r="B44" s="204">
        <v>45027</v>
      </c>
      <c r="C44" s="201">
        <v>3835.6</v>
      </c>
      <c r="D44" s="79" t="s">
        <v>51</v>
      </c>
      <c r="E44" s="24"/>
      <c r="F44" s="25"/>
      <c r="G44" s="26"/>
      <c r="H44" s="27"/>
      <c r="I44" s="28">
        <v>0</v>
      </c>
      <c r="J44" s="72"/>
      <c r="K44" s="76"/>
      <c r="L44" s="74"/>
      <c r="M44" s="30">
        <v>0</v>
      </c>
      <c r="N44" s="31">
        <v>0</v>
      </c>
      <c r="O44" s="32"/>
      <c r="P44" s="33">
        <v>0</v>
      </c>
      <c r="Q44" s="34">
        <f t="shared" si="0"/>
        <v>0</v>
      </c>
      <c r="R44" s="48"/>
      <c r="S44" s="35"/>
    </row>
    <row r="45" spans="1:19" ht="19.5" thickBot="1" x14ac:dyDescent="0.35">
      <c r="A45" s="20"/>
      <c r="B45" s="204">
        <v>45027</v>
      </c>
      <c r="C45" s="201">
        <v>6004.96</v>
      </c>
      <c r="D45" s="79" t="s">
        <v>51</v>
      </c>
      <c r="E45" s="24"/>
      <c r="F45" s="25"/>
      <c r="G45" s="26"/>
      <c r="H45" s="27"/>
      <c r="I45" s="28">
        <v>0</v>
      </c>
      <c r="J45" s="72"/>
      <c r="K45" s="76"/>
      <c r="L45" s="74"/>
      <c r="M45" s="30">
        <v>0</v>
      </c>
      <c r="N45" s="31">
        <v>0</v>
      </c>
      <c r="O45" s="32"/>
      <c r="P45" s="33">
        <v>0</v>
      </c>
      <c r="Q45" s="34">
        <f t="shared" si="0"/>
        <v>0</v>
      </c>
      <c r="R45" s="48"/>
      <c r="S45" s="35"/>
    </row>
    <row r="46" spans="1:19" ht="19.5" thickBot="1" x14ac:dyDescent="0.35">
      <c r="A46" s="20"/>
      <c r="B46" s="204">
        <v>45028</v>
      </c>
      <c r="C46" s="201">
        <v>1134.69</v>
      </c>
      <c r="D46" s="79" t="s">
        <v>51</v>
      </c>
      <c r="E46" s="24"/>
      <c r="F46" s="25"/>
      <c r="G46" s="26"/>
      <c r="H46" s="27"/>
      <c r="I46" s="28">
        <v>0</v>
      </c>
      <c r="J46" s="72"/>
      <c r="K46" s="76"/>
      <c r="L46" s="74"/>
      <c r="M46" s="30">
        <v>0</v>
      </c>
      <c r="N46" s="31">
        <v>0</v>
      </c>
      <c r="O46" s="32"/>
      <c r="P46" s="33">
        <v>0</v>
      </c>
      <c r="Q46" s="34">
        <f t="shared" si="0"/>
        <v>0</v>
      </c>
      <c r="R46" s="48"/>
      <c r="S46" s="35"/>
    </row>
    <row r="47" spans="1:19" ht="19.5" thickBot="1" x14ac:dyDescent="0.35">
      <c r="A47" s="20"/>
      <c r="B47" s="204">
        <v>45029</v>
      </c>
      <c r="C47" s="201">
        <v>814</v>
      </c>
      <c r="D47" s="79" t="s">
        <v>34</v>
      </c>
      <c r="E47" s="24"/>
      <c r="F47" s="25"/>
      <c r="G47" s="26"/>
      <c r="H47" s="27"/>
      <c r="I47" s="28">
        <v>0</v>
      </c>
      <c r="J47" s="72"/>
      <c r="K47" s="76"/>
      <c r="L47" s="74"/>
      <c r="M47" s="30">
        <v>0</v>
      </c>
      <c r="N47" s="31">
        <v>0</v>
      </c>
      <c r="O47" s="32"/>
      <c r="P47" s="33">
        <v>0</v>
      </c>
      <c r="Q47" s="34">
        <f t="shared" si="0"/>
        <v>0</v>
      </c>
      <c r="R47" s="48"/>
      <c r="S47" s="35"/>
    </row>
    <row r="48" spans="1:19" ht="19.5" thickBot="1" x14ac:dyDescent="0.35">
      <c r="A48" s="20"/>
      <c r="B48" s="204">
        <v>45029</v>
      </c>
      <c r="C48" s="201">
        <v>1376.01</v>
      </c>
      <c r="D48" s="79" t="s">
        <v>51</v>
      </c>
      <c r="E48" s="24"/>
      <c r="F48" s="25"/>
      <c r="G48" s="26"/>
      <c r="H48" s="27"/>
      <c r="I48" s="28">
        <v>0</v>
      </c>
      <c r="J48" s="72"/>
      <c r="K48" s="76"/>
      <c r="L48" s="74"/>
      <c r="M48" s="30">
        <v>0</v>
      </c>
      <c r="N48" s="31">
        <v>0</v>
      </c>
      <c r="O48" s="32"/>
      <c r="P48" s="33">
        <v>0</v>
      </c>
      <c r="Q48" s="34">
        <f t="shared" si="0"/>
        <v>0</v>
      </c>
      <c r="R48" s="48"/>
      <c r="S48" s="35"/>
    </row>
    <row r="49" spans="1:19" ht="19.5" thickBot="1" x14ac:dyDescent="0.35">
      <c r="A49" s="20"/>
      <c r="B49" s="204">
        <v>45030</v>
      </c>
      <c r="C49" s="201">
        <v>4241.28</v>
      </c>
      <c r="D49" s="79" t="s">
        <v>51</v>
      </c>
      <c r="E49" s="24"/>
      <c r="F49" s="25"/>
      <c r="G49" s="26"/>
      <c r="H49" s="27"/>
      <c r="I49" s="28">
        <v>0</v>
      </c>
      <c r="J49" s="72"/>
      <c r="K49" s="88"/>
      <c r="L49" s="74"/>
      <c r="M49" s="30">
        <v>0</v>
      </c>
      <c r="N49" s="31">
        <v>0</v>
      </c>
      <c r="O49" s="32"/>
      <c r="P49" s="33">
        <v>0</v>
      </c>
      <c r="Q49" s="34">
        <f t="shared" si="0"/>
        <v>0</v>
      </c>
      <c r="R49" s="48">
        <v>0</v>
      </c>
      <c r="S49" s="35"/>
    </row>
    <row r="50" spans="1:19" ht="19.5" thickBot="1" x14ac:dyDescent="0.35">
      <c r="A50" s="20"/>
      <c r="B50" s="204">
        <v>45031</v>
      </c>
      <c r="C50" s="201">
        <v>2046.33</v>
      </c>
      <c r="D50" s="79" t="s">
        <v>51</v>
      </c>
      <c r="E50" s="24"/>
      <c r="F50" s="25"/>
      <c r="G50" s="26"/>
      <c r="H50" s="27"/>
      <c r="I50" s="28">
        <v>0</v>
      </c>
      <c r="J50" s="72"/>
      <c r="K50" s="87"/>
      <c r="L50" s="74"/>
      <c r="M50" s="30">
        <v>0</v>
      </c>
      <c r="N50" s="31">
        <v>0</v>
      </c>
      <c r="O50" s="32"/>
      <c r="P50" s="33">
        <v>0</v>
      </c>
      <c r="Q50" s="34">
        <f t="shared" si="0"/>
        <v>0</v>
      </c>
      <c r="R50" s="48">
        <v>0</v>
      </c>
      <c r="S50" s="35"/>
    </row>
    <row r="51" spans="1:19" ht="19.5" thickBot="1" x14ac:dyDescent="0.35">
      <c r="A51" s="20"/>
      <c r="B51" s="204">
        <v>45033</v>
      </c>
      <c r="C51" s="201">
        <v>5628.58</v>
      </c>
      <c r="D51" s="79" t="s">
        <v>51</v>
      </c>
      <c r="E51" s="24"/>
      <c r="F51" s="25"/>
      <c r="G51" s="26"/>
      <c r="H51" s="27"/>
      <c r="I51" s="28">
        <v>0</v>
      </c>
      <c r="J51" s="72"/>
      <c r="K51" s="87"/>
      <c r="L51" s="74"/>
      <c r="M51" s="30">
        <v>0</v>
      </c>
      <c r="N51" s="31">
        <v>0</v>
      </c>
      <c r="O51" s="32"/>
      <c r="P51" s="33">
        <v>0</v>
      </c>
      <c r="Q51" s="34">
        <f t="shared" si="0"/>
        <v>0</v>
      </c>
      <c r="R51" s="48">
        <v>0</v>
      </c>
      <c r="S51" s="35"/>
    </row>
    <row r="52" spans="1:19" ht="19.5" thickBot="1" x14ac:dyDescent="0.35">
      <c r="A52" s="20"/>
      <c r="B52" s="204">
        <v>45034</v>
      </c>
      <c r="C52" s="201">
        <v>7366.69</v>
      </c>
      <c r="D52" s="79" t="s">
        <v>51</v>
      </c>
      <c r="E52" s="24"/>
      <c r="F52" s="89"/>
      <c r="G52" s="26"/>
      <c r="H52" s="27"/>
      <c r="I52" s="28">
        <v>0</v>
      </c>
      <c r="J52" s="72"/>
      <c r="K52" s="87"/>
      <c r="L52" s="74"/>
      <c r="M52" s="30">
        <v>0</v>
      </c>
      <c r="N52" s="31">
        <v>0</v>
      </c>
      <c r="O52" s="32"/>
      <c r="P52" s="33">
        <v>0</v>
      </c>
      <c r="Q52" s="149">
        <f t="shared" si="0"/>
        <v>0</v>
      </c>
      <c r="R52" s="203">
        <v>0</v>
      </c>
      <c r="S52" s="35"/>
    </row>
    <row r="53" spans="1:19" ht="19.5" thickBot="1" x14ac:dyDescent="0.35">
      <c r="A53" s="20"/>
      <c r="B53" s="204">
        <v>45035</v>
      </c>
      <c r="C53" s="201">
        <v>4652.38</v>
      </c>
      <c r="D53" s="79" t="s">
        <v>51</v>
      </c>
      <c r="E53" s="24"/>
      <c r="F53" s="89"/>
      <c r="G53" s="26"/>
      <c r="H53" s="27"/>
      <c r="I53" s="28"/>
      <c r="J53" s="72"/>
      <c r="K53" s="87"/>
      <c r="L53" s="74"/>
      <c r="M53" s="30">
        <v>0</v>
      </c>
      <c r="N53" s="31">
        <v>0</v>
      </c>
      <c r="O53" s="32"/>
      <c r="P53" s="33">
        <v>0</v>
      </c>
      <c r="Q53" s="149">
        <f t="shared" ref="Q53:Q61" si="2">P53-F53</f>
        <v>0</v>
      </c>
      <c r="R53" s="202"/>
      <c r="S53" s="35"/>
    </row>
    <row r="54" spans="1:19" ht="19.5" thickBot="1" x14ac:dyDescent="0.35">
      <c r="A54" s="20"/>
      <c r="B54" s="204">
        <v>45036</v>
      </c>
      <c r="C54" s="201">
        <v>808.93299999999999</v>
      </c>
      <c r="D54" s="79" t="s">
        <v>34</v>
      </c>
      <c r="E54" s="24"/>
      <c r="F54" s="89"/>
      <c r="G54" s="26"/>
      <c r="H54" s="27"/>
      <c r="I54" s="28"/>
      <c r="J54" s="72"/>
      <c r="K54" s="87"/>
      <c r="L54" s="74"/>
      <c r="M54" s="30">
        <v>0</v>
      </c>
      <c r="N54" s="31">
        <v>0</v>
      </c>
      <c r="O54" s="32"/>
      <c r="P54" s="33">
        <v>0</v>
      </c>
      <c r="Q54" s="149">
        <f t="shared" si="2"/>
        <v>0</v>
      </c>
      <c r="R54" s="202"/>
      <c r="S54" s="35"/>
    </row>
    <row r="55" spans="1:19" ht="19.5" thickBot="1" x14ac:dyDescent="0.35">
      <c r="A55" s="20"/>
      <c r="B55" s="204">
        <v>45037</v>
      </c>
      <c r="C55" s="201">
        <v>1678.97</v>
      </c>
      <c r="D55" s="79" t="s">
        <v>51</v>
      </c>
      <c r="E55" s="24"/>
      <c r="F55" s="89"/>
      <c r="G55" s="26"/>
      <c r="H55" s="27"/>
      <c r="I55" s="28"/>
      <c r="J55" s="72"/>
      <c r="K55" s="87"/>
      <c r="L55" s="74"/>
      <c r="M55" s="30">
        <v>0</v>
      </c>
      <c r="N55" s="31">
        <v>0</v>
      </c>
      <c r="O55" s="32"/>
      <c r="P55" s="33">
        <v>0</v>
      </c>
      <c r="Q55" s="149">
        <f t="shared" si="2"/>
        <v>0</v>
      </c>
      <c r="R55" s="202"/>
      <c r="S55" s="35"/>
    </row>
    <row r="56" spans="1:19" ht="19.5" thickBot="1" x14ac:dyDescent="0.35">
      <c r="A56" s="20"/>
      <c r="B56" s="204">
        <v>45038</v>
      </c>
      <c r="C56" s="201">
        <v>4298.09</v>
      </c>
      <c r="D56" s="79" t="s">
        <v>51</v>
      </c>
      <c r="E56" s="24"/>
      <c r="F56" s="89"/>
      <c r="G56" s="26"/>
      <c r="H56" s="27"/>
      <c r="I56" s="28"/>
      <c r="J56" s="72"/>
      <c r="K56" s="87"/>
      <c r="L56" s="74"/>
      <c r="M56" s="30">
        <v>0</v>
      </c>
      <c r="N56" s="31">
        <v>0</v>
      </c>
      <c r="O56" s="32"/>
      <c r="P56" s="33">
        <v>0</v>
      </c>
      <c r="Q56" s="149">
        <f t="shared" si="2"/>
        <v>0</v>
      </c>
      <c r="R56" s="202"/>
      <c r="S56" s="35"/>
    </row>
    <row r="57" spans="1:19" ht="19.5" thickBot="1" x14ac:dyDescent="0.35">
      <c r="A57" s="20"/>
      <c r="B57" s="204">
        <v>45040</v>
      </c>
      <c r="C57" s="201">
        <v>1466.85</v>
      </c>
      <c r="D57" s="79" t="s">
        <v>51</v>
      </c>
      <c r="E57" s="24"/>
      <c r="F57" s="89"/>
      <c r="G57" s="26"/>
      <c r="H57" s="27"/>
      <c r="I57" s="28"/>
      <c r="J57" s="72"/>
      <c r="K57" s="87"/>
      <c r="L57" s="74"/>
      <c r="M57" s="30">
        <v>0</v>
      </c>
      <c r="N57" s="31">
        <v>0</v>
      </c>
      <c r="O57" s="32"/>
      <c r="P57" s="33">
        <v>0</v>
      </c>
      <c r="Q57" s="149">
        <f t="shared" si="2"/>
        <v>0</v>
      </c>
      <c r="R57" s="202"/>
      <c r="S57" s="35"/>
    </row>
    <row r="58" spans="1:19" ht="19.5" thickBot="1" x14ac:dyDescent="0.35">
      <c r="A58" s="20"/>
      <c r="B58" s="204">
        <v>45041</v>
      </c>
      <c r="C58" s="201">
        <v>1613.41</v>
      </c>
      <c r="D58" s="79" t="s">
        <v>34</v>
      </c>
      <c r="E58" s="24"/>
      <c r="F58" s="89"/>
      <c r="G58" s="26"/>
      <c r="H58" s="27"/>
      <c r="I58" s="28"/>
      <c r="J58" s="72"/>
      <c r="K58" s="87"/>
      <c r="L58" s="74"/>
      <c r="M58" s="30">
        <v>0</v>
      </c>
      <c r="N58" s="31">
        <v>0</v>
      </c>
      <c r="O58" s="32"/>
      <c r="P58" s="33">
        <v>0</v>
      </c>
      <c r="Q58" s="149">
        <f t="shared" si="2"/>
        <v>0</v>
      </c>
      <c r="R58" s="202"/>
      <c r="S58" s="35"/>
    </row>
    <row r="59" spans="1:19" ht="19.5" thickBot="1" x14ac:dyDescent="0.35">
      <c r="A59" s="20"/>
      <c r="B59" s="204">
        <v>45041</v>
      </c>
      <c r="C59" s="201">
        <v>1162</v>
      </c>
      <c r="D59" s="79" t="s">
        <v>51</v>
      </c>
      <c r="E59" s="24"/>
      <c r="F59" s="89"/>
      <c r="G59" s="26"/>
      <c r="H59" s="27"/>
      <c r="I59" s="28"/>
      <c r="J59" s="72"/>
      <c r="K59" s="87"/>
      <c r="L59" s="74"/>
      <c r="M59" s="30">
        <v>0</v>
      </c>
      <c r="N59" s="31">
        <v>0</v>
      </c>
      <c r="O59" s="32"/>
      <c r="P59" s="33">
        <v>0</v>
      </c>
      <c r="Q59" s="149">
        <f t="shared" si="2"/>
        <v>0</v>
      </c>
      <c r="R59" s="202"/>
      <c r="S59" s="35"/>
    </row>
    <row r="60" spans="1:19" ht="19.5" thickBot="1" x14ac:dyDescent="0.35">
      <c r="A60" s="20"/>
      <c r="B60" s="204">
        <v>45042</v>
      </c>
      <c r="C60" s="201">
        <v>1930.93</v>
      </c>
      <c r="D60" s="79" t="s">
        <v>51</v>
      </c>
      <c r="E60" s="24"/>
      <c r="F60" s="89"/>
      <c r="G60" s="26"/>
      <c r="H60" s="27"/>
      <c r="I60" s="28"/>
      <c r="J60" s="72"/>
      <c r="K60" s="87"/>
      <c r="L60" s="74"/>
      <c r="M60" s="30">
        <v>0</v>
      </c>
      <c r="N60" s="31">
        <v>0</v>
      </c>
      <c r="O60" s="32"/>
      <c r="P60" s="33">
        <v>0</v>
      </c>
      <c r="Q60" s="149">
        <f t="shared" si="2"/>
        <v>0</v>
      </c>
      <c r="R60" s="202"/>
      <c r="S60" s="35"/>
    </row>
    <row r="61" spans="1:19" ht="18" thickBot="1" x14ac:dyDescent="0.35">
      <c r="A61" s="20"/>
      <c r="B61" s="21"/>
      <c r="C61" s="22"/>
      <c r="D61" s="79"/>
      <c r="E61" s="24"/>
      <c r="F61" s="89"/>
      <c r="G61" s="26"/>
      <c r="H61" s="27"/>
      <c r="I61" s="28"/>
      <c r="J61" s="72"/>
      <c r="K61" s="87"/>
      <c r="L61" s="74"/>
      <c r="M61" s="30">
        <v>0</v>
      </c>
      <c r="N61" s="31">
        <v>0</v>
      </c>
      <c r="O61" s="32"/>
      <c r="P61" s="102">
        <f t="shared" ref="P61" si="3">N61+M61+L61+I61+C61</f>
        <v>0</v>
      </c>
      <c r="Q61" s="149">
        <f t="shared" si="2"/>
        <v>0</v>
      </c>
      <c r="R61" s="202"/>
      <c r="S61" s="35"/>
    </row>
    <row r="62" spans="1:19" ht="18" thickBot="1" x14ac:dyDescent="0.35">
      <c r="A62" s="20"/>
      <c r="B62" s="21"/>
      <c r="C62" s="22"/>
      <c r="D62" s="79"/>
      <c r="E62" s="24"/>
      <c r="F62" s="89"/>
      <c r="G62" s="26"/>
      <c r="H62" s="27"/>
      <c r="I62" s="28">
        <v>0</v>
      </c>
      <c r="J62" s="72"/>
      <c r="K62" s="87"/>
      <c r="L62" s="74"/>
      <c r="M62" s="94">
        <v>0</v>
      </c>
      <c r="N62" s="31">
        <v>0</v>
      </c>
      <c r="O62" s="32"/>
      <c r="P62" s="96">
        <f t="shared" si="1"/>
        <v>0</v>
      </c>
      <c r="Q62" s="13">
        <f t="shared" si="0"/>
        <v>0</v>
      </c>
      <c r="R62" s="13">
        <v>0</v>
      </c>
      <c r="S62" s="35"/>
    </row>
    <row r="63" spans="1:19" ht="18.75" thickTop="1" thickBot="1" x14ac:dyDescent="0.35">
      <c r="A63" s="20"/>
      <c r="B63" s="21"/>
      <c r="C63" s="22"/>
      <c r="D63" s="97"/>
      <c r="E63" s="24"/>
      <c r="F63" s="98"/>
      <c r="G63" s="26"/>
      <c r="H63" s="27"/>
      <c r="I63" s="28">
        <v>0</v>
      </c>
      <c r="J63" s="72"/>
      <c r="K63" s="99"/>
      <c r="L63" s="74"/>
      <c r="M63" s="257">
        <f>SUM(M5:M48)</f>
        <v>88632</v>
      </c>
      <c r="N63" s="266">
        <f>SUM(N5:N48)</f>
        <v>46604</v>
      </c>
      <c r="P63" s="100">
        <f t="shared" si="1"/>
        <v>135236</v>
      </c>
      <c r="Q63" s="101">
        <f>SUM(Q5:Q48)</f>
        <v>2377</v>
      </c>
      <c r="R63" s="101">
        <f>SUM(R5:R48)</f>
        <v>0</v>
      </c>
    </row>
    <row r="64" spans="1:19" ht="18" thickBot="1" x14ac:dyDescent="0.35">
      <c r="A64" s="20"/>
      <c r="B64" s="21"/>
      <c r="C64" s="102"/>
      <c r="D64" s="97"/>
      <c r="E64" s="24"/>
      <c r="F64" s="103"/>
      <c r="G64" s="26"/>
      <c r="H64" s="27"/>
      <c r="I64" s="28">
        <v>0</v>
      </c>
      <c r="J64" s="72"/>
      <c r="K64" s="104"/>
      <c r="L64" s="74"/>
      <c r="M64" s="258"/>
      <c r="N64" s="267"/>
      <c r="P64" s="96"/>
      <c r="Q64" s="9"/>
      <c r="R64" s="13">
        <v>0</v>
      </c>
    </row>
    <row r="65" spans="1:17" ht="18" thickBot="1" x14ac:dyDescent="0.35">
      <c r="A65" s="20"/>
      <c r="B65" s="105"/>
      <c r="C65" s="106"/>
      <c r="D65" s="107"/>
      <c r="E65" s="108"/>
      <c r="F65" s="109"/>
      <c r="G65" s="110"/>
      <c r="H65" s="111"/>
      <c r="I65" s="90"/>
      <c r="J65" s="72"/>
      <c r="K65" s="112"/>
      <c r="L65" s="80"/>
      <c r="M65" s="113"/>
      <c r="N65" s="114"/>
      <c r="P65" s="96"/>
      <c r="Q65" s="9"/>
    </row>
    <row r="66" spans="1:17" ht="15.75" thickBot="1" x14ac:dyDescent="0.3">
      <c r="A66" s="20"/>
      <c r="B66" s="105"/>
      <c r="C66" s="22">
        <v>0</v>
      </c>
      <c r="D66" s="115"/>
      <c r="E66" s="116"/>
      <c r="F66" s="106"/>
      <c r="H66" s="117"/>
      <c r="I66" s="90"/>
      <c r="J66" s="118"/>
      <c r="K66" s="119"/>
      <c r="L66" s="9"/>
      <c r="M66" s="120"/>
      <c r="N66" s="31"/>
      <c r="P66" s="96"/>
      <c r="Q66" s="9"/>
    </row>
    <row r="67" spans="1:17" ht="16.5" thickBot="1" x14ac:dyDescent="0.3">
      <c r="B67" s="121" t="s">
        <v>8</v>
      </c>
      <c r="C67" s="122">
        <f>SUM(C5:C66)</f>
        <v>154500.03300000002</v>
      </c>
      <c r="D67" s="123"/>
      <c r="E67" s="124" t="s">
        <v>8</v>
      </c>
      <c r="F67" s="125">
        <f>SUM(F5:F66)</f>
        <v>226259</v>
      </c>
      <c r="G67" s="123"/>
      <c r="H67" s="126" t="s">
        <v>9</v>
      </c>
      <c r="I67" s="127">
        <f>SUM(I5:I66)</f>
        <v>3237</v>
      </c>
      <c r="J67" s="128"/>
      <c r="K67" s="129" t="s">
        <v>10</v>
      </c>
      <c r="L67" s="130">
        <f>SUM(L5:L66)</f>
        <v>3198</v>
      </c>
      <c r="M67" s="131"/>
      <c r="N67" s="131"/>
      <c r="P67" s="96"/>
      <c r="Q67" s="9"/>
    </row>
    <row r="68" spans="1:17" ht="16.5" thickTop="1" thickBot="1" x14ac:dyDescent="0.3">
      <c r="C68" s="4" t="s">
        <v>7</v>
      </c>
      <c r="P68" s="96"/>
      <c r="Q68" s="9"/>
    </row>
    <row r="69" spans="1:17" ht="19.5" thickBot="1" x14ac:dyDescent="0.3">
      <c r="A69" s="133"/>
      <c r="B69" s="134"/>
      <c r="C69" s="1"/>
      <c r="H69" s="268" t="s">
        <v>11</v>
      </c>
      <c r="I69" s="269"/>
      <c r="J69" s="135"/>
      <c r="K69" s="270">
        <f>I67+L67</f>
        <v>6435</v>
      </c>
      <c r="L69" s="271"/>
      <c r="M69" s="272">
        <f>N63+M63</f>
        <v>135236</v>
      </c>
      <c r="N69" s="273"/>
      <c r="P69" s="96"/>
      <c r="Q69" s="9"/>
    </row>
    <row r="70" spans="1:17" ht="15.75" x14ac:dyDescent="0.25">
      <c r="D70" s="279" t="s">
        <v>12</v>
      </c>
      <c r="E70" s="279"/>
      <c r="F70" s="136">
        <f>F67-K69-C67</f>
        <v>65323.966999999975</v>
      </c>
      <c r="I70" s="137"/>
      <c r="J70" s="138"/>
      <c r="P70" s="96"/>
      <c r="Q70" s="9"/>
    </row>
    <row r="71" spans="1:17" ht="18.75" x14ac:dyDescent="0.3">
      <c r="D71" s="274"/>
      <c r="E71" s="274"/>
      <c r="F71" s="131">
        <v>0</v>
      </c>
      <c r="I71" s="275" t="s">
        <v>13</v>
      </c>
      <c r="J71" s="276"/>
      <c r="K71" s="277">
        <f>F73+F74+F75</f>
        <v>65323.966999999975</v>
      </c>
      <c r="L71" s="278"/>
      <c r="P71" s="96"/>
      <c r="Q71" s="9"/>
    </row>
    <row r="72" spans="1:17" ht="19.5" thickBot="1" x14ac:dyDescent="0.35">
      <c r="D72" s="139"/>
      <c r="E72" s="140"/>
      <c r="F72" s="141">
        <v>0</v>
      </c>
      <c r="I72" s="142"/>
      <c r="J72" s="143"/>
      <c r="K72" s="144"/>
      <c r="L72" s="145"/>
    </row>
    <row r="73" spans="1:17" ht="19.5" thickTop="1" x14ac:dyDescent="0.3">
      <c r="C73" s="5" t="s">
        <v>7</v>
      </c>
      <c r="E73" s="133" t="s">
        <v>14</v>
      </c>
      <c r="F73" s="131">
        <f>SUM(F70:F72)</f>
        <v>65323.966999999975</v>
      </c>
      <c r="H73" s="20"/>
      <c r="I73" s="146" t="s">
        <v>15</v>
      </c>
      <c r="J73" s="147"/>
      <c r="K73" s="259">
        <f>-C4</f>
        <v>0</v>
      </c>
      <c r="L73" s="260"/>
    </row>
    <row r="74" spans="1:17" ht="16.5" thickBot="1" x14ac:dyDescent="0.3">
      <c r="D74" s="148" t="s">
        <v>16</v>
      </c>
      <c r="E74" s="133"/>
      <c r="F74" s="149">
        <v>0</v>
      </c>
    </row>
    <row r="75" spans="1:17" ht="20.25" thickTop="1" thickBot="1" x14ac:dyDescent="0.35">
      <c r="C75" s="150"/>
      <c r="D75" s="261" t="s">
        <v>17</v>
      </c>
      <c r="E75" s="262"/>
      <c r="F75" s="151">
        <v>0</v>
      </c>
      <c r="I75" s="263" t="s">
        <v>18</v>
      </c>
      <c r="J75" s="264"/>
      <c r="K75" s="265">
        <f>K71+K73</f>
        <v>65323.966999999975</v>
      </c>
      <c r="L75" s="265"/>
    </row>
    <row r="76" spans="1:17" ht="17.25" x14ac:dyDescent="0.3">
      <c r="C76" s="152"/>
      <c r="D76" s="153"/>
      <c r="E76" s="154"/>
      <c r="F76" s="155"/>
      <c r="J76" s="156"/>
    </row>
    <row r="77" spans="1:17" ht="15" customHeight="1" x14ac:dyDescent="0.25">
      <c r="I77" s="157"/>
      <c r="J77" s="157"/>
      <c r="K77" s="158"/>
      <c r="L77" s="158"/>
    </row>
    <row r="78" spans="1:17" ht="16.5" customHeight="1" x14ac:dyDescent="0.25">
      <c r="B78" s="159"/>
      <c r="C78" s="160"/>
      <c r="D78" s="161"/>
      <c r="E78" s="96"/>
      <c r="I78" s="157"/>
      <c r="J78" s="157"/>
      <c r="K78" s="158"/>
      <c r="L78" s="158"/>
      <c r="M78" s="162"/>
      <c r="N78" s="133"/>
    </row>
    <row r="79" spans="1:17" ht="15.75" x14ac:dyDescent="0.25">
      <c r="B79" s="159"/>
      <c r="C79" s="163"/>
      <c r="E79" s="96"/>
      <c r="M79" s="162"/>
      <c r="N79" s="133"/>
    </row>
    <row r="80" spans="1:17" ht="15.75" x14ac:dyDescent="0.25">
      <c r="B80" s="159"/>
      <c r="C80" s="163"/>
      <c r="E80" s="96"/>
      <c r="F80" s="164"/>
      <c r="L80" s="165"/>
      <c r="M80" s="1"/>
    </row>
    <row r="81" spans="2:13" ht="15.75" x14ac:dyDescent="0.25">
      <c r="B81" s="159"/>
      <c r="C81" s="163"/>
      <c r="E81" s="96"/>
      <c r="M81" s="1"/>
    </row>
    <row r="82" spans="2:13" ht="15.75" x14ac:dyDescent="0.25">
      <c r="B82" s="159"/>
      <c r="C82" s="163"/>
      <c r="E82" s="96"/>
      <c r="F82" s="166"/>
      <c r="M82" s="1"/>
    </row>
    <row r="83" spans="2:13" x14ac:dyDescent="0.25">
      <c r="E83" s="167"/>
      <c r="F83" s="96"/>
      <c r="M83" s="1"/>
    </row>
    <row r="84" spans="2:13" x14ac:dyDescent="0.25">
      <c r="E84" s="167"/>
      <c r="F84" s="96"/>
      <c r="M84" s="1"/>
    </row>
    <row r="85" spans="2:13" x14ac:dyDescent="0.25">
      <c r="E85" s="167"/>
      <c r="F85" s="96"/>
      <c r="M85" s="1"/>
    </row>
    <row r="86" spans="2:13" x14ac:dyDescent="0.25">
      <c r="E86" s="167"/>
      <c r="F86" s="96"/>
      <c r="M86" s="1"/>
    </row>
    <row r="87" spans="2:13" x14ac:dyDescent="0.25">
      <c r="E87" s="167"/>
      <c r="F87" s="96"/>
      <c r="M87" s="1"/>
    </row>
    <row r="88" spans="2:13" x14ac:dyDescent="0.25">
      <c r="E88" s="167"/>
      <c r="F88" s="96"/>
      <c r="M88" s="1"/>
    </row>
    <row r="89" spans="2:13" x14ac:dyDescent="0.25">
      <c r="E89" s="167"/>
      <c r="F89" s="96"/>
      <c r="M89" s="1"/>
    </row>
    <row r="90" spans="2:13" x14ac:dyDescent="0.25">
      <c r="E90" s="167"/>
      <c r="F90" s="96"/>
      <c r="M90" s="1"/>
    </row>
    <row r="91" spans="2:13" x14ac:dyDescent="0.25">
      <c r="E91" s="167"/>
      <c r="F91" s="96"/>
      <c r="M91" s="1"/>
    </row>
    <row r="92" spans="2:13" x14ac:dyDescent="0.25">
      <c r="E92" s="167"/>
      <c r="F92" s="96"/>
      <c r="M92" s="1"/>
    </row>
    <row r="93" spans="2:13" x14ac:dyDescent="0.25">
      <c r="E93" s="167"/>
      <c r="F93" s="96"/>
      <c r="M93" s="1"/>
    </row>
    <row r="94" spans="2:13" x14ac:dyDescent="0.25">
      <c r="E94" s="167"/>
      <c r="F94" s="96"/>
    </row>
    <row r="95" spans="2:13" x14ac:dyDescent="0.25">
      <c r="F95" s="166"/>
    </row>
    <row r="96" spans="2:13" x14ac:dyDescent="0.25">
      <c r="F96" s="166"/>
    </row>
    <row r="97" spans="6:6" x14ac:dyDescent="0.25">
      <c r="F97" s="166"/>
    </row>
  </sheetData>
  <mergeCells count="22">
    <mergeCell ref="R3:R4"/>
    <mergeCell ref="E4:F4"/>
    <mergeCell ref="H4:I4"/>
    <mergeCell ref="P4:Q4"/>
    <mergeCell ref="D70:E70"/>
    <mergeCell ref="M63:M64"/>
    <mergeCell ref="N63:N64"/>
    <mergeCell ref="H69:I69"/>
    <mergeCell ref="K69:L69"/>
    <mergeCell ref="M69:N69"/>
    <mergeCell ref="B1:B2"/>
    <mergeCell ref="C1:M1"/>
    <mergeCell ref="F2:J2"/>
    <mergeCell ref="B3:C3"/>
    <mergeCell ref="H3:I3"/>
    <mergeCell ref="D71:E71"/>
    <mergeCell ref="I71:J71"/>
    <mergeCell ref="K71:L71"/>
    <mergeCell ref="K73:L73"/>
    <mergeCell ref="D75:E75"/>
    <mergeCell ref="I75:J75"/>
    <mergeCell ref="K75:L75"/>
  </mergeCells>
  <pageMargins left="0.25" right="0.25" top="0.33" bottom="0.27" header="0.3" footer="0.3"/>
  <pageSetup paperSize="5" orientation="landscape" horizontalDpi="0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9FF33"/>
  </sheetPr>
  <dimension ref="A1:U89"/>
  <sheetViews>
    <sheetView tabSelected="1" topLeftCell="A30" workbookViewId="0">
      <selection activeCell="S48" sqref="S48"/>
    </sheetView>
  </sheetViews>
  <sheetFormatPr baseColWidth="10" defaultRowHeight="15.75" x14ac:dyDescent="0.25"/>
  <cols>
    <col min="1" max="1" width="2.5703125" customWidth="1"/>
    <col min="2" max="2" width="12.42578125" style="132" customWidth="1"/>
    <col min="3" max="3" width="16" style="5" customWidth="1"/>
    <col min="4" max="4" width="11.42578125" style="217" customWidth="1"/>
    <col min="6" max="6" width="17.85546875" style="5" customWidth="1"/>
    <col min="7" max="7" width="2.85546875" customWidth="1"/>
    <col min="9" max="9" width="14.140625" style="5" customWidth="1"/>
    <col min="10" max="10" width="10.7109375" style="12" bestFit="1" customWidth="1"/>
    <col min="11" max="11" width="14.42578125" customWidth="1"/>
    <col min="12" max="12" width="14.5703125" style="4" customWidth="1"/>
    <col min="13" max="13" width="18.140625" style="5" customWidth="1"/>
    <col min="14" max="14" width="16.140625" style="1" customWidth="1"/>
    <col min="15" max="15" width="3.42578125" customWidth="1"/>
    <col min="16" max="16" width="18.42578125" customWidth="1"/>
    <col min="17" max="17" width="18.140625" customWidth="1"/>
    <col min="18" max="18" width="23.5703125" style="1" hidden="1" customWidth="1"/>
    <col min="19" max="19" width="28.85546875" style="235" customWidth="1"/>
    <col min="20" max="20" width="13.140625" style="13" customWidth="1"/>
  </cols>
  <sheetData>
    <row r="1" spans="1:21" ht="23.25" x14ac:dyDescent="0.35">
      <c r="B1" s="250"/>
      <c r="C1" s="252" t="s">
        <v>53</v>
      </c>
      <c r="D1" s="253"/>
      <c r="E1" s="253"/>
      <c r="F1" s="253"/>
      <c r="G1" s="253"/>
      <c r="H1" s="253"/>
      <c r="I1" s="253"/>
      <c r="J1" s="253"/>
      <c r="K1" s="253"/>
      <c r="L1" s="253"/>
      <c r="M1" s="253"/>
    </row>
    <row r="2" spans="1:21" ht="27.75" customHeight="1" thickBot="1" x14ac:dyDescent="0.45">
      <c r="B2" s="251"/>
      <c r="C2" s="4"/>
      <c r="F2" s="249" t="s">
        <v>21</v>
      </c>
      <c r="G2" s="249"/>
      <c r="H2" s="249"/>
      <c r="I2" s="249"/>
      <c r="J2" s="249"/>
      <c r="K2" s="197" t="s">
        <v>29</v>
      </c>
      <c r="L2" s="177"/>
      <c r="M2" s="196">
        <v>45019</v>
      </c>
      <c r="N2" s="9"/>
    </row>
    <row r="3" spans="1:21" ht="24.75" customHeight="1" thickBot="1" x14ac:dyDescent="0.35">
      <c r="B3" s="254" t="s">
        <v>0</v>
      </c>
      <c r="C3" s="255"/>
      <c r="D3" s="2"/>
      <c r="E3" s="11"/>
      <c r="F3" s="11"/>
      <c r="H3" s="256" t="s">
        <v>20</v>
      </c>
      <c r="I3" s="256"/>
      <c r="K3" s="13"/>
      <c r="L3" s="13"/>
      <c r="M3" s="6"/>
      <c r="R3" s="241" t="s">
        <v>22</v>
      </c>
    </row>
    <row r="4" spans="1:21" ht="20.25" thickTop="1" thickBot="1" x14ac:dyDescent="0.35">
      <c r="A4" s="14" t="s">
        <v>1</v>
      </c>
      <c r="B4" s="15"/>
      <c r="C4" s="16">
        <v>0</v>
      </c>
      <c r="D4" s="218"/>
      <c r="E4" s="243" t="s">
        <v>2</v>
      </c>
      <c r="F4" s="244"/>
      <c r="H4" s="245" t="s">
        <v>3</v>
      </c>
      <c r="I4" s="246"/>
      <c r="J4" s="17"/>
      <c r="K4" s="18"/>
      <c r="L4" s="19"/>
      <c r="M4" s="168" t="s">
        <v>4</v>
      </c>
      <c r="N4" s="169" t="s">
        <v>5</v>
      </c>
      <c r="P4" s="247" t="s">
        <v>6</v>
      </c>
      <c r="Q4" s="248"/>
      <c r="R4" s="242"/>
    </row>
    <row r="5" spans="1:21" ht="18" thickBot="1" x14ac:dyDescent="0.35">
      <c r="A5" s="20" t="s">
        <v>7</v>
      </c>
      <c r="B5" s="21">
        <v>45047</v>
      </c>
      <c r="C5" s="22">
        <v>4731</v>
      </c>
      <c r="D5" s="194" t="s">
        <v>0</v>
      </c>
      <c r="E5" s="24">
        <v>45047</v>
      </c>
      <c r="F5" s="25">
        <v>10293</v>
      </c>
      <c r="G5" s="205"/>
      <c r="H5" s="27">
        <v>45047</v>
      </c>
      <c r="I5" s="28">
        <v>60</v>
      </c>
      <c r="J5" s="8"/>
      <c r="K5" s="206"/>
      <c r="L5" s="9"/>
      <c r="M5" s="30">
        <v>1743</v>
      </c>
      <c r="N5" s="31">
        <v>3759</v>
      </c>
      <c r="O5" s="223"/>
      <c r="P5" s="33">
        <f>N5+M5+L5+I5+C5</f>
        <v>10293</v>
      </c>
      <c r="Q5" s="34">
        <f t="shared" ref="Q5:Q55" si="0">P5-F5</f>
        <v>0</v>
      </c>
      <c r="R5" s="48">
        <v>0</v>
      </c>
      <c r="S5" s="236" t="s">
        <v>60</v>
      </c>
      <c r="T5" s="229" t="s">
        <v>46</v>
      </c>
    </row>
    <row r="6" spans="1:21" ht="18" thickBot="1" x14ac:dyDescent="0.35">
      <c r="A6" s="20"/>
      <c r="B6" s="21">
        <v>45048</v>
      </c>
      <c r="C6" s="22">
        <v>6593</v>
      </c>
      <c r="D6" s="50" t="s">
        <v>0</v>
      </c>
      <c r="E6" s="24">
        <v>45048</v>
      </c>
      <c r="F6" s="25">
        <v>10849</v>
      </c>
      <c r="G6" s="205"/>
      <c r="H6" s="27">
        <v>45048</v>
      </c>
      <c r="I6" s="28">
        <v>304</v>
      </c>
      <c r="J6" s="37"/>
      <c r="K6" s="38"/>
      <c r="L6" s="39"/>
      <c r="M6" s="30">
        <v>761</v>
      </c>
      <c r="N6" s="31">
        <v>3191</v>
      </c>
      <c r="O6" s="32" t="s">
        <v>54</v>
      </c>
      <c r="P6" s="33">
        <f>N6+M6+L6+I6+C6</f>
        <v>10849</v>
      </c>
      <c r="Q6" s="34">
        <f t="shared" si="0"/>
        <v>0</v>
      </c>
      <c r="R6" s="48">
        <v>0</v>
      </c>
      <c r="S6" s="237"/>
      <c r="T6" s="34" t="s">
        <v>46</v>
      </c>
    </row>
    <row r="7" spans="1:21" ht="18" thickBot="1" x14ac:dyDescent="0.35">
      <c r="A7" s="20"/>
      <c r="B7" s="21">
        <v>45049</v>
      </c>
      <c r="C7" s="22">
        <v>3063</v>
      </c>
      <c r="D7" s="50" t="s">
        <v>0</v>
      </c>
      <c r="E7" s="24">
        <v>45049</v>
      </c>
      <c r="F7" s="25">
        <v>8116</v>
      </c>
      <c r="G7" s="205"/>
      <c r="H7" s="27">
        <v>45049</v>
      </c>
      <c r="I7" s="28">
        <v>168</v>
      </c>
      <c r="J7" s="37"/>
      <c r="K7" s="38"/>
      <c r="L7" s="207"/>
      <c r="M7" s="30">
        <v>2235</v>
      </c>
      <c r="N7" s="31">
        <v>2650</v>
      </c>
      <c r="O7" s="223"/>
      <c r="P7" s="33">
        <f>N7+M7+L7+I7+C7</f>
        <v>8116</v>
      </c>
      <c r="Q7" s="34">
        <f t="shared" si="0"/>
        <v>0</v>
      </c>
      <c r="R7" s="48">
        <v>0</v>
      </c>
      <c r="S7" s="237" t="s">
        <v>56</v>
      </c>
      <c r="T7" s="34" t="s">
        <v>47</v>
      </c>
    </row>
    <row r="8" spans="1:21" ht="18" thickBot="1" x14ac:dyDescent="0.35">
      <c r="A8" s="20"/>
      <c r="B8" s="21">
        <v>45050</v>
      </c>
      <c r="C8" s="22">
        <v>1087</v>
      </c>
      <c r="D8" s="50" t="s">
        <v>0</v>
      </c>
      <c r="E8" s="24">
        <v>45050</v>
      </c>
      <c r="F8" s="25">
        <v>4136</v>
      </c>
      <c r="G8" s="205"/>
      <c r="H8" s="27">
        <v>45050</v>
      </c>
      <c r="I8" s="28">
        <v>60</v>
      </c>
      <c r="J8" s="42"/>
      <c r="K8" s="43"/>
      <c r="L8" s="39"/>
      <c r="M8" s="30">
        <v>1316</v>
      </c>
      <c r="N8" s="31">
        <v>1673</v>
      </c>
      <c r="O8" s="32"/>
      <c r="P8" s="33">
        <f t="shared" ref="P8:P56" si="1">N8+M8+L8+I8+C8</f>
        <v>4136</v>
      </c>
      <c r="Q8" s="34">
        <f t="shared" si="0"/>
        <v>0</v>
      </c>
      <c r="R8" s="48">
        <v>0</v>
      </c>
      <c r="S8" s="237"/>
      <c r="T8" s="34" t="s">
        <v>46</v>
      </c>
    </row>
    <row r="9" spans="1:21" ht="18" thickBot="1" x14ac:dyDescent="0.35">
      <c r="A9" s="20"/>
      <c r="B9" s="21">
        <v>45051</v>
      </c>
      <c r="C9" s="22">
        <v>3739</v>
      </c>
      <c r="D9" s="50" t="s">
        <v>0</v>
      </c>
      <c r="E9" s="24">
        <v>45051</v>
      </c>
      <c r="F9" s="25">
        <v>6193</v>
      </c>
      <c r="G9" s="205"/>
      <c r="H9" s="27">
        <v>45051</v>
      </c>
      <c r="I9" s="28">
        <v>150</v>
      </c>
      <c r="J9" s="37"/>
      <c r="K9" s="45"/>
      <c r="L9" s="39"/>
      <c r="M9" s="30">
        <v>484</v>
      </c>
      <c r="N9" s="31">
        <v>1820</v>
      </c>
      <c r="O9" s="32"/>
      <c r="P9" s="33">
        <f t="shared" si="1"/>
        <v>6193</v>
      </c>
      <c r="Q9" s="34">
        <f t="shared" si="0"/>
        <v>0</v>
      </c>
      <c r="R9" s="48">
        <v>0</v>
      </c>
      <c r="S9" s="237"/>
      <c r="T9" s="34" t="s">
        <v>46</v>
      </c>
    </row>
    <row r="10" spans="1:21" ht="18" thickBot="1" x14ac:dyDescent="0.35">
      <c r="A10" s="20"/>
      <c r="B10" s="21">
        <v>45052</v>
      </c>
      <c r="C10" s="22">
        <v>6754</v>
      </c>
      <c r="D10" s="50" t="s">
        <v>0</v>
      </c>
      <c r="E10" s="24">
        <v>45052</v>
      </c>
      <c r="F10" s="25">
        <v>8045</v>
      </c>
      <c r="G10" s="205"/>
      <c r="H10" s="27">
        <v>45052</v>
      </c>
      <c r="I10" s="28">
        <v>85</v>
      </c>
      <c r="J10" s="37"/>
      <c r="K10" s="46"/>
      <c r="L10" s="47"/>
      <c r="M10" s="30">
        <v>462</v>
      </c>
      <c r="N10" s="31">
        <v>760</v>
      </c>
      <c r="O10" s="32"/>
      <c r="P10" s="33">
        <f>N10+M10+L10+I10+C10</f>
        <v>8061</v>
      </c>
      <c r="Q10" s="224">
        <f t="shared" si="0"/>
        <v>16</v>
      </c>
      <c r="R10" s="48">
        <v>0</v>
      </c>
      <c r="S10" s="237"/>
      <c r="T10" s="34" t="s">
        <v>46</v>
      </c>
      <c r="U10" t="s">
        <v>7</v>
      </c>
    </row>
    <row r="11" spans="1:21" ht="18" thickBot="1" x14ac:dyDescent="0.35">
      <c r="A11" s="20"/>
      <c r="B11" s="21">
        <v>45053</v>
      </c>
      <c r="C11" s="22">
        <v>208</v>
      </c>
      <c r="D11" s="50" t="s">
        <v>55</v>
      </c>
      <c r="E11" s="24">
        <v>45053</v>
      </c>
      <c r="F11" s="25">
        <v>4971</v>
      </c>
      <c r="G11" s="205"/>
      <c r="H11" s="27">
        <v>45053</v>
      </c>
      <c r="I11" s="28">
        <v>0</v>
      </c>
      <c r="J11" s="42"/>
      <c r="K11" s="178"/>
      <c r="L11" s="39"/>
      <c r="M11" s="30">
        <v>3436</v>
      </c>
      <c r="N11" s="31">
        <v>1365</v>
      </c>
      <c r="O11" s="225"/>
      <c r="P11" s="33">
        <f>N11+M11+L11+I11+C11</f>
        <v>5009</v>
      </c>
      <c r="Q11" s="224">
        <f t="shared" si="0"/>
        <v>38</v>
      </c>
      <c r="R11" s="48">
        <v>0</v>
      </c>
      <c r="S11" s="237"/>
      <c r="T11" s="34" t="s">
        <v>46</v>
      </c>
    </row>
    <row r="12" spans="1:21" ht="18" thickBot="1" x14ac:dyDescent="0.35">
      <c r="A12" s="20"/>
      <c r="B12" s="21">
        <v>45054</v>
      </c>
      <c r="C12" s="22">
        <v>6214</v>
      </c>
      <c r="D12" s="50" t="s">
        <v>0</v>
      </c>
      <c r="E12" s="24">
        <v>45054</v>
      </c>
      <c r="F12" s="25">
        <v>9891</v>
      </c>
      <c r="G12" s="205"/>
      <c r="H12" s="27">
        <v>45054</v>
      </c>
      <c r="I12" s="28">
        <v>70</v>
      </c>
      <c r="J12" s="37"/>
      <c r="K12" s="49"/>
      <c r="L12" s="39"/>
      <c r="M12" s="30">
        <v>766</v>
      </c>
      <c r="N12" s="31">
        <v>2927</v>
      </c>
      <c r="O12" s="32"/>
      <c r="P12" s="33">
        <f t="shared" si="1"/>
        <v>9977</v>
      </c>
      <c r="Q12" s="224">
        <f t="shared" si="0"/>
        <v>86</v>
      </c>
      <c r="R12" s="48">
        <v>0</v>
      </c>
      <c r="S12" s="237"/>
      <c r="T12" s="34" t="s">
        <v>46</v>
      </c>
    </row>
    <row r="13" spans="1:21" ht="18" thickBot="1" x14ac:dyDescent="0.35">
      <c r="A13" s="20"/>
      <c r="B13" s="21">
        <v>45055</v>
      </c>
      <c r="C13" s="22">
        <v>3942</v>
      </c>
      <c r="D13" s="50" t="s">
        <v>0</v>
      </c>
      <c r="E13" s="24">
        <v>45055</v>
      </c>
      <c r="F13" s="25">
        <v>5672</v>
      </c>
      <c r="G13" s="205"/>
      <c r="H13" s="27">
        <v>45055</v>
      </c>
      <c r="I13" s="28">
        <v>60</v>
      </c>
      <c r="J13" s="37"/>
      <c r="K13" s="38"/>
      <c r="L13" s="39"/>
      <c r="M13" s="30">
        <v>697</v>
      </c>
      <c r="N13" s="31">
        <v>1002</v>
      </c>
      <c r="O13" s="32"/>
      <c r="P13" s="33">
        <f t="shared" si="1"/>
        <v>5701</v>
      </c>
      <c r="Q13" s="224">
        <f t="shared" si="0"/>
        <v>29</v>
      </c>
      <c r="R13" s="48">
        <v>0</v>
      </c>
      <c r="S13" s="237"/>
      <c r="T13" s="34" t="s">
        <v>46</v>
      </c>
    </row>
    <row r="14" spans="1:21" ht="18" thickBot="1" x14ac:dyDescent="0.35">
      <c r="A14" s="20"/>
      <c r="B14" s="21">
        <v>45056</v>
      </c>
      <c r="C14" s="22">
        <v>2985</v>
      </c>
      <c r="D14" s="50" t="s">
        <v>0</v>
      </c>
      <c r="E14" s="24">
        <v>45056</v>
      </c>
      <c r="F14" s="25">
        <v>5645</v>
      </c>
      <c r="G14" s="205"/>
      <c r="H14" s="27">
        <v>45056</v>
      </c>
      <c r="I14" s="28">
        <v>217</v>
      </c>
      <c r="J14" s="37"/>
      <c r="K14" s="43"/>
      <c r="L14" s="39"/>
      <c r="M14" s="30">
        <v>1849</v>
      </c>
      <c r="N14" s="31">
        <v>594</v>
      </c>
      <c r="O14" s="32"/>
      <c r="P14" s="33">
        <f t="shared" si="1"/>
        <v>5645</v>
      </c>
      <c r="Q14" s="172">
        <f t="shared" si="0"/>
        <v>0</v>
      </c>
      <c r="R14" s="48">
        <v>0</v>
      </c>
      <c r="S14" s="237"/>
      <c r="T14" s="34" t="s">
        <v>47</v>
      </c>
    </row>
    <row r="15" spans="1:21" ht="18" thickBot="1" x14ac:dyDescent="0.35">
      <c r="A15" s="20"/>
      <c r="B15" s="21">
        <v>45057</v>
      </c>
      <c r="C15" s="22">
        <v>3331</v>
      </c>
      <c r="D15" s="227" t="s">
        <v>0</v>
      </c>
      <c r="E15" s="24">
        <v>45057</v>
      </c>
      <c r="F15" s="25">
        <v>5689</v>
      </c>
      <c r="G15" s="205"/>
      <c r="H15" s="27">
        <v>45057</v>
      </c>
      <c r="I15" s="28">
        <v>240</v>
      </c>
      <c r="J15" s="173"/>
      <c r="K15" s="43"/>
      <c r="L15" s="39"/>
      <c r="M15" s="30">
        <v>787</v>
      </c>
      <c r="N15" s="231">
        <v>1331</v>
      </c>
      <c r="O15" s="226"/>
      <c r="P15" s="33">
        <f t="shared" si="1"/>
        <v>5689</v>
      </c>
      <c r="Q15" s="34">
        <f t="shared" si="0"/>
        <v>0</v>
      </c>
      <c r="R15" s="48">
        <v>0</v>
      </c>
      <c r="S15" s="237" t="s">
        <v>57</v>
      </c>
      <c r="T15" s="34" t="s">
        <v>46</v>
      </c>
    </row>
    <row r="16" spans="1:21" ht="18" thickBot="1" x14ac:dyDescent="0.35">
      <c r="A16" s="20"/>
      <c r="B16" s="21">
        <v>45058</v>
      </c>
      <c r="C16" s="22">
        <v>5080</v>
      </c>
      <c r="D16" s="50" t="s">
        <v>0</v>
      </c>
      <c r="E16" s="24">
        <v>45058</v>
      </c>
      <c r="F16" s="25">
        <v>6530</v>
      </c>
      <c r="G16" s="205"/>
      <c r="H16" s="27">
        <v>45058</v>
      </c>
      <c r="I16" s="28">
        <v>140</v>
      </c>
      <c r="J16" s="37"/>
      <c r="K16" s="43"/>
      <c r="L16" s="9"/>
      <c r="M16" s="30">
        <v>0</v>
      </c>
      <c r="N16" s="31">
        <v>1310</v>
      </c>
      <c r="O16" s="32" t="s">
        <v>7</v>
      </c>
      <c r="P16" s="33">
        <f t="shared" si="1"/>
        <v>6530</v>
      </c>
      <c r="Q16" s="172">
        <f t="shared" si="0"/>
        <v>0</v>
      </c>
      <c r="R16" s="48">
        <v>0</v>
      </c>
      <c r="S16" s="237"/>
      <c r="T16" s="34" t="s">
        <v>46</v>
      </c>
    </row>
    <row r="17" spans="1:20" ht="18" thickBot="1" x14ac:dyDescent="0.35">
      <c r="A17" s="20"/>
      <c r="B17" s="21">
        <v>45059</v>
      </c>
      <c r="C17" s="22">
        <v>4673</v>
      </c>
      <c r="D17" s="50" t="s">
        <v>0</v>
      </c>
      <c r="E17" s="24">
        <v>45059</v>
      </c>
      <c r="F17" s="25">
        <v>8206</v>
      </c>
      <c r="G17" s="205"/>
      <c r="H17" s="27">
        <v>45059</v>
      </c>
      <c r="I17" s="28">
        <v>60</v>
      </c>
      <c r="J17" s="37"/>
      <c r="K17" s="51"/>
      <c r="L17" s="47"/>
      <c r="M17" s="30">
        <v>703</v>
      </c>
      <c r="N17" s="31">
        <v>2771</v>
      </c>
      <c r="O17" s="223"/>
      <c r="P17" s="33">
        <f t="shared" si="1"/>
        <v>8207</v>
      </c>
      <c r="Q17" s="228">
        <f t="shared" si="0"/>
        <v>1</v>
      </c>
      <c r="R17" s="48">
        <v>0</v>
      </c>
      <c r="S17" s="237" t="s">
        <v>59</v>
      </c>
      <c r="T17" s="34" t="s">
        <v>46</v>
      </c>
    </row>
    <row r="18" spans="1:20" ht="18" thickBot="1" x14ac:dyDescent="0.35">
      <c r="A18" s="20"/>
      <c r="B18" s="21">
        <v>45060</v>
      </c>
      <c r="C18" s="22">
        <v>160</v>
      </c>
      <c r="D18" s="50" t="s">
        <v>55</v>
      </c>
      <c r="E18" s="24">
        <v>45060</v>
      </c>
      <c r="F18" s="25">
        <v>6511</v>
      </c>
      <c r="G18" s="205"/>
      <c r="H18" s="27">
        <v>45060</v>
      </c>
      <c r="I18" s="28">
        <v>0</v>
      </c>
      <c r="J18" s="37"/>
      <c r="K18" s="208"/>
      <c r="L18" s="39"/>
      <c r="M18" s="30">
        <v>3952</v>
      </c>
      <c r="N18" s="31">
        <v>2399</v>
      </c>
      <c r="O18" s="223"/>
      <c r="P18" s="33">
        <f t="shared" si="1"/>
        <v>6511</v>
      </c>
      <c r="Q18" s="34">
        <f t="shared" si="0"/>
        <v>0</v>
      </c>
      <c r="R18" s="48">
        <v>0</v>
      </c>
      <c r="S18" s="237" t="s">
        <v>58</v>
      </c>
      <c r="T18" s="34" t="s">
        <v>46</v>
      </c>
    </row>
    <row r="19" spans="1:20" ht="19.5" thickBot="1" x14ac:dyDescent="0.35">
      <c r="A19" s="20"/>
      <c r="B19" s="21">
        <v>45061</v>
      </c>
      <c r="C19" s="22">
        <v>6670</v>
      </c>
      <c r="D19" s="50" t="s">
        <v>0</v>
      </c>
      <c r="E19" s="24">
        <v>45061</v>
      </c>
      <c r="F19" s="25">
        <v>10461</v>
      </c>
      <c r="G19" s="205"/>
      <c r="H19" s="27">
        <v>45061</v>
      </c>
      <c r="I19" s="28">
        <v>113</v>
      </c>
      <c r="J19" s="37"/>
      <c r="K19" s="53"/>
      <c r="L19" s="54"/>
      <c r="M19" s="233">
        <v>2101</v>
      </c>
      <c r="N19" s="31">
        <v>1567</v>
      </c>
      <c r="O19" s="32"/>
      <c r="P19" s="33">
        <f t="shared" si="1"/>
        <v>10451</v>
      </c>
      <c r="Q19" s="232">
        <f t="shared" si="0"/>
        <v>-10</v>
      </c>
      <c r="R19" s="48">
        <v>0</v>
      </c>
      <c r="S19" s="237"/>
      <c r="T19" s="34" t="s">
        <v>46</v>
      </c>
    </row>
    <row r="20" spans="1:20" ht="18" thickBot="1" x14ac:dyDescent="0.35">
      <c r="A20" s="20"/>
      <c r="B20" s="21">
        <v>45062</v>
      </c>
      <c r="C20" s="22">
        <v>5988</v>
      </c>
      <c r="D20" s="50" t="s">
        <v>0</v>
      </c>
      <c r="E20" s="24">
        <v>45062</v>
      </c>
      <c r="F20" s="25">
        <v>8612</v>
      </c>
      <c r="G20" s="205"/>
      <c r="H20" s="27">
        <v>45062</v>
      </c>
      <c r="I20" s="28">
        <v>80</v>
      </c>
      <c r="J20" s="37"/>
      <c r="K20" s="55"/>
      <c r="L20" s="47"/>
      <c r="M20" s="30">
        <v>212</v>
      </c>
      <c r="N20" s="31">
        <v>2331</v>
      </c>
      <c r="O20" s="32" t="s">
        <v>7</v>
      </c>
      <c r="P20" s="33">
        <f t="shared" si="1"/>
        <v>8611</v>
      </c>
      <c r="Q20" s="234">
        <f t="shared" si="0"/>
        <v>-1</v>
      </c>
      <c r="R20" s="48">
        <v>0</v>
      </c>
      <c r="S20" s="237"/>
      <c r="T20" s="34" t="s">
        <v>46</v>
      </c>
    </row>
    <row r="21" spans="1:20" ht="33" thickBot="1" x14ac:dyDescent="0.35">
      <c r="A21" s="20"/>
      <c r="B21" s="21">
        <v>45063</v>
      </c>
      <c r="C21" s="22">
        <v>4241</v>
      </c>
      <c r="D21" s="50" t="s">
        <v>0</v>
      </c>
      <c r="E21" s="24">
        <v>45063</v>
      </c>
      <c r="F21" s="25">
        <v>5680</v>
      </c>
      <c r="G21" s="205"/>
      <c r="H21" s="27">
        <v>45063</v>
      </c>
      <c r="I21" s="28">
        <v>60</v>
      </c>
      <c r="J21" s="37"/>
      <c r="K21" s="209"/>
      <c r="L21" s="47"/>
      <c r="M21" s="30">
        <v>439</v>
      </c>
      <c r="N21" s="31">
        <v>939</v>
      </c>
      <c r="O21" s="32"/>
      <c r="P21" s="33">
        <f t="shared" si="1"/>
        <v>5679</v>
      </c>
      <c r="Q21" s="234">
        <f t="shared" si="0"/>
        <v>-1</v>
      </c>
      <c r="R21" s="48">
        <v>0</v>
      </c>
      <c r="S21" s="238" t="s">
        <v>61</v>
      </c>
      <c r="T21" s="34" t="s">
        <v>47</v>
      </c>
    </row>
    <row r="22" spans="1:20" ht="18" thickBot="1" x14ac:dyDescent="0.35">
      <c r="A22" s="20"/>
      <c r="B22" s="21">
        <v>45064</v>
      </c>
      <c r="C22" s="22">
        <v>3166</v>
      </c>
      <c r="D22" s="50" t="s">
        <v>0</v>
      </c>
      <c r="E22" s="24">
        <v>45064</v>
      </c>
      <c r="F22" s="25">
        <v>6402</v>
      </c>
      <c r="G22" s="205"/>
      <c r="H22" s="27">
        <v>45064</v>
      </c>
      <c r="I22" s="28">
        <v>305</v>
      </c>
      <c r="J22" s="37"/>
      <c r="K22" s="43"/>
      <c r="L22" s="57"/>
      <c r="M22" s="30">
        <v>494</v>
      </c>
      <c r="N22" s="31">
        <v>2437</v>
      </c>
      <c r="O22" s="32"/>
      <c r="P22" s="33">
        <f t="shared" si="1"/>
        <v>6402</v>
      </c>
      <c r="Q22" s="34">
        <f t="shared" si="0"/>
        <v>0</v>
      </c>
      <c r="R22" s="48">
        <v>0</v>
      </c>
      <c r="S22" s="237"/>
      <c r="T22" s="34" t="s">
        <v>46</v>
      </c>
    </row>
    <row r="23" spans="1:20" ht="18" thickBot="1" x14ac:dyDescent="0.35">
      <c r="A23" s="20"/>
      <c r="B23" s="21">
        <v>45065</v>
      </c>
      <c r="C23" s="22">
        <v>2735</v>
      </c>
      <c r="D23" s="50" t="s">
        <v>0</v>
      </c>
      <c r="E23" s="24">
        <v>45065</v>
      </c>
      <c r="F23" s="25">
        <v>6721</v>
      </c>
      <c r="G23" s="205"/>
      <c r="H23" s="27">
        <v>45065</v>
      </c>
      <c r="I23" s="28">
        <v>213</v>
      </c>
      <c r="J23" s="58"/>
      <c r="K23" s="59"/>
      <c r="L23" s="47"/>
      <c r="M23" s="30">
        <v>2971</v>
      </c>
      <c r="N23" s="31">
        <v>802</v>
      </c>
      <c r="O23" s="32"/>
      <c r="P23" s="33">
        <f t="shared" si="1"/>
        <v>6721</v>
      </c>
      <c r="Q23" s="172">
        <f t="shared" si="0"/>
        <v>0</v>
      </c>
      <c r="R23" s="48">
        <v>0</v>
      </c>
      <c r="S23" s="237" t="s">
        <v>7</v>
      </c>
      <c r="T23" s="34" t="s">
        <v>46</v>
      </c>
    </row>
    <row r="24" spans="1:20" ht="18" thickBot="1" x14ac:dyDescent="0.35">
      <c r="A24" s="20"/>
      <c r="B24" s="21">
        <v>45066</v>
      </c>
      <c r="C24" s="22">
        <v>5060</v>
      </c>
      <c r="D24" s="50" t="s">
        <v>0</v>
      </c>
      <c r="E24" s="24">
        <v>45066</v>
      </c>
      <c r="F24" s="25">
        <v>5905</v>
      </c>
      <c r="G24" s="205"/>
      <c r="H24" s="27">
        <v>45066</v>
      </c>
      <c r="I24" s="28">
        <v>0</v>
      </c>
      <c r="J24" s="60"/>
      <c r="K24" s="61"/>
      <c r="L24" s="62"/>
      <c r="M24" s="30">
        <v>10</v>
      </c>
      <c r="N24" s="31">
        <v>835</v>
      </c>
      <c r="O24" s="32"/>
      <c r="P24" s="33">
        <f t="shared" si="1"/>
        <v>5905</v>
      </c>
      <c r="Q24" s="34">
        <f t="shared" si="0"/>
        <v>0</v>
      </c>
      <c r="R24" s="48">
        <v>0</v>
      </c>
      <c r="S24" s="237"/>
      <c r="T24" s="34" t="s">
        <v>46</v>
      </c>
    </row>
    <row r="25" spans="1:20" ht="18" thickBot="1" x14ac:dyDescent="0.35">
      <c r="A25" s="20"/>
      <c r="B25" s="21">
        <v>45067</v>
      </c>
      <c r="C25" s="22">
        <v>703</v>
      </c>
      <c r="D25" s="50" t="s">
        <v>55</v>
      </c>
      <c r="E25" s="24">
        <v>45067</v>
      </c>
      <c r="F25" s="25">
        <v>4519</v>
      </c>
      <c r="G25" s="205"/>
      <c r="H25" s="27">
        <v>45067</v>
      </c>
      <c r="I25" s="28">
        <v>210</v>
      </c>
      <c r="J25" s="63"/>
      <c r="K25" s="64"/>
      <c r="L25" s="65"/>
      <c r="M25" s="30">
        <v>2556</v>
      </c>
      <c r="N25" s="31">
        <v>1050</v>
      </c>
      <c r="O25" s="32"/>
      <c r="P25" s="33">
        <f t="shared" si="1"/>
        <v>4519</v>
      </c>
      <c r="Q25" s="34">
        <f t="shared" si="0"/>
        <v>0</v>
      </c>
      <c r="R25" s="48">
        <v>0</v>
      </c>
      <c r="S25" s="237"/>
      <c r="T25" s="34" t="s">
        <v>46</v>
      </c>
    </row>
    <row r="26" spans="1:20" ht="18" thickBot="1" x14ac:dyDescent="0.35">
      <c r="A26" s="20"/>
      <c r="B26" s="21">
        <v>45068</v>
      </c>
      <c r="C26" s="22">
        <v>3301</v>
      </c>
      <c r="D26" s="50" t="s">
        <v>0</v>
      </c>
      <c r="E26" s="24">
        <v>45068</v>
      </c>
      <c r="F26" s="25">
        <v>10919</v>
      </c>
      <c r="G26" s="205"/>
      <c r="H26" s="27">
        <v>45068</v>
      </c>
      <c r="I26" s="28">
        <v>207</v>
      </c>
      <c r="J26" s="37"/>
      <c r="K26" s="61"/>
      <c r="L26" s="47"/>
      <c r="M26" s="30">
        <v>6422</v>
      </c>
      <c r="N26" s="31">
        <v>989</v>
      </c>
      <c r="O26" s="32"/>
      <c r="P26" s="33">
        <f t="shared" si="1"/>
        <v>10919</v>
      </c>
      <c r="Q26" s="34">
        <f t="shared" si="0"/>
        <v>0</v>
      </c>
      <c r="R26" s="48">
        <v>0</v>
      </c>
      <c r="S26" s="237"/>
      <c r="T26" s="34" t="s">
        <v>46</v>
      </c>
    </row>
    <row r="27" spans="1:20" ht="18" thickBot="1" x14ac:dyDescent="0.35">
      <c r="A27" s="20"/>
      <c r="B27" s="21">
        <v>45069</v>
      </c>
      <c r="C27" s="22">
        <v>4650</v>
      </c>
      <c r="D27" s="50" t="s">
        <v>0</v>
      </c>
      <c r="E27" s="24">
        <v>45069</v>
      </c>
      <c r="F27" s="25">
        <v>5852</v>
      </c>
      <c r="G27" s="205"/>
      <c r="H27" s="27">
        <v>45069</v>
      </c>
      <c r="I27" s="28">
        <v>140</v>
      </c>
      <c r="J27" s="66"/>
      <c r="K27" s="67"/>
      <c r="L27" s="65"/>
      <c r="M27" s="30">
        <v>256</v>
      </c>
      <c r="N27" s="31">
        <v>806</v>
      </c>
      <c r="O27" s="32" t="s">
        <v>62</v>
      </c>
      <c r="P27" s="33">
        <f t="shared" si="1"/>
        <v>5852</v>
      </c>
      <c r="Q27" s="34">
        <f t="shared" si="0"/>
        <v>0</v>
      </c>
      <c r="R27" s="48">
        <v>0</v>
      </c>
      <c r="S27" s="237"/>
      <c r="T27" s="34" t="s">
        <v>46</v>
      </c>
    </row>
    <row r="28" spans="1:20" ht="18" thickBot="1" x14ac:dyDescent="0.35">
      <c r="A28" s="20"/>
      <c r="B28" s="21">
        <v>45070</v>
      </c>
      <c r="C28" s="22">
        <v>3031</v>
      </c>
      <c r="D28" s="50" t="s">
        <v>0</v>
      </c>
      <c r="E28" s="24">
        <v>45070</v>
      </c>
      <c r="F28" s="25">
        <v>5864</v>
      </c>
      <c r="G28" s="205"/>
      <c r="H28" s="27">
        <v>45070</v>
      </c>
      <c r="I28" s="28">
        <v>125</v>
      </c>
      <c r="J28" s="68"/>
      <c r="K28" s="69"/>
      <c r="L28" s="65"/>
      <c r="M28" s="30">
        <v>607</v>
      </c>
      <c r="N28" s="31">
        <v>2101</v>
      </c>
      <c r="O28" s="32"/>
      <c r="P28" s="33">
        <f t="shared" si="1"/>
        <v>5864</v>
      </c>
      <c r="Q28" s="34">
        <f t="shared" si="0"/>
        <v>0</v>
      </c>
      <c r="R28" s="48">
        <v>0</v>
      </c>
      <c r="S28" s="237"/>
      <c r="T28" s="34" t="s">
        <v>47</v>
      </c>
    </row>
    <row r="29" spans="1:20" ht="18" thickBot="1" x14ac:dyDescent="0.35">
      <c r="A29" s="20"/>
      <c r="B29" s="21">
        <v>45071</v>
      </c>
      <c r="C29" s="22">
        <v>3365</v>
      </c>
      <c r="D29" s="195" t="s">
        <v>0</v>
      </c>
      <c r="E29" s="24">
        <v>45071</v>
      </c>
      <c r="F29" s="25">
        <v>4347</v>
      </c>
      <c r="G29" s="205"/>
      <c r="H29" s="27">
        <v>45071</v>
      </c>
      <c r="I29" s="28">
        <v>60</v>
      </c>
      <c r="J29" s="66"/>
      <c r="K29" s="71"/>
      <c r="L29" s="65"/>
      <c r="M29" s="30">
        <v>21</v>
      </c>
      <c r="N29" s="31">
        <v>901</v>
      </c>
      <c r="O29" s="32"/>
      <c r="P29" s="33">
        <f t="shared" si="1"/>
        <v>4347</v>
      </c>
      <c r="Q29" s="34">
        <f t="shared" si="0"/>
        <v>0</v>
      </c>
      <c r="R29" s="48">
        <v>0</v>
      </c>
      <c r="S29" s="237"/>
      <c r="T29" s="34" t="s">
        <v>46</v>
      </c>
    </row>
    <row r="30" spans="1:20" ht="18" thickBot="1" x14ac:dyDescent="0.35">
      <c r="A30" s="20"/>
      <c r="B30" s="21">
        <v>45072</v>
      </c>
      <c r="C30" s="22">
        <v>3944</v>
      </c>
      <c r="D30" s="195" t="s">
        <v>0</v>
      </c>
      <c r="E30" s="24">
        <v>45072</v>
      </c>
      <c r="F30" s="25">
        <v>4790</v>
      </c>
      <c r="G30" s="205"/>
      <c r="H30" s="27">
        <v>45072</v>
      </c>
      <c r="I30" s="28">
        <v>87</v>
      </c>
      <c r="J30" s="68"/>
      <c r="K30" s="43"/>
      <c r="L30" s="39"/>
      <c r="M30" s="30">
        <v>118</v>
      </c>
      <c r="N30" s="31">
        <v>641</v>
      </c>
      <c r="O30" s="32"/>
      <c r="P30" s="33">
        <f t="shared" si="1"/>
        <v>4790</v>
      </c>
      <c r="Q30" s="34">
        <f t="shared" si="0"/>
        <v>0</v>
      </c>
      <c r="R30" s="48">
        <v>0</v>
      </c>
      <c r="S30" s="237"/>
      <c r="T30" s="34" t="s">
        <v>46</v>
      </c>
    </row>
    <row r="31" spans="1:20" ht="18" thickBot="1" x14ac:dyDescent="0.35">
      <c r="A31" s="20"/>
      <c r="B31" s="21">
        <v>45073</v>
      </c>
      <c r="C31" s="22">
        <v>4474</v>
      </c>
      <c r="D31" s="79" t="s">
        <v>0</v>
      </c>
      <c r="E31" s="24">
        <v>45073</v>
      </c>
      <c r="F31" s="25">
        <v>6082</v>
      </c>
      <c r="G31" s="205"/>
      <c r="H31" s="27">
        <v>45073</v>
      </c>
      <c r="I31" s="28">
        <v>60</v>
      </c>
      <c r="J31" s="68"/>
      <c r="K31" s="210"/>
      <c r="L31" s="65"/>
      <c r="M31" s="30">
        <v>362</v>
      </c>
      <c r="N31" s="31">
        <v>1186</v>
      </c>
      <c r="O31" s="32"/>
      <c r="P31" s="33">
        <f t="shared" si="1"/>
        <v>6082</v>
      </c>
      <c r="Q31" s="34">
        <f t="shared" si="0"/>
        <v>0</v>
      </c>
      <c r="R31" s="48">
        <v>0</v>
      </c>
      <c r="S31" s="237"/>
      <c r="T31" s="34" t="s">
        <v>46</v>
      </c>
    </row>
    <row r="32" spans="1:20" ht="18" thickBot="1" x14ac:dyDescent="0.35">
      <c r="A32" s="20"/>
      <c r="B32" s="21">
        <v>45074</v>
      </c>
      <c r="C32" s="22">
        <v>2007</v>
      </c>
      <c r="D32" s="79" t="s">
        <v>0</v>
      </c>
      <c r="E32" s="24">
        <v>45074</v>
      </c>
      <c r="F32" s="25">
        <v>5517</v>
      </c>
      <c r="G32" s="205"/>
      <c r="H32" s="27">
        <v>45074</v>
      </c>
      <c r="I32" s="28">
        <v>0</v>
      </c>
      <c r="J32" s="68"/>
      <c r="K32" s="43"/>
      <c r="L32" s="39"/>
      <c r="M32" s="30">
        <v>2212</v>
      </c>
      <c r="N32" s="31">
        <v>1298</v>
      </c>
      <c r="O32" s="32"/>
      <c r="P32" s="33">
        <f t="shared" si="1"/>
        <v>5517</v>
      </c>
      <c r="Q32" s="34">
        <f t="shared" si="0"/>
        <v>0</v>
      </c>
      <c r="R32" s="48">
        <v>0</v>
      </c>
      <c r="S32" s="237"/>
      <c r="T32" s="34"/>
    </row>
    <row r="33" spans="1:20" ht="18" thickBot="1" x14ac:dyDescent="0.35">
      <c r="A33" s="20"/>
      <c r="B33" s="21">
        <v>45075</v>
      </c>
      <c r="C33" s="22">
        <v>6754</v>
      </c>
      <c r="D33" s="79" t="s">
        <v>0</v>
      </c>
      <c r="E33" s="24">
        <v>45075</v>
      </c>
      <c r="F33" s="25">
        <v>11631</v>
      </c>
      <c r="G33" s="205"/>
      <c r="H33" s="27">
        <v>45075</v>
      </c>
      <c r="I33" s="28">
        <v>80</v>
      </c>
      <c r="J33" s="68"/>
      <c r="K33" s="210"/>
      <c r="L33" s="102"/>
      <c r="M33" s="30">
        <v>2622</v>
      </c>
      <c r="N33" s="31">
        <v>2175</v>
      </c>
      <c r="O33" s="32"/>
      <c r="P33" s="33">
        <f t="shared" si="1"/>
        <v>11631</v>
      </c>
      <c r="Q33" s="34">
        <f t="shared" si="0"/>
        <v>0</v>
      </c>
      <c r="R33" s="48">
        <v>0</v>
      </c>
      <c r="S33" s="237"/>
      <c r="T33" s="230"/>
    </row>
    <row r="34" spans="1:20" ht="18" thickBot="1" x14ac:dyDescent="0.35">
      <c r="A34" s="20"/>
      <c r="B34" s="21">
        <v>45076</v>
      </c>
      <c r="C34" s="22">
        <v>4940</v>
      </c>
      <c r="D34" s="79" t="s">
        <v>0</v>
      </c>
      <c r="E34" s="24">
        <v>45076</v>
      </c>
      <c r="F34" s="25">
        <v>7712</v>
      </c>
      <c r="G34" s="205"/>
      <c r="H34" s="27">
        <v>45076</v>
      </c>
      <c r="I34" s="28">
        <v>670</v>
      </c>
      <c r="J34" s="68"/>
      <c r="K34" s="211"/>
      <c r="L34" s="9"/>
      <c r="M34" s="30">
        <v>571</v>
      </c>
      <c r="N34" s="31">
        <v>1531</v>
      </c>
      <c r="O34" s="32"/>
      <c r="P34" s="33">
        <f t="shared" si="1"/>
        <v>7712</v>
      </c>
      <c r="Q34" s="34">
        <f t="shared" si="0"/>
        <v>0</v>
      </c>
      <c r="R34" s="48">
        <v>0</v>
      </c>
      <c r="S34" s="237"/>
    </row>
    <row r="35" spans="1:20" ht="18" thickBot="1" x14ac:dyDescent="0.35">
      <c r="A35" s="20"/>
      <c r="B35" s="21">
        <v>45077</v>
      </c>
      <c r="C35" s="22">
        <v>3003</v>
      </c>
      <c r="D35" s="79" t="s">
        <v>0</v>
      </c>
      <c r="E35" s="24">
        <v>45077</v>
      </c>
      <c r="F35" s="25">
        <v>4478</v>
      </c>
      <c r="G35" s="205"/>
      <c r="H35" s="27">
        <v>45077</v>
      </c>
      <c r="I35" s="28">
        <v>0</v>
      </c>
      <c r="J35" s="68"/>
      <c r="K35" s="210"/>
      <c r="L35" s="102"/>
      <c r="M35" s="30">
        <v>415</v>
      </c>
      <c r="N35" s="31">
        <v>1060</v>
      </c>
      <c r="O35" s="32"/>
      <c r="P35" s="33">
        <f t="shared" si="1"/>
        <v>4478</v>
      </c>
      <c r="Q35" s="34">
        <f t="shared" si="0"/>
        <v>0</v>
      </c>
      <c r="R35" s="48">
        <v>0</v>
      </c>
      <c r="S35" s="237"/>
    </row>
    <row r="36" spans="1:20" ht="19.5" thickBot="1" x14ac:dyDescent="0.35">
      <c r="A36" s="20"/>
      <c r="B36" s="21"/>
      <c r="C36" s="22"/>
      <c r="D36" s="83"/>
      <c r="E36" s="24"/>
      <c r="F36" s="25"/>
      <c r="G36" s="205"/>
      <c r="H36" s="27"/>
      <c r="I36" s="28"/>
      <c r="J36" s="212"/>
      <c r="K36" s="213"/>
      <c r="L36" s="102"/>
      <c r="M36" s="30">
        <v>0</v>
      </c>
      <c r="N36" s="31">
        <v>0</v>
      </c>
      <c r="O36" s="32"/>
      <c r="P36" s="33">
        <f t="shared" si="1"/>
        <v>0</v>
      </c>
      <c r="Q36" s="34">
        <f t="shared" si="0"/>
        <v>0</v>
      </c>
      <c r="R36" s="48">
        <v>0</v>
      </c>
      <c r="S36" s="239"/>
    </row>
    <row r="37" spans="1:20" ht="19.5" thickBot="1" x14ac:dyDescent="0.35">
      <c r="A37" s="20"/>
      <c r="B37" s="204"/>
      <c r="C37" s="201"/>
      <c r="D37" s="78"/>
      <c r="E37" s="24"/>
      <c r="F37" s="25"/>
      <c r="G37" s="205"/>
      <c r="H37" s="27"/>
      <c r="I37" s="28"/>
      <c r="J37" s="68"/>
      <c r="K37" s="214"/>
      <c r="L37" s="102"/>
      <c r="M37" s="30">
        <v>0</v>
      </c>
      <c r="N37" s="31">
        <v>0</v>
      </c>
      <c r="O37" s="32"/>
      <c r="P37" s="33">
        <v>0</v>
      </c>
      <c r="Q37" s="34">
        <f t="shared" si="0"/>
        <v>0</v>
      </c>
      <c r="R37" s="48">
        <v>0</v>
      </c>
      <c r="S37" s="240"/>
    </row>
    <row r="38" spans="1:20" ht="19.5" thickBot="1" x14ac:dyDescent="0.35">
      <c r="A38" s="20"/>
      <c r="B38" s="204">
        <v>45048</v>
      </c>
      <c r="C38" s="201">
        <v>1107.43</v>
      </c>
      <c r="D38" s="79" t="s">
        <v>63</v>
      </c>
      <c r="E38" s="24"/>
      <c r="F38" s="25"/>
      <c r="G38" s="205"/>
      <c r="H38" s="27"/>
      <c r="I38" s="28"/>
      <c r="J38" s="68">
        <v>45077</v>
      </c>
      <c r="K38" s="210" t="s">
        <v>67</v>
      </c>
      <c r="L38" s="102">
        <v>36.56</v>
      </c>
      <c r="M38" s="30">
        <v>0</v>
      </c>
      <c r="N38" s="31">
        <v>0</v>
      </c>
      <c r="O38" s="32"/>
      <c r="P38" s="33">
        <v>0</v>
      </c>
      <c r="Q38" s="34">
        <f t="shared" si="0"/>
        <v>0</v>
      </c>
      <c r="R38" s="48">
        <v>0</v>
      </c>
      <c r="S38" s="240"/>
    </row>
    <row r="39" spans="1:20" ht="19.5" thickBot="1" x14ac:dyDescent="0.35">
      <c r="A39" s="20"/>
      <c r="B39" s="204">
        <v>45048</v>
      </c>
      <c r="C39" s="201">
        <v>1596.13</v>
      </c>
      <c r="D39" s="79" t="s">
        <v>64</v>
      </c>
      <c r="E39" s="24"/>
      <c r="F39" s="25"/>
      <c r="G39" s="205"/>
      <c r="H39" s="27"/>
      <c r="I39" s="28"/>
      <c r="J39" s="68">
        <v>45058</v>
      </c>
      <c r="K39" s="38" t="s">
        <v>68</v>
      </c>
      <c r="L39" s="39">
        <v>663</v>
      </c>
      <c r="M39" s="30">
        <v>0</v>
      </c>
      <c r="N39" s="31">
        <v>0</v>
      </c>
      <c r="O39" s="32"/>
      <c r="P39" s="33">
        <v>0</v>
      </c>
      <c r="Q39" s="34">
        <f t="shared" si="0"/>
        <v>0</v>
      </c>
      <c r="R39" s="48"/>
      <c r="S39" s="240"/>
    </row>
    <row r="40" spans="1:20" ht="19.5" thickBot="1" x14ac:dyDescent="0.35">
      <c r="A40" s="20"/>
      <c r="B40" s="204">
        <v>45049</v>
      </c>
      <c r="C40" s="201">
        <v>1981.9</v>
      </c>
      <c r="D40" s="79" t="s">
        <v>63</v>
      </c>
      <c r="E40" s="24"/>
      <c r="F40" s="25"/>
      <c r="G40" s="205"/>
      <c r="H40" s="27"/>
      <c r="I40" s="28"/>
      <c r="J40" s="68"/>
      <c r="K40" s="210"/>
      <c r="L40" s="39"/>
      <c r="M40" s="30">
        <v>0</v>
      </c>
      <c r="N40" s="31">
        <v>0</v>
      </c>
      <c r="O40" s="32"/>
      <c r="P40" s="33">
        <v>0</v>
      </c>
      <c r="Q40" s="34">
        <f t="shared" si="0"/>
        <v>0</v>
      </c>
      <c r="R40" s="48"/>
      <c r="S40" s="240"/>
    </row>
    <row r="41" spans="1:20" ht="19.5" thickBot="1" x14ac:dyDescent="0.35">
      <c r="A41" s="20"/>
      <c r="B41" s="204">
        <v>45051</v>
      </c>
      <c r="C41" s="201">
        <v>1881.5</v>
      </c>
      <c r="D41" s="79" t="s">
        <v>65</v>
      </c>
      <c r="E41" s="24"/>
      <c r="F41" s="25"/>
      <c r="G41" s="205"/>
      <c r="H41" s="27"/>
      <c r="I41" s="28"/>
      <c r="J41" s="68"/>
      <c r="K41" s="210"/>
      <c r="L41" s="39"/>
      <c r="M41" s="30">
        <v>0</v>
      </c>
      <c r="N41" s="31">
        <v>0</v>
      </c>
      <c r="O41" s="32"/>
      <c r="P41" s="33">
        <v>0</v>
      </c>
      <c r="Q41" s="34">
        <f t="shared" si="0"/>
        <v>0</v>
      </c>
      <c r="R41" s="48"/>
      <c r="S41" s="240"/>
    </row>
    <row r="42" spans="1:20" ht="19.5" thickBot="1" x14ac:dyDescent="0.35">
      <c r="A42" s="20"/>
      <c r="B42" s="204">
        <v>45055</v>
      </c>
      <c r="C42" s="201">
        <v>480</v>
      </c>
      <c r="D42" s="79" t="s">
        <v>66</v>
      </c>
      <c r="E42" s="24"/>
      <c r="F42" s="25"/>
      <c r="G42" s="205"/>
      <c r="H42" s="27"/>
      <c r="I42" s="28"/>
      <c r="J42" s="68"/>
      <c r="K42" s="210"/>
      <c r="L42" s="39"/>
      <c r="M42" s="30">
        <v>0</v>
      </c>
      <c r="N42" s="31">
        <v>0</v>
      </c>
      <c r="O42" s="32"/>
      <c r="P42" s="33">
        <v>0</v>
      </c>
      <c r="Q42" s="34">
        <f t="shared" si="0"/>
        <v>0</v>
      </c>
      <c r="R42" s="48"/>
      <c r="S42" s="240"/>
    </row>
    <row r="43" spans="1:20" ht="19.5" thickBot="1" x14ac:dyDescent="0.35">
      <c r="A43" s="20"/>
      <c r="B43" s="204">
        <v>45058</v>
      </c>
      <c r="C43" s="201">
        <v>737.32</v>
      </c>
      <c r="D43" s="79" t="s">
        <v>64</v>
      </c>
      <c r="E43" s="24"/>
      <c r="F43" s="25"/>
      <c r="G43" s="205"/>
      <c r="H43" s="27"/>
      <c r="I43" s="28"/>
      <c r="J43" s="68"/>
      <c r="K43" s="210"/>
      <c r="L43" s="39"/>
      <c r="M43" s="30">
        <v>0</v>
      </c>
      <c r="N43" s="31">
        <v>0</v>
      </c>
      <c r="O43" s="32"/>
      <c r="P43" s="33">
        <v>0</v>
      </c>
      <c r="Q43" s="34">
        <f t="shared" si="0"/>
        <v>0</v>
      </c>
      <c r="R43" s="48"/>
      <c r="S43" s="240"/>
    </row>
    <row r="44" spans="1:20" ht="19.5" thickBot="1" x14ac:dyDescent="0.35">
      <c r="A44" s="20"/>
      <c r="B44" s="204">
        <v>45062</v>
      </c>
      <c r="C44" s="201">
        <v>3391</v>
      </c>
      <c r="D44" s="79" t="s">
        <v>65</v>
      </c>
      <c r="E44" s="24"/>
      <c r="F44" s="25"/>
      <c r="G44" s="205"/>
      <c r="H44" s="27"/>
      <c r="I44" s="28"/>
      <c r="J44" s="68"/>
      <c r="K44" s="210"/>
      <c r="L44" s="39"/>
      <c r="M44" s="30">
        <v>0</v>
      </c>
      <c r="N44" s="31">
        <v>0</v>
      </c>
      <c r="O44" s="32"/>
      <c r="P44" s="33">
        <v>0</v>
      </c>
      <c r="Q44" s="34">
        <f t="shared" si="0"/>
        <v>0</v>
      </c>
      <c r="R44" s="48"/>
      <c r="S44" s="240"/>
    </row>
    <row r="45" spans="1:20" ht="19.5" thickBot="1" x14ac:dyDescent="0.35">
      <c r="A45" s="20"/>
      <c r="B45" s="204">
        <v>45062</v>
      </c>
      <c r="C45" s="201">
        <v>420</v>
      </c>
      <c r="D45" s="79" t="s">
        <v>66</v>
      </c>
      <c r="E45" s="24"/>
      <c r="F45" s="25"/>
      <c r="G45" s="205"/>
      <c r="H45" s="27"/>
      <c r="I45" s="28"/>
      <c r="J45" s="68"/>
      <c r="K45" s="210"/>
      <c r="L45" s="39"/>
      <c r="M45" s="30">
        <v>0</v>
      </c>
      <c r="N45" s="31">
        <v>0</v>
      </c>
      <c r="O45" s="32"/>
      <c r="P45" s="33">
        <v>0</v>
      </c>
      <c r="Q45" s="34">
        <f t="shared" si="0"/>
        <v>0</v>
      </c>
      <c r="R45" s="48"/>
      <c r="S45" s="240"/>
    </row>
    <row r="46" spans="1:20" ht="19.5" thickBot="1" x14ac:dyDescent="0.35">
      <c r="A46" s="20"/>
      <c r="B46" s="204">
        <v>45062</v>
      </c>
      <c r="C46" s="201">
        <v>862</v>
      </c>
      <c r="D46" s="79" t="s">
        <v>31</v>
      </c>
      <c r="E46" s="24"/>
      <c r="F46" s="25"/>
      <c r="G46" s="205"/>
      <c r="H46" s="27"/>
      <c r="I46" s="28"/>
      <c r="J46" s="68"/>
      <c r="K46" s="210"/>
      <c r="L46" s="39"/>
      <c r="M46" s="30">
        <v>0</v>
      </c>
      <c r="N46" s="31">
        <v>0</v>
      </c>
      <c r="O46" s="32"/>
      <c r="P46" s="33">
        <v>0</v>
      </c>
      <c r="Q46" s="34">
        <f t="shared" si="0"/>
        <v>0</v>
      </c>
      <c r="R46" s="48"/>
      <c r="S46" s="240"/>
    </row>
    <row r="47" spans="1:20" ht="19.5" thickBot="1" x14ac:dyDescent="0.35">
      <c r="A47" s="20"/>
      <c r="B47" s="204">
        <v>45063</v>
      </c>
      <c r="C47" s="201">
        <v>1675.76</v>
      </c>
      <c r="D47" s="79" t="s">
        <v>64</v>
      </c>
      <c r="E47" s="24"/>
      <c r="F47" s="25"/>
      <c r="G47" s="205"/>
      <c r="H47" s="27"/>
      <c r="I47" s="28"/>
      <c r="J47" s="68"/>
      <c r="K47" s="210"/>
      <c r="L47" s="39"/>
      <c r="M47" s="30">
        <v>0</v>
      </c>
      <c r="N47" s="31">
        <v>0</v>
      </c>
      <c r="O47" s="32"/>
      <c r="P47" s="33">
        <v>0</v>
      </c>
      <c r="Q47" s="34">
        <f t="shared" si="0"/>
        <v>0</v>
      </c>
      <c r="R47" s="48"/>
      <c r="S47" s="240"/>
    </row>
    <row r="48" spans="1:20" ht="19.5" thickBot="1" x14ac:dyDescent="0.35">
      <c r="A48" s="20"/>
      <c r="B48" s="204">
        <v>45065</v>
      </c>
      <c r="C48" s="201">
        <v>746</v>
      </c>
      <c r="D48" s="79" t="s">
        <v>31</v>
      </c>
      <c r="E48" s="24"/>
      <c r="F48" s="25"/>
      <c r="G48" s="205"/>
      <c r="H48" s="27"/>
      <c r="I48" s="28"/>
      <c r="J48" s="68"/>
      <c r="K48" s="210"/>
      <c r="L48" s="39"/>
      <c r="M48" s="30">
        <v>0</v>
      </c>
      <c r="N48" s="31">
        <v>0</v>
      </c>
      <c r="O48" s="32"/>
      <c r="P48" s="33">
        <v>0</v>
      </c>
      <c r="Q48" s="34">
        <f t="shared" si="0"/>
        <v>0</v>
      </c>
      <c r="R48" s="48"/>
      <c r="S48" s="240"/>
    </row>
    <row r="49" spans="1:19" ht="19.5" thickBot="1" x14ac:dyDescent="0.35">
      <c r="A49" s="20"/>
      <c r="B49" s="204">
        <v>45068</v>
      </c>
      <c r="C49" s="201">
        <v>1222</v>
      </c>
      <c r="D49" s="79" t="s">
        <v>31</v>
      </c>
      <c r="E49" s="24"/>
      <c r="F49" s="25"/>
      <c r="G49" s="205"/>
      <c r="H49" s="27"/>
      <c r="I49" s="28"/>
      <c r="J49" s="68"/>
      <c r="K49" s="215"/>
      <c r="L49" s="39"/>
      <c r="M49" s="30">
        <v>0</v>
      </c>
      <c r="N49" s="31">
        <v>0</v>
      </c>
      <c r="O49" s="32"/>
      <c r="P49" s="33">
        <v>0</v>
      </c>
      <c r="Q49" s="34">
        <f t="shared" si="0"/>
        <v>0</v>
      </c>
      <c r="R49" s="48">
        <v>0</v>
      </c>
      <c r="S49" s="240"/>
    </row>
    <row r="50" spans="1:19" ht="19.5" thickBot="1" x14ac:dyDescent="0.35">
      <c r="A50" s="20"/>
      <c r="B50" s="204">
        <v>45069</v>
      </c>
      <c r="C50" s="201">
        <v>1522.77</v>
      </c>
      <c r="D50" s="79" t="s">
        <v>64</v>
      </c>
      <c r="E50" s="24"/>
      <c r="F50" s="25"/>
      <c r="G50" s="205"/>
      <c r="H50" s="27"/>
      <c r="I50" s="28"/>
      <c r="J50" s="68"/>
      <c r="K50" s="216"/>
      <c r="L50" s="39"/>
      <c r="M50" s="30">
        <v>0</v>
      </c>
      <c r="N50" s="31">
        <v>0</v>
      </c>
      <c r="O50" s="32"/>
      <c r="P50" s="33">
        <v>0</v>
      </c>
      <c r="Q50" s="34">
        <f t="shared" si="0"/>
        <v>0</v>
      </c>
      <c r="R50" s="48">
        <v>0</v>
      </c>
      <c r="S50" s="240"/>
    </row>
    <row r="51" spans="1:19" ht="19.5" thickBot="1" x14ac:dyDescent="0.35">
      <c r="A51" s="20"/>
      <c r="B51" s="204">
        <v>45072</v>
      </c>
      <c r="C51" s="201">
        <v>1342.5</v>
      </c>
      <c r="D51" s="79" t="s">
        <v>65</v>
      </c>
      <c r="E51" s="24"/>
      <c r="F51" s="25"/>
      <c r="G51" s="205"/>
      <c r="H51" s="27"/>
      <c r="I51" s="28"/>
      <c r="J51" s="68"/>
      <c r="K51" s="216"/>
      <c r="L51" s="39"/>
      <c r="M51" s="30">
        <v>0</v>
      </c>
      <c r="N51" s="31">
        <v>0</v>
      </c>
      <c r="O51" s="32"/>
      <c r="P51" s="33">
        <v>0</v>
      </c>
      <c r="Q51" s="34">
        <f t="shared" si="0"/>
        <v>0</v>
      </c>
      <c r="R51" s="48">
        <v>0</v>
      </c>
      <c r="S51" s="240"/>
    </row>
    <row r="52" spans="1:19" ht="19.5" thickBot="1" x14ac:dyDescent="0.35">
      <c r="A52" s="20"/>
      <c r="B52" s="204">
        <v>45072</v>
      </c>
      <c r="C52" s="201">
        <v>480</v>
      </c>
      <c r="D52" s="79" t="s">
        <v>66</v>
      </c>
      <c r="E52" s="24"/>
      <c r="F52" s="89"/>
      <c r="G52" s="205"/>
      <c r="H52" s="27"/>
      <c r="I52" s="28"/>
      <c r="J52" s="68"/>
      <c r="K52" s="216"/>
      <c r="L52" s="39"/>
      <c r="M52" s="30">
        <v>0</v>
      </c>
      <c r="N52" s="31">
        <v>0</v>
      </c>
      <c r="O52" s="32"/>
      <c r="P52" s="33">
        <v>0</v>
      </c>
      <c r="Q52" s="149">
        <f t="shared" si="0"/>
        <v>0</v>
      </c>
      <c r="R52" s="203">
        <v>0</v>
      </c>
      <c r="S52" s="240"/>
    </row>
    <row r="53" spans="1:19" ht="19.5" thickBot="1" x14ac:dyDescent="0.35">
      <c r="A53" s="20"/>
      <c r="B53" s="204">
        <v>45077</v>
      </c>
      <c r="C53" s="201">
        <v>1320</v>
      </c>
      <c r="D53" s="79" t="s">
        <v>31</v>
      </c>
      <c r="E53" s="24"/>
      <c r="F53" s="89"/>
      <c r="G53" s="205"/>
      <c r="H53" s="27"/>
      <c r="I53" s="28"/>
      <c r="J53" s="68"/>
      <c r="K53" s="216"/>
      <c r="L53" s="39"/>
      <c r="M53" s="30">
        <v>0</v>
      </c>
      <c r="N53" s="31">
        <v>0</v>
      </c>
      <c r="O53" s="32"/>
      <c r="P53" s="33">
        <v>0</v>
      </c>
      <c r="Q53" s="149">
        <f t="shared" si="0"/>
        <v>0</v>
      </c>
      <c r="R53" s="202"/>
      <c r="S53" s="240"/>
    </row>
    <row r="54" spans="1:19" ht="19.5" thickBot="1" x14ac:dyDescent="0.35">
      <c r="A54" s="20"/>
      <c r="B54" s="204"/>
      <c r="C54" s="201"/>
      <c r="D54" s="79"/>
      <c r="E54" s="24"/>
      <c r="F54" s="89"/>
      <c r="G54" s="205"/>
      <c r="H54" s="27"/>
      <c r="I54" s="28"/>
      <c r="J54" s="68"/>
      <c r="K54" s="216"/>
      <c r="L54" s="39"/>
      <c r="M54" s="30">
        <v>0</v>
      </c>
      <c r="N54" s="31">
        <v>0</v>
      </c>
      <c r="O54" s="32"/>
      <c r="P54" s="33">
        <v>0</v>
      </c>
      <c r="Q54" s="149">
        <f t="shared" si="0"/>
        <v>0</v>
      </c>
      <c r="R54" s="202"/>
      <c r="S54" s="240"/>
    </row>
    <row r="55" spans="1:19" ht="18" thickBot="1" x14ac:dyDescent="0.35">
      <c r="A55" s="20"/>
      <c r="B55" s="21"/>
      <c r="C55" s="22"/>
      <c r="D55" s="79"/>
      <c r="E55" s="24"/>
      <c r="F55" s="89"/>
      <c r="G55" s="26"/>
      <c r="H55" s="27"/>
      <c r="I55" s="28">
        <v>0</v>
      </c>
      <c r="J55" s="72"/>
      <c r="K55" s="87"/>
      <c r="L55" s="74"/>
      <c r="M55" s="94">
        <v>0</v>
      </c>
      <c r="N55" s="31">
        <v>0</v>
      </c>
      <c r="O55" s="32"/>
      <c r="P55" s="96">
        <f t="shared" si="1"/>
        <v>0</v>
      </c>
      <c r="Q55" s="13">
        <f t="shared" si="0"/>
        <v>0</v>
      </c>
      <c r="R55" s="13">
        <v>0</v>
      </c>
      <c r="S55" s="240"/>
    </row>
    <row r="56" spans="1:19" ht="18.75" thickTop="1" thickBot="1" x14ac:dyDescent="0.35">
      <c r="A56" s="20"/>
      <c r="B56" s="21"/>
      <c r="C56" s="22"/>
      <c r="D56" s="97"/>
      <c r="E56" s="24"/>
      <c r="F56" s="98"/>
      <c r="G56" s="26"/>
      <c r="H56" s="27"/>
      <c r="I56" s="28">
        <v>0</v>
      </c>
      <c r="J56" s="72"/>
      <c r="K56" s="99"/>
      <c r="L56" s="74"/>
      <c r="M56" s="257">
        <f>SUM(M5:M48)</f>
        <v>41580</v>
      </c>
      <c r="N56" s="266">
        <f>SUM(N5:N48)</f>
        <v>50201</v>
      </c>
      <c r="P56" s="100">
        <f t="shared" si="1"/>
        <v>91781</v>
      </c>
      <c r="Q56" s="101">
        <f>SUM(Q5:Q48)</f>
        <v>158</v>
      </c>
      <c r="R56" s="101">
        <f>SUM(R5:R48)</f>
        <v>0</v>
      </c>
    </row>
    <row r="57" spans="1:19" ht="18" thickBot="1" x14ac:dyDescent="0.35">
      <c r="A57" s="20"/>
      <c r="B57" s="21"/>
      <c r="C57" s="102"/>
      <c r="D57" s="97"/>
      <c r="E57" s="24"/>
      <c r="F57" s="103"/>
      <c r="G57" s="26"/>
      <c r="H57" s="27"/>
      <c r="I57" s="28">
        <v>0</v>
      </c>
      <c r="J57" s="72"/>
      <c r="K57" s="104"/>
      <c r="L57" s="74"/>
      <c r="M57" s="258"/>
      <c r="N57" s="267"/>
      <c r="P57" s="96"/>
      <c r="Q57" s="9"/>
      <c r="R57" s="13">
        <v>0</v>
      </c>
    </row>
    <row r="58" spans="1:19" ht="16.5" thickBot="1" x14ac:dyDescent="0.3">
      <c r="A58" s="20"/>
      <c r="B58" s="105"/>
      <c r="C58" s="22">
        <v>0</v>
      </c>
      <c r="D58" s="115"/>
      <c r="E58" s="116"/>
      <c r="F58" s="106"/>
      <c r="H58" s="117"/>
      <c r="I58" s="90"/>
      <c r="J58" s="118"/>
      <c r="K58" s="119"/>
      <c r="L58" s="9"/>
      <c r="M58" s="120"/>
      <c r="N58" s="31"/>
      <c r="P58" s="96"/>
      <c r="Q58" s="9"/>
    </row>
    <row r="59" spans="1:19" ht="16.5" thickBot="1" x14ac:dyDescent="0.3">
      <c r="B59" s="121" t="s">
        <v>8</v>
      </c>
      <c r="C59" s="122">
        <f>SUM(C5:C58)</f>
        <v>141358.31</v>
      </c>
      <c r="D59" s="219"/>
      <c r="E59" s="124" t="s">
        <v>8</v>
      </c>
      <c r="F59" s="125">
        <f>SUM(F5:F58)</f>
        <v>216239</v>
      </c>
      <c r="G59" s="123"/>
      <c r="H59" s="126" t="s">
        <v>9</v>
      </c>
      <c r="I59" s="127">
        <f>SUM(I5:I58)</f>
        <v>4024</v>
      </c>
      <c r="J59" s="128"/>
      <c r="K59" s="129" t="s">
        <v>10</v>
      </c>
      <c r="L59" s="130">
        <f>SUM(L5:L58)</f>
        <v>699.56</v>
      </c>
      <c r="M59" s="131"/>
      <c r="N59" s="131"/>
      <c r="P59" s="96"/>
      <c r="Q59" s="9"/>
    </row>
    <row r="60" spans="1:19" ht="17.25" thickTop="1" thickBot="1" x14ac:dyDescent="0.3">
      <c r="C60" s="4" t="s">
        <v>7</v>
      </c>
      <c r="P60" s="96"/>
      <c r="Q60" s="9"/>
    </row>
    <row r="61" spans="1:19" ht="19.5" thickBot="1" x14ac:dyDescent="0.3">
      <c r="A61" s="133"/>
      <c r="B61" s="134"/>
      <c r="C61" s="1"/>
      <c r="H61" s="268" t="s">
        <v>11</v>
      </c>
      <c r="I61" s="269"/>
      <c r="J61" s="135"/>
      <c r="K61" s="270">
        <f>I59+L59</f>
        <v>4723.5599999999995</v>
      </c>
      <c r="L61" s="271"/>
      <c r="M61" s="272">
        <f>N56+M56</f>
        <v>91781</v>
      </c>
      <c r="N61" s="273"/>
      <c r="P61" s="96"/>
      <c r="Q61" s="9"/>
    </row>
    <row r="62" spans="1:19" x14ac:dyDescent="0.25">
      <c r="D62" s="279" t="s">
        <v>12</v>
      </c>
      <c r="E62" s="279"/>
      <c r="F62" s="136">
        <f>F59-K61-C59</f>
        <v>70157.13</v>
      </c>
      <c r="I62" s="137"/>
      <c r="J62" s="138"/>
      <c r="P62" s="96"/>
      <c r="Q62" s="9"/>
    </row>
    <row r="63" spans="1:19" ht="18.75" x14ac:dyDescent="0.3">
      <c r="D63" s="274"/>
      <c r="E63" s="274"/>
      <c r="F63" s="131">
        <v>0</v>
      </c>
      <c r="I63" s="275" t="s">
        <v>13</v>
      </c>
      <c r="J63" s="276"/>
      <c r="K63" s="277">
        <f>F65+F66+F67</f>
        <v>70157.13</v>
      </c>
      <c r="L63" s="278"/>
      <c r="P63" s="96"/>
      <c r="Q63" s="9"/>
    </row>
    <row r="64" spans="1:19" ht="19.5" thickBot="1" x14ac:dyDescent="0.35">
      <c r="D64" s="220"/>
      <c r="E64" s="140"/>
      <c r="F64" s="141">
        <v>0</v>
      </c>
      <c r="I64" s="142"/>
      <c r="J64" s="143"/>
      <c r="K64" s="144"/>
      <c r="L64" s="145"/>
    </row>
    <row r="65" spans="2:14" ht="19.5" thickTop="1" x14ac:dyDescent="0.3">
      <c r="C65" s="5" t="s">
        <v>7</v>
      </c>
      <c r="E65" s="133" t="s">
        <v>14</v>
      </c>
      <c r="F65" s="131">
        <f>SUM(F62:F64)</f>
        <v>70157.13</v>
      </c>
      <c r="H65" s="20"/>
      <c r="I65" s="146" t="s">
        <v>15</v>
      </c>
      <c r="J65" s="147"/>
      <c r="K65" s="259">
        <f>-C4</f>
        <v>0</v>
      </c>
      <c r="L65" s="260"/>
    </row>
    <row r="66" spans="2:14" ht="16.5" thickBot="1" x14ac:dyDescent="0.3">
      <c r="D66" s="221" t="s">
        <v>16</v>
      </c>
      <c r="E66" s="133"/>
      <c r="F66" s="149">
        <v>0</v>
      </c>
    </row>
    <row r="67" spans="2:14" ht="20.25" thickTop="1" thickBot="1" x14ac:dyDescent="0.35">
      <c r="C67" s="150"/>
      <c r="D67" s="261" t="s">
        <v>17</v>
      </c>
      <c r="E67" s="262"/>
      <c r="F67" s="151">
        <v>0</v>
      </c>
      <c r="I67" s="263" t="s">
        <v>18</v>
      </c>
      <c r="J67" s="264"/>
      <c r="K67" s="265">
        <f>K63+K65</f>
        <v>70157.13</v>
      </c>
      <c r="L67" s="265"/>
    </row>
    <row r="68" spans="2:14" ht="17.25" x14ac:dyDescent="0.3">
      <c r="C68" s="152"/>
      <c r="D68" s="2"/>
      <c r="E68" s="154"/>
      <c r="F68" s="155"/>
      <c r="J68" s="156"/>
    </row>
    <row r="69" spans="2:14" ht="15" customHeight="1" x14ac:dyDescent="0.25">
      <c r="I69" s="157"/>
      <c r="J69" s="157"/>
      <c r="K69" s="158"/>
      <c r="L69" s="158"/>
    </row>
    <row r="70" spans="2:14" ht="16.5" customHeight="1" x14ac:dyDescent="0.25">
      <c r="B70" s="159"/>
      <c r="C70" s="160"/>
      <c r="D70" s="222"/>
      <c r="E70" s="96"/>
      <c r="I70" s="157"/>
      <c r="J70" s="157"/>
      <c r="K70" s="158"/>
      <c r="L70" s="158"/>
      <c r="M70" s="162"/>
      <c r="N70" s="133"/>
    </row>
    <row r="71" spans="2:14" x14ac:dyDescent="0.25">
      <c r="B71" s="159"/>
      <c r="C71" s="163"/>
      <c r="E71" s="96"/>
      <c r="M71" s="162"/>
      <c r="N71" s="133"/>
    </row>
    <row r="72" spans="2:14" x14ac:dyDescent="0.25">
      <c r="B72" s="159"/>
      <c r="C72" s="163"/>
      <c r="E72" s="96"/>
      <c r="F72" s="164"/>
      <c r="L72" s="165"/>
      <c r="M72" s="1"/>
    </row>
    <row r="73" spans="2:14" x14ac:dyDescent="0.25">
      <c r="B73" s="159"/>
      <c r="C73" s="163"/>
      <c r="E73" s="96"/>
      <c r="M73" s="1"/>
    </row>
    <row r="74" spans="2:14" x14ac:dyDescent="0.25">
      <c r="B74" s="159"/>
      <c r="C74" s="163"/>
      <c r="E74" s="96"/>
      <c r="F74" s="166"/>
      <c r="M74" s="1"/>
    </row>
    <row r="75" spans="2:14" x14ac:dyDescent="0.25">
      <c r="E75" s="167"/>
      <c r="F75" s="96"/>
      <c r="M75" s="1"/>
    </row>
    <row r="76" spans="2:14" x14ac:dyDescent="0.25">
      <c r="E76" s="167"/>
      <c r="F76" s="96"/>
      <c r="M76" s="1"/>
    </row>
    <row r="77" spans="2:14" x14ac:dyDescent="0.25">
      <c r="E77" s="167"/>
      <c r="F77" s="96"/>
      <c r="M77" s="1"/>
    </row>
    <row r="78" spans="2:14" x14ac:dyDescent="0.25">
      <c r="E78" s="167"/>
      <c r="F78" s="96"/>
      <c r="M78" s="1"/>
    </row>
    <row r="79" spans="2:14" x14ac:dyDescent="0.25">
      <c r="E79" s="167"/>
      <c r="F79" s="96"/>
      <c r="M79" s="1"/>
    </row>
    <row r="80" spans="2:14" x14ac:dyDescent="0.25">
      <c r="E80" s="167"/>
      <c r="F80" s="96"/>
      <c r="M80" s="1"/>
    </row>
    <row r="81" spans="5:13" x14ac:dyDescent="0.25">
      <c r="E81" s="167"/>
      <c r="F81" s="96"/>
      <c r="M81" s="1"/>
    </row>
    <row r="82" spans="5:13" x14ac:dyDescent="0.25">
      <c r="E82" s="167"/>
      <c r="F82" s="96"/>
      <c r="M82" s="1"/>
    </row>
    <row r="83" spans="5:13" x14ac:dyDescent="0.25">
      <c r="E83" s="167"/>
      <c r="F83" s="96"/>
      <c r="M83" s="1"/>
    </row>
    <row r="84" spans="5:13" x14ac:dyDescent="0.25">
      <c r="E84" s="167"/>
      <c r="F84" s="96"/>
      <c r="M84" s="1"/>
    </row>
    <row r="85" spans="5:13" x14ac:dyDescent="0.25">
      <c r="E85" s="167"/>
      <c r="F85" s="96"/>
      <c r="M85" s="1"/>
    </row>
    <row r="86" spans="5:13" x14ac:dyDescent="0.25">
      <c r="E86" s="167"/>
      <c r="F86" s="96"/>
    </row>
    <row r="87" spans="5:13" x14ac:dyDescent="0.25">
      <c r="F87" s="166"/>
    </row>
    <row r="88" spans="5:13" x14ac:dyDescent="0.25">
      <c r="F88" s="166"/>
    </row>
    <row r="89" spans="5:13" x14ac:dyDescent="0.25">
      <c r="F89" s="166"/>
    </row>
  </sheetData>
  <sortState ref="B38:D56">
    <sortCondition ref="B38:B56"/>
  </sortState>
  <mergeCells count="22">
    <mergeCell ref="R3:R4"/>
    <mergeCell ref="E4:F4"/>
    <mergeCell ref="H4:I4"/>
    <mergeCell ref="P4:Q4"/>
    <mergeCell ref="D62:E62"/>
    <mergeCell ref="M56:M57"/>
    <mergeCell ref="N56:N57"/>
    <mergeCell ref="H61:I61"/>
    <mergeCell ref="K61:L61"/>
    <mergeCell ref="M61:N61"/>
    <mergeCell ref="B1:B2"/>
    <mergeCell ref="C1:M1"/>
    <mergeCell ref="F2:J2"/>
    <mergeCell ref="B3:C3"/>
    <mergeCell ref="H3:I3"/>
    <mergeCell ref="D63:E63"/>
    <mergeCell ref="I63:J63"/>
    <mergeCell ref="K63:L63"/>
    <mergeCell ref="K65:L65"/>
    <mergeCell ref="D67:E67"/>
    <mergeCell ref="I67:J67"/>
    <mergeCell ref="K67:L67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F24"/>
  <sheetViews>
    <sheetView workbookViewId="0">
      <selection activeCell="I6" sqref="I6"/>
    </sheetView>
  </sheetViews>
  <sheetFormatPr baseColWidth="10" defaultRowHeight="15" x14ac:dyDescent="0.25"/>
  <cols>
    <col min="4" max="5" width="18.140625" customWidth="1"/>
    <col min="6" max="6" width="18.140625" style="4" customWidth="1"/>
  </cols>
  <sheetData>
    <row r="4" spans="4:6" ht="33" customHeight="1" x14ac:dyDescent="0.25">
      <c r="D4">
        <v>500</v>
      </c>
      <c r="E4">
        <v>202</v>
      </c>
      <c r="F4" s="131">
        <f>D4*E4</f>
        <v>101000</v>
      </c>
    </row>
    <row r="5" spans="4:6" ht="33" customHeight="1" x14ac:dyDescent="0.25">
      <c r="D5">
        <v>200</v>
      </c>
      <c r="E5">
        <v>72</v>
      </c>
      <c r="F5" s="131">
        <f t="shared" ref="F5:F11" si="0">D5*E5</f>
        <v>14400</v>
      </c>
    </row>
    <row r="6" spans="4:6" ht="33" customHeight="1" x14ac:dyDescent="0.25">
      <c r="D6">
        <v>100</v>
      </c>
      <c r="E6">
        <v>4</v>
      </c>
      <c r="F6" s="131">
        <f t="shared" si="0"/>
        <v>400</v>
      </c>
    </row>
    <row r="7" spans="4:6" ht="33" customHeight="1" x14ac:dyDescent="0.25">
      <c r="D7">
        <v>50</v>
      </c>
      <c r="E7">
        <v>3</v>
      </c>
      <c r="F7" s="131">
        <f t="shared" si="0"/>
        <v>150</v>
      </c>
    </row>
    <row r="8" spans="4:6" ht="33" customHeight="1" x14ac:dyDescent="0.25">
      <c r="D8">
        <v>20</v>
      </c>
      <c r="E8">
        <v>1</v>
      </c>
      <c r="F8" s="131">
        <f t="shared" si="0"/>
        <v>20</v>
      </c>
    </row>
    <row r="9" spans="4:6" ht="33" customHeight="1" x14ac:dyDescent="0.25">
      <c r="F9" s="131">
        <v>0</v>
      </c>
    </row>
    <row r="10" spans="4:6" ht="33" customHeight="1" x14ac:dyDescent="0.25">
      <c r="F10" s="131">
        <f t="shared" si="0"/>
        <v>0</v>
      </c>
    </row>
    <row r="11" spans="4:6" ht="33" customHeight="1" x14ac:dyDescent="0.25">
      <c r="F11" s="131">
        <f t="shared" si="0"/>
        <v>0</v>
      </c>
    </row>
    <row r="12" spans="4:6" ht="33" customHeight="1" x14ac:dyDescent="0.25">
      <c r="F12" s="131">
        <f>SUM(F4:F11)</f>
        <v>115970</v>
      </c>
    </row>
    <row r="13" spans="4:6" ht="33" customHeight="1" x14ac:dyDescent="0.25"/>
    <row r="14" spans="4:6" ht="33" customHeight="1" x14ac:dyDescent="0.25"/>
    <row r="15" spans="4:6" ht="33" customHeight="1" x14ac:dyDescent="0.25"/>
    <row r="16" spans="4:6" ht="33" customHeight="1" x14ac:dyDescent="0.25"/>
    <row r="17" ht="33" customHeight="1" x14ac:dyDescent="0.25"/>
    <row r="18" ht="33" customHeight="1" x14ac:dyDescent="0.25"/>
    <row r="19" ht="33" customHeight="1" x14ac:dyDescent="0.25"/>
    <row r="20" ht="33" customHeight="1" x14ac:dyDescent="0.25"/>
    <row r="21" ht="33" customHeight="1" x14ac:dyDescent="0.25"/>
    <row r="22" ht="33" customHeight="1" x14ac:dyDescent="0.25"/>
    <row r="23" ht="33" customHeight="1" x14ac:dyDescent="0.25"/>
    <row r="24" ht="33" customHeight="1" x14ac:dyDescent="0.25"/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C6"/>
  <sheetViews>
    <sheetView workbookViewId="0">
      <selection activeCell="C8" sqref="C8"/>
    </sheetView>
  </sheetViews>
  <sheetFormatPr baseColWidth="10" defaultRowHeight="15" x14ac:dyDescent="0.25"/>
  <cols>
    <col min="3" max="3" width="46.85546875" bestFit="1" customWidth="1"/>
  </cols>
  <sheetData>
    <row r="3" spans="3:3" ht="15.75" thickBot="1" x14ac:dyDescent="0.3"/>
    <row r="4" spans="3:3" ht="51" x14ac:dyDescent="0.25">
      <c r="C4" s="199" t="s">
        <v>30</v>
      </c>
    </row>
    <row r="5" spans="3:3" ht="51" x14ac:dyDescent="0.25">
      <c r="C5" s="198" t="s">
        <v>31</v>
      </c>
    </row>
    <row r="6" spans="3:3" ht="51.75" thickBot="1" x14ac:dyDescent="0.3">
      <c r="C6" s="200" t="s">
        <v>50</v>
      </c>
    </row>
  </sheetData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3:F30"/>
  <sheetViews>
    <sheetView workbookViewId="0">
      <selection activeCell="I15" sqref="I14:I15"/>
    </sheetView>
  </sheetViews>
  <sheetFormatPr baseColWidth="10" defaultRowHeight="15" x14ac:dyDescent="0.25"/>
  <cols>
    <col min="2" max="2" width="36.7109375" customWidth="1"/>
    <col min="3" max="3" width="14.28515625" customWidth="1"/>
    <col min="4" max="4" width="16.85546875" customWidth="1"/>
  </cols>
  <sheetData>
    <row r="3" spans="3:4" ht="15.75" customHeight="1" x14ac:dyDescent="0.25"/>
    <row r="4" spans="3:4" ht="18.75" customHeight="1" x14ac:dyDescent="0.25"/>
    <row r="15" spans="3:4" ht="27.75" customHeight="1" x14ac:dyDescent="0.35">
      <c r="C15" s="180" t="s">
        <v>37</v>
      </c>
      <c r="D15" s="181">
        <v>4402</v>
      </c>
    </row>
    <row r="16" spans="3:4" ht="21.75" thickBot="1" x14ac:dyDescent="0.4">
      <c r="C16" s="182"/>
      <c r="D16" s="184">
        <v>0</v>
      </c>
    </row>
    <row r="17" spans="3:6" ht="27.75" customHeight="1" thickTop="1" x14ac:dyDescent="0.3">
      <c r="C17" s="182" t="s">
        <v>38</v>
      </c>
      <c r="D17" s="183">
        <v>-6299.83</v>
      </c>
    </row>
    <row r="18" spans="3:6" ht="29.25" customHeight="1" thickBot="1" x14ac:dyDescent="0.35">
      <c r="C18" s="182" t="s">
        <v>39</v>
      </c>
      <c r="D18" s="186">
        <v>-50</v>
      </c>
    </row>
    <row r="19" spans="3:6" ht="21" x14ac:dyDescent="0.35">
      <c r="C19" s="182" t="s">
        <v>42</v>
      </c>
      <c r="D19" s="185">
        <f>SUM(D15:D18)</f>
        <v>-1947.83</v>
      </c>
    </row>
    <row r="20" spans="3:6" ht="21" x14ac:dyDescent="0.35">
      <c r="C20" s="180" t="s">
        <v>40</v>
      </c>
      <c r="D20" s="181">
        <v>121</v>
      </c>
      <c r="F20" s="187"/>
    </row>
    <row r="21" spans="3:6" ht="21.75" thickBot="1" x14ac:dyDescent="0.4">
      <c r="C21" s="180" t="s">
        <v>41</v>
      </c>
      <c r="D21" s="189">
        <f>D20-D19</f>
        <v>2068.83</v>
      </c>
      <c r="E21" s="6" t="s">
        <v>43</v>
      </c>
      <c r="F21" s="187"/>
    </row>
    <row r="22" spans="3:6" ht="21" customHeight="1" x14ac:dyDescent="0.25">
      <c r="D22" s="280" t="s">
        <v>44</v>
      </c>
      <c r="E22" s="281"/>
      <c r="F22" s="188"/>
    </row>
    <row r="23" spans="3:6" ht="16.5" thickBot="1" x14ac:dyDescent="0.3">
      <c r="D23" s="282"/>
      <c r="E23" s="283"/>
      <c r="F23" s="188"/>
    </row>
    <row r="24" spans="3:6" ht="21" x14ac:dyDescent="0.35">
      <c r="D24" s="179"/>
      <c r="F24" s="187"/>
    </row>
    <row r="25" spans="3:6" ht="21" x14ac:dyDescent="0.35">
      <c r="D25" s="179"/>
    </row>
    <row r="26" spans="3:6" ht="21" x14ac:dyDescent="0.35">
      <c r="D26" s="179"/>
    </row>
    <row r="27" spans="3:6" ht="21" x14ac:dyDescent="0.35">
      <c r="D27" s="179"/>
    </row>
    <row r="28" spans="3:6" ht="21" x14ac:dyDescent="0.35">
      <c r="D28" s="179"/>
    </row>
    <row r="29" spans="3:6" ht="21" x14ac:dyDescent="0.35">
      <c r="D29" s="179"/>
    </row>
    <row r="30" spans="3:6" ht="21" x14ac:dyDescent="0.35">
      <c r="D30" s="179"/>
    </row>
  </sheetData>
  <mergeCells count="1">
    <mergeCell ref="D22:E23"/>
  </mergeCells>
  <pageMargins left="0.7" right="0.19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     M A R Z O     2 0 2 3     </vt:lpstr>
      <vt:lpstr>    A B R I L     2 0 2 3      </vt:lpstr>
      <vt:lpstr>    M A Y O       2 0 2 3      </vt:lpstr>
      <vt:lpstr>Hoja4</vt:lpstr>
      <vt:lpstr>Hoja5</vt:lpstr>
      <vt:lpstr>Hoja6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2023-05-09T18:41:21Z</cp:lastPrinted>
  <dcterms:created xsi:type="dcterms:W3CDTF">2023-04-24T17:30:35Z</dcterms:created>
  <dcterms:modified xsi:type="dcterms:W3CDTF">2023-06-15T17:22:26Z</dcterms:modified>
</cp:coreProperties>
</file>