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8715" yWindow="1305" windowWidth="19275" windowHeight="13635" firstSheet="8" activeTab="8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Hoja2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9" l="1"/>
  <c r="N63" i="9" l="1"/>
  <c r="J63" i="9"/>
  <c r="N61" i="9"/>
  <c r="J61" i="9"/>
  <c r="F61" i="9"/>
  <c r="N60" i="9"/>
  <c r="J60" i="9"/>
  <c r="J59" i="9"/>
  <c r="N59" i="9"/>
  <c r="F59" i="9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4" i="10"/>
  <c r="V252" i="10"/>
  <c r="S252" i="10"/>
  <c r="Q252" i="10"/>
  <c r="L252" i="10"/>
  <c r="N251" i="10"/>
  <c r="N250" i="10"/>
  <c r="N249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J78" i="10"/>
  <c r="N77" i="10"/>
  <c r="J77" i="10"/>
  <c r="N76" i="10"/>
  <c r="J76" i="10"/>
  <c r="N75" i="10"/>
  <c r="J75" i="10"/>
  <c r="N74" i="10"/>
  <c r="J74" i="10"/>
  <c r="N73" i="10"/>
  <c r="J73" i="10"/>
  <c r="N72" i="10"/>
  <c r="J72" i="10"/>
  <c r="N71" i="10"/>
  <c r="J71" i="10"/>
  <c r="N70" i="10"/>
  <c r="J70" i="10"/>
  <c r="N69" i="10"/>
  <c r="J69" i="10"/>
  <c r="N68" i="10"/>
  <c r="J68" i="10"/>
  <c r="N67" i="10"/>
  <c r="J67" i="10"/>
  <c r="N66" i="10"/>
  <c r="J66" i="10"/>
  <c r="N65" i="10"/>
  <c r="J65" i="10"/>
  <c r="N64" i="10"/>
  <c r="J64" i="10"/>
  <c r="N63" i="10"/>
  <c r="J63" i="10"/>
  <c r="N62" i="10"/>
  <c r="J62" i="10"/>
  <c r="N61" i="10"/>
  <c r="J61" i="10"/>
  <c r="N60" i="10"/>
  <c r="J60" i="10"/>
  <c r="N59" i="10"/>
  <c r="J59" i="10"/>
  <c r="N58" i="10"/>
  <c r="J58" i="10"/>
  <c r="N57" i="10"/>
  <c r="J57" i="10"/>
  <c r="N56" i="10"/>
  <c r="J56" i="10"/>
  <c r="N55" i="10"/>
  <c r="J55" i="10"/>
  <c r="N54" i="10"/>
  <c r="J54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J20" i="10"/>
  <c r="N19" i="10"/>
  <c r="N18" i="10"/>
  <c r="J18" i="10"/>
  <c r="N17" i="10"/>
  <c r="N16" i="10"/>
  <c r="N15" i="10"/>
  <c r="J15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48" i="10"/>
  <c r="N248" i="10" s="1"/>
  <c r="N4" i="10"/>
  <c r="J4" i="10"/>
  <c r="J5" i="10" l="1"/>
  <c r="J6" i="10"/>
  <c r="J19" i="10"/>
  <c r="N5" i="10"/>
  <c r="N252" i="10" s="1"/>
  <c r="N255" i="10" s="1"/>
  <c r="J16" i="10"/>
  <c r="J17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3" i="9"/>
  <c r="J54" i="9"/>
  <c r="N62" i="9"/>
  <c r="J62" i="9"/>
  <c r="N65" i="8"/>
  <c r="J65" i="8"/>
  <c r="N64" i="8"/>
  <c r="J64" i="8"/>
  <c r="N66" i="8"/>
  <c r="J66" i="8"/>
  <c r="F53" i="9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68" i="9"/>
  <c r="J68" i="9"/>
  <c r="N21" i="8"/>
  <c r="N22" i="8"/>
  <c r="N23" i="8"/>
  <c r="N24" i="8"/>
  <c r="J21" i="8"/>
  <c r="J22" i="8"/>
  <c r="J23" i="8"/>
  <c r="I20" i="8" l="1"/>
  <c r="N63" i="8" l="1"/>
  <c r="J63" i="8"/>
  <c r="N62" i="8"/>
  <c r="J62" i="8"/>
  <c r="F62" i="8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58" i="9"/>
  <c r="S258" i="9"/>
  <c r="Q258" i="9"/>
  <c r="L258" i="9"/>
  <c r="N257" i="9"/>
  <c r="N256" i="9"/>
  <c r="N255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4" i="9"/>
  <c r="J74" i="9"/>
  <c r="N75" i="9"/>
  <c r="J75" i="9"/>
  <c r="N73" i="9"/>
  <c r="J73" i="9"/>
  <c r="N72" i="9"/>
  <c r="J72" i="9"/>
  <c r="N71" i="9"/>
  <c r="J71" i="9"/>
  <c r="N70" i="9"/>
  <c r="J70" i="9"/>
  <c r="N69" i="9"/>
  <c r="J69" i="9"/>
  <c r="N67" i="9"/>
  <c r="J67" i="9"/>
  <c r="N66" i="9"/>
  <c r="J66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4" i="9"/>
  <c r="N254" i="9" s="1"/>
  <c r="N258" i="9" s="1"/>
  <c r="N261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<sst xmlns="http://schemas.openxmlformats.org/spreadsheetml/2006/main" count="2555" uniqueCount="808">
  <si>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</si>
  <si>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</si>
  <si>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</si>
  <si>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</si>
  <si>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</si>
  <si>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</si>
  <si>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</si>
  <si>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</si>
  <si>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</si>
  <si>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</si>
  <si>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</si>
  <si>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</si>
  <si>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</si>
  <si>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</si>
  <si>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</si>
  <si>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</si>
  <si>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</si>
  <si>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</si>
  <si>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</si>
  <si>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</si>
  <si>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</si>
  <si>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</si>
  <si>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</si>
  <si>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</si>
  <si>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</si>
  <si>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</si>
  <si>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</si>
  <si>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</si>
  <si>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</si>
  <si>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</si>
  <si>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</si>
  <si>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</si>
  <si>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</si>
  <si>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</si>
  <si>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</si>
  <si>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</si>
  <si>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</si>
  <si>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</si>
  <si>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</si>
  <si>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</si>
  <si>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</si>
  <si>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</si>
  <si>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</si>
  <si>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</si>
  <si>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</si>
  <si>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</si>
  <si>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</si>
  <si>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</si>
  <si>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</si>
  <si>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</si>
  <si>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</si>
  <si>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</si>
  <si>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</si>
  <si>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</si>
  <si>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</si>
  <si>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</si>
  <si>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</si>
  <si>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</si>
  <si>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</si>
  <si>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</si>
  <si>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</si>
  <si>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</si>
  <si>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</si>
  <si>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</si>
  <si>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</si>
  <si>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</si>
  <si>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</si>
  <si>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</si>
  <si>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</si>
  <si>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</si>
  <si>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</si>
  <si>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</si>
  <si>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</si>
  <si>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</si>
  <si>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</si>
  <si>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</si>
  <si>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</si>
  <si>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</si>
  <si>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</si>
  <si>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</si>
  <si>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</si>
  <si>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</si>
  <si>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</si>
  <si>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</si>
  <si>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</si>
  <si>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</si>
  <si>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</si>
  <si>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</si>
  <si>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</si>
  <si>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</si>
  <si>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</si>
  <si>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</si>
  <si>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</si>
  <si>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</si>
  <si>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</si>
  <si>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</si>
  <si>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</si>
  <si>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</si>
  <si>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</si>
  <si>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</si>
  <si>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</si>
  <si>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</si>
  <si>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</si>
  <si>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</si>
  <si>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</si>
  <si>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</si>
  <si>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</si>
  <si>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</si>
  <si>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</si>
  <si>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</si>
  <si>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</si>
  <si>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</si>
  <si>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</si>
  <si>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</si>
  <si>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</si>
  <si>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</si>
  <si>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</si>
  <si>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</si>
  <si>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</si>
  <si>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</si>
  <si>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</si>
  <si>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</si>
  <si>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</si>
  <si>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</si>
  <si>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</si>
  <si>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</si>
  <si>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</si>
  <si>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</si>
  <si>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</si>
  <si>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</si>
  <si>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</si>
  <si>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</si>
  <si>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</si>
  <si>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</si>
  <si>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</si>
  <si>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</si>
  <si>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</si>
  <si>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</si>
  <si>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</si>
  <si>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</si>
  <si>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</si>
  <si>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</si>
  <si>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</si>
  <si>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</si>
  <si>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</si>
  <si>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</si>
  <si>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</si>
  <si>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</si>
  <si>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</si>
  <si>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</si>
  <si>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</si>
  <si>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</si>
  <si>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</si>
  <si>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</si>
  <si>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</si>
  <si>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</si>
  <si>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</si>
  <si>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</si>
  <si>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</si>
  <si>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</si>
  <si>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</si>
  <si>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</si>
  <si>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</si>
  <si>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</si>
  <si>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</si>
  <si>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</si>
  <si>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</si>
  <si>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</si>
  <si>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</si>
  <si>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</si>
  <si>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</si>
  <si>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</si>
  <si>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</si>
  <si>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</si>
  <si>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</si>
  <si>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</si>
  <si>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</si>
  <si>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</si>
  <si>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</si>
  <si>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</si>
  <si>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</si>
  <si>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</si>
  <si>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</si>
  <si>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</si>
  <si>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</si>
  <si>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</si>
  <si>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</si>
  <si>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</si>
  <si>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</si>
  <si>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</si>
  <si>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</si>
  <si>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</si>
  <si>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</si>
  <si>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</si>
  <si>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</si>
  <si>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</si>
  <si>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</si>
  <si>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</si>
  <si>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</si>
  <si>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</si>
  <si>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</si>
  <si>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</si>
  <si>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</si>
  <si>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</si>
  <si>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</si>
  <si>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</si>
  <si>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</si>
  <si>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</si>
  <si>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</si>
  <si>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</si>
  <si>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</si>
  <si>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</si>
  <si>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</si>
  <si>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</si>
  <si>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</si>
  <si>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</si>
  <si>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</si>
  <si>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</si>
  <si>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</si>
  <si>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</si>
  <si>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</si>
  <si>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</si>
  <si>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</si>
  <si>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</si>
  <si>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</si>
  <si>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</si>
  <si>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</si>
  <si>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</si>
  <si>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</si>
  <si>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</si>
  <si>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</si>
  <si>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</si>
  <si>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</si>
  <si>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</si>
  <si>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</si>
  <si>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</si>
  <si>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</si>
  <si>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</si>
  <si>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</si>
  <si>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</si>
  <si>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</si>
  <si>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</si>
  <si>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</si>
  <si>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</si>
  <si>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</si>
  <si>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</si>
  <si>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</si>
  <si>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</si>
  <si>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</si>
  <si>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</si>
  <si>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</si>
  <si>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</si>
  <si>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</si>
  <si>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</si>
  <si>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</si>
  <si>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</si>
  <si>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</si>
  <si>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</si>
  <si>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</si>
  <si>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</si>
  <si>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</si>
  <si>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</si>
  <si>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</si>
  <si>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</si>
  <si>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</si>
  <si>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</si>
  <si>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</si>
  <si>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</si>
  <si>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</si>
  <si>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</si>
  <si>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</si>
  <si>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</si>
  <si>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</si>
  <si>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</si>
  <si>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</si>
  <si>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</si>
  <si>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</si>
  <si>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</si>
  <si>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</si>
  <si>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</si>
  <si>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</si>
  <si>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</si>
  <si>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</si>
  <si>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</si>
  <si>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</si>
  <si>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</si>
  <si>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</si>
  <si>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</si>
  <si>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</si>
  <si>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</si>
  <si>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</si>
  <si>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</si>
  <si>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</si>
  <si>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</si>
  <si>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</si>
  <si>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</si>
  <si>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</si>
  <si>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</si>
  <si>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</si>
  <si>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</si>
  <si>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</si>
  <si>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</si>
  <si>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</si>
  <si>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</si>
  <si>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</si>
  <si>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</si>
  <si>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</si>
  <si>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</si>
  <si>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</si>
  <si>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</si>
  <si>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</si>
  <si>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</si>
  <si>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</si>
  <si>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</si>
  <si>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</si>
  <si>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</si>
  <si>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</si>
  <si>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</si>
  <si>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</si>
  <si>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</si>
  <si>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</si>
  <si>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</si>
  <si>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</si>
  <si>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</si>
  <si>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</si>
  <si>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</si>
  <si>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</si>
  <si>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</si>
  <si>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</si>
  <si>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</si>
  <si>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</si>
  <si>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</si>
  <si>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</si>
  <si>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</si>
  <si>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</si>
  <si>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</si>
  <si>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</si>
  <si>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</si>
  <si>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</si>
  <si>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</si>
  <si>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</si>
  <si>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</si>
  <si>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</si>
  <si>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</si>
  <si>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</si>
  <si>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</si>
  <si>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</si>
  <si>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</si>
  <si>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</si>
  <si>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</si>
  <si>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</si>
  <si>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</si>
  <si>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</si>
  <si>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</si>
  <si>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</si>
  <si>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</si>
  <si>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</si>
  <si>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</si>
  <si>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</si>
  <si>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</si>
  <si>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</si>
  <si>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</si>
  <si>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</si>
  <si>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</si>
  <si>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</si>
  <si>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</si>
  <si>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</si>
  <si>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</si>
  <si>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</si>
  <si>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</si>
  <si>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</si>
  <si>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</si>
  <si>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</si>
  <si>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</si>
  <si>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</si>
  <si>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</si>
  <si>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</si>
  <si>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</si>
  <si>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</si>
  <si>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</si>
  <si>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</si>
  <si>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</si>
  <si>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</si>
  <si>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</si>
  <si>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</si>
  <si>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</si>
  <si>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</si>
  <si>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</si>
  <si>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</si>
  <si>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</si>
  <si>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</si>
  <si>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</si>
  <si>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</si>
  <si>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</si>
  <si>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</si>
  <si>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</si>
  <si>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</si>
  <si>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</si>
  <si>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</si>
  <si>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</si>
  <si>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</si>
  <si>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</si>
  <si>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</si>
  <si>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</si>
  <si>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</si>
  <si>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</si>
  <si>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</si>
  <si>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</si>
  <si>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</si>
  <si>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</si>
  <si>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</si>
  <si>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</si>
  <si>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</si>
  <si>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</si>
  <si>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</si>
  <si>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</si>
  <si>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</si>
  <si>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</si>
  <si>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</si>
  <si>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</si>
  <si>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</si>
  <si>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</si>
  <si>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</si>
  <si>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</si>
  <si>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</si>
  <si>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</si>
  <si>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</si>
  <si>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</si>
  <si>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</si>
  <si>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</si>
  <si>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</si>
  <si>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</si>
  <si>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</si>
  <si>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</si>
  <si>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</si>
  <si>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</si>
  <si>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</si>
  <si>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</si>
  <si>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</si>
  <si>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</si>
  <si>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</si>
  <si>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</si>
  <si>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</si>
  <si>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</si>
  <si>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</si>
  <si>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</si>
  <si>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</si>
  <si>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</si>
  <si>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</si>
  <si>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</si>
  <si>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</si>
  <si>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</si>
  <si>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</si>
  <si>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</si>
  <si>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</si>
  <si>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</si>
  <si>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</si>
  <si>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</si>
  <si>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</si>
  <si>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</si>
  <si>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</si>
  <si>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</si>
  <si>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</si>
  <si>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</si>
  <si>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</si>
  <si>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</si>
  <si>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</si>
  <si>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</si>
  <si>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</si>
  <si>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</si>
  <si>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</si>
  <si>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</si>
  <si>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</si>
  <si>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</si>
  <si>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</si>
  <si>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</si>
  <si>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</si>
  <si>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</si>
  <si>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</si>
  <si>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</si>
  <si>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</si>
  <si>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</si>
  <si>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</si>
  <si>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</si>
  <si>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</si>
  <si>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</si>
  <si>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</si>
  <si>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</si>
  <si>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</si>
  <si>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</si>
  <si>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</si>
  <si>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</si>
  <si>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</si>
  <si>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</si>
  <si>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</si>
  <si>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</si>
  <si>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</si>
  <si>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</si>
  <si>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</si>
  <si>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</si>
  <si>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</si>
  <si>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</si>
  <si>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</si>
  <si>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</si>
  <si>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</si>
  <si>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</si>
  <si>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</si>
  <si>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</si>
  <si>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</si>
  <si>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</si>
  <si>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</si>
  <si>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</si>
  <si>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</si>
  <si>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</si>
  <si>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</si>
  <si>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</si>
  <si>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</si>
  <si>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</si>
  <si>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</si>
  <si>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</si>
  <si>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</si>
  <si>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</si>
  <si>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</si>
  <si>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</si>
  <si>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</si>
  <si>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</si>
  <si>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</si>
  <si>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</si>
  <si>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</si>
  <si>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</si>
  <si>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</si>
  <si>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</si>
  <si>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</si>
  <si>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</si>
  <si>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</si>
  <si>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</si>
  <si>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</si>
  <si>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</si>
  <si>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</si>
  <si>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</si>
  <si>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</si>
  <si>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</si>
  <si>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</si>
  <si>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</si>
  <si>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</si>
  <si>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</si>
  <si>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</si>
  <si>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</si>
  <si>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</si>
  <si>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</si>
  <si>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</si>
  <si>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</si>
  <si>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</si>
  <si>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</si>
  <si>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</si>
  <si>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</si>
  <si>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</si>
  <si>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</si>
  <si>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</si>
  <si>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</si>
  <si>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</si>
  <si>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</si>
  <si>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</si>
  <si>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</si>
  <si>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</si>
  <si>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</si>
  <si>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</si>
  <si>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</si>
  <si>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</si>
  <si>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</si>
  <si>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</si>
  <si>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</si>
  <si>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</si>
  <si>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</si>
  <si>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</si>
  <si>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</si>
  <si>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</si>
  <si>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</si>
  <si>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</si>
  <si>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</si>
  <si>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</si>
  <si>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</si>
  <si>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</si>
  <si>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</si>
  <si>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</si>
  <si>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</si>
  <si>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</si>
  <si>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</si>
  <si>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</si>
  <si>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</si>
  <si>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</si>
  <si>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</si>
  <si>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</si>
  <si>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</si>
  <si>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</si>
  <si>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</si>
  <si>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</si>
  <si>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</si>
  <si>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</si>
  <si>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</si>
  <si>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</si>
  <si>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</si>
  <si>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</si>
  <si>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</si>
  <si>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</si>
  <si>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</si>
  <si>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</si>
  <si>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</si>
  <si>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</si>
  <si>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</si>
  <si>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</si>
  <si>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</si>
  <si>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</si>
  <si>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</si>
  <si>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</si>
  <si>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</si>
  <si>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</si>
  <si>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</si>
  <si>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</si>
  <si>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</si>
  <si>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</si>
  <si>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</si>
  <si>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</si>
  <si>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</si>
  <si>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</si>
  <si>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</si>
  <si>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</si>
  <si>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</si>
  <si>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</si>
  <si>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</si>
  <si>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</si>
  <si>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</si>
  <si>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</si>
  <si>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</si>
  <si>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</si>
  <si>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</si>
  <si>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</si>
  <si>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</si>
  <si>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</si>
  <si>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</si>
  <si>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</si>
  <si>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</si>
  <si>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</si>
  <si>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</si>
  <si>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</si>
  <si>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</si>
  <si>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</si>
  <si>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</si>
  <si>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</si>
  <si>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</si>
  <si>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</si>
  <si>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</si>
  <si>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</si>
  <si>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</si>
  <si>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</si>
  <si>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</si>
  <si>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</si>
  <si>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</si>
  <si>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</si>
  <si>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</si>
  <si>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</si>
  <si>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</si>
  <si>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</si>
  <si>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</si>
  <si>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</si>
  <si>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</si>
  <si>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</si>
  <si>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</si>
  <si>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</si>
  <si>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</si>
  <si>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</si>
  <si>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</si>
  <si>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</si>
  <si>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</si>
  <si>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</si>
  <si>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</si>
  <si>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</si>
  <si>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</si>
  <si>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</si>
  <si>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</si>
  <si>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</si>
  <si>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</si>
  <si>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</si>
  <si>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</si>
  <si>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</si>
  <si>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</si>
  <si>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</si>
  <si>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</si>
  <si>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</si>
  <si>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</si>
  <si>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</si>
  <si>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</si>
  <si>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</si>
  <si>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</si>
  <si>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</si>
  <si>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</si>
  <si>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</si>
  <si>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</si>
  <si>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</si>
  <si>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</si>
  <si>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</si>
  <si>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</si>
  <si>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</si>
  <si>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</si>
  <si>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</si>
  <si>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</si>
  <si>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</si>
  <si>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</si>
  <si>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</si>
  <si>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</si>
  <si>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</si>
  <si>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</si>
  <si>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</si>
  <si>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</si>
  <si>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</si>
  <si>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</si>
  <si>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</si>
  <si>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</si>
  <si>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</si>
  <si>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</si>
  <si>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</si>
  <si>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</si>
  <si>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</si>
  <si>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</si>
  <si>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</si>
  <si>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</si>
  <si>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</si>
  <si>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</si>
  <si>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</si>
  <si>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</si>
  <si>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</si>
  <si>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</si>
  <si>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</si>
  <si>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</si>
  <si>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</si>
  <si>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</si>
  <si>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</si>
  <si>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</si>
  <si>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</si>
  <si>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</si>
  <si>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</si>
  <si>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</si>
  <si>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</si>
  <si>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</si>
  <si>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</si>
  <si>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</si>
  <si>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</si>
  <si>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</si>
  <si>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</si>
  <si>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</si>
  <si>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</si>
  <si>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</si>
  <si>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</si>
  <si>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</si>
  <si>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</si>
  <si>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</si>
  <si>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</si>
  <si>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</si>
  <si>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</si>
  <si>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</si>
  <si>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</si>
  <si>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</si>
  <si>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</si>
  <si>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</si>
  <si>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</si>
  <si>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</si>
  <si>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</si>
  <si>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</si>
  <si>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</si>
  <si>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</si>
  <si>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</si>
  <si>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</si>
  <si>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 xml:space="preserve">AGEOPECUARIA EL TOPETE </t>
  </si>
  <si>
    <t>CANALES  250-1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</si>
  <si>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</si>
  <si>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</si>
  <si>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</si>
  <si>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</si>
  <si>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</si>
  <si>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</si>
  <si>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</si>
  <si>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</si>
  <si>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</si>
  <si>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</si>
  <si>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</si>
  <si>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</si>
  <si>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</si>
  <si>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</si>
  <si>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</si>
  <si>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</si>
  <si>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</si>
  <si>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</si>
  <si>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</si>
  <si>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19239--</t>
  </si>
  <si>
    <t>19244--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</si>
  <si>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</si>
  <si>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</si>
  <si>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</si>
  <si>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</si>
  <si>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</si>
  <si>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</si>
  <si>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</si>
  <si>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</si>
  <si>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19255--</t>
  </si>
  <si>
    <t>19269--</t>
  </si>
  <si>
    <t>19279--</t>
  </si>
  <si>
    <t>19285--</t>
  </si>
  <si>
    <t>19227--10081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</si>
</sst>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03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66FFFF"/>
      <color rgb="FFFFCCFF"/>
      <color rgb="FF00FFCC"/>
      <color rgb="FFCC66FF"/>
      <color rgb="FF9999FF"/>
      <color rgb="FF33CCFF"/>
      <color rgb="FF99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50" t="s">
        <v>22</v>
      </c>
      <c r="B1" s="850"/>
      <c r="C1" s="850"/>
      <c r="D1" s="850"/>
      <c r="E1" s="850"/>
      <c r="F1" s="850"/>
      <c r="G1" s="850"/>
      <c r="H1" s="850"/>
      <c r="I1" s="850"/>
      <c r="J1" s="85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48" t="s">
        <v>99</v>
      </c>
      <c r="X1" s="849"/>
    </row>
    <row r="2" spans="1:24" thickBot="1" x14ac:dyDescent="0.3">
      <c r="A2" s="850"/>
      <c r="B2" s="850"/>
      <c r="C2" s="850"/>
      <c r="D2" s="850"/>
      <c r="E2" s="850"/>
      <c r="F2" s="850"/>
      <c r="G2" s="850"/>
      <c r="H2" s="850"/>
      <c r="I2" s="850"/>
      <c r="J2" s="850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863" t="s">
        <v>55</v>
      </c>
      <c r="B55" s="328" t="s">
        <v>56</v>
      </c>
      <c r="C55" s="851" t="s">
        <v>62</v>
      </c>
      <c r="D55" s="329"/>
      <c r="E55" s="47"/>
      <c r="F55" s="320">
        <v>319.5</v>
      </c>
      <c r="G55" s="321">
        <v>44200</v>
      </c>
      <c r="H55" s="853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865" t="s">
        <v>35</v>
      </c>
      <c r="P55" s="867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864"/>
      <c r="B56" s="328" t="s">
        <v>58</v>
      </c>
      <c r="C56" s="852"/>
      <c r="D56" s="330"/>
      <c r="E56" s="47"/>
      <c r="F56" s="51">
        <v>184.1</v>
      </c>
      <c r="G56" s="87">
        <v>44200</v>
      </c>
      <c r="H56" s="854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866"/>
      <c r="P56" s="868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855" t="s">
        <v>55</v>
      </c>
      <c r="B60" s="292" t="s">
        <v>58</v>
      </c>
      <c r="C60" s="857" t="s">
        <v>57</v>
      </c>
      <c r="D60" s="293"/>
      <c r="E60" s="93"/>
      <c r="F60" s="51">
        <v>195.3</v>
      </c>
      <c r="G60" s="87">
        <v>44207</v>
      </c>
      <c r="H60" s="859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839" t="s">
        <v>35</v>
      </c>
      <c r="P60" s="861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856"/>
      <c r="B61" s="292" t="s">
        <v>56</v>
      </c>
      <c r="C61" s="858"/>
      <c r="D61" s="293"/>
      <c r="E61" s="93"/>
      <c r="F61" s="51">
        <v>344.7</v>
      </c>
      <c r="G61" s="87">
        <v>44207</v>
      </c>
      <c r="H61" s="860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840"/>
      <c r="P61" s="862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869" t="s">
        <v>55</v>
      </c>
      <c r="B63" s="86" t="s">
        <v>58</v>
      </c>
      <c r="C63" s="841" t="s">
        <v>115</v>
      </c>
      <c r="D63" s="91"/>
      <c r="E63" s="93"/>
      <c r="F63" s="51">
        <v>413.7</v>
      </c>
      <c r="G63" s="49">
        <v>44211</v>
      </c>
      <c r="H63" s="843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844" t="s">
        <v>35</v>
      </c>
      <c r="P63" s="846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870"/>
      <c r="B64" s="86" t="s">
        <v>56</v>
      </c>
      <c r="C64" s="842"/>
      <c r="D64" s="91"/>
      <c r="E64" s="93"/>
      <c r="F64" s="51">
        <v>542.70000000000005</v>
      </c>
      <c r="G64" s="419">
        <v>44211</v>
      </c>
      <c r="H64" s="831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845"/>
      <c r="P64" s="847"/>
      <c r="Q64" s="94"/>
      <c r="R64" s="40"/>
      <c r="S64" s="41"/>
      <c r="T64" s="42"/>
      <c r="U64" s="43"/>
      <c r="V64" s="44"/>
    </row>
    <row r="65" spans="1:22" ht="31.5" customHeight="1" x14ac:dyDescent="0.3">
      <c r="A65" s="827" t="s">
        <v>55</v>
      </c>
      <c r="B65" s="396" t="s">
        <v>56</v>
      </c>
      <c r="C65" s="829" t="s">
        <v>127</v>
      </c>
      <c r="D65" s="91"/>
      <c r="E65" s="93"/>
      <c r="F65" s="51">
        <v>874.2</v>
      </c>
      <c r="G65" s="420">
        <v>44214</v>
      </c>
      <c r="H65" s="831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833" t="s">
        <v>35</v>
      </c>
      <c r="P65" s="835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828"/>
      <c r="B66" s="396" t="s">
        <v>56</v>
      </c>
      <c r="C66" s="830"/>
      <c r="D66" s="96"/>
      <c r="E66" s="97"/>
      <c r="F66" s="51">
        <v>265.60000000000002</v>
      </c>
      <c r="G66" s="419">
        <v>44214</v>
      </c>
      <c r="H66" s="832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834"/>
      <c r="P66" s="836"/>
      <c r="Q66" s="94"/>
      <c r="R66" s="40"/>
      <c r="S66" s="41"/>
      <c r="T66" s="42"/>
      <c r="U66" s="43"/>
      <c r="V66" s="44"/>
    </row>
    <row r="67" spans="1:22" ht="17.25" customHeight="1" x14ac:dyDescent="0.3">
      <c r="A67" s="883" t="s">
        <v>55</v>
      </c>
      <c r="B67" s="396" t="s">
        <v>56</v>
      </c>
      <c r="C67" s="841" t="s">
        <v>186</v>
      </c>
      <c r="D67" s="96"/>
      <c r="E67" s="97"/>
      <c r="F67" s="418">
        <v>327.7</v>
      </c>
      <c r="G67" s="886">
        <v>44216</v>
      </c>
      <c r="H67" s="888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833" t="s">
        <v>35</v>
      </c>
      <c r="P67" s="835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884"/>
      <c r="B68" s="396" t="s">
        <v>58</v>
      </c>
      <c r="C68" s="885"/>
      <c r="D68" s="96"/>
      <c r="E68" s="97"/>
      <c r="F68" s="418">
        <v>308.2</v>
      </c>
      <c r="G68" s="887"/>
      <c r="H68" s="889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834"/>
      <c r="P68" s="836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881" t="s">
        <v>171</v>
      </c>
      <c r="B78" s="441" t="s">
        <v>172</v>
      </c>
      <c r="C78" s="875" t="s">
        <v>180</v>
      </c>
      <c r="D78" s="438"/>
      <c r="E78" s="97"/>
      <c r="F78" s="51">
        <v>151.80000000000001</v>
      </c>
      <c r="G78" s="49">
        <v>44221</v>
      </c>
      <c r="H78" s="877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833" t="s">
        <v>35</v>
      </c>
      <c r="P78" s="871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882"/>
      <c r="B79" s="437" t="s">
        <v>181</v>
      </c>
      <c r="C79" s="876"/>
      <c r="D79" s="438"/>
      <c r="E79" s="97"/>
      <c r="F79" s="51">
        <v>441</v>
      </c>
      <c r="G79" s="49">
        <v>44221</v>
      </c>
      <c r="H79" s="878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834"/>
      <c r="P79" s="872"/>
      <c r="Q79" s="39"/>
      <c r="R79" s="40"/>
      <c r="S79" s="41"/>
      <c r="T79" s="41"/>
      <c r="U79" s="43"/>
      <c r="V79" s="44"/>
    </row>
    <row r="80" spans="1:22" ht="17.25" x14ac:dyDescent="0.3">
      <c r="A80" s="873" t="s">
        <v>171</v>
      </c>
      <c r="B80" s="437" t="s">
        <v>181</v>
      </c>
      <c r="C80" s="875" t="s">
        <v>182</v>
      </c>
      <c r="D80" s="438"/>
      <c r="E80" s="97"/>
      <c r="F80" s="51">
        <v>103</v>
      </c>
      <c r="G80" s="49">
        <v>44226</v>
      </c>
      <c r="H80" s="877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879" t="s">
        <v>35</v>
      </c>
      <c r="P80" s="835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874"/>
      <c r="B81" s="442" t="s">
        <v>172</v>
      </c>
      <c r="C81" s="876"/>
      <c r="D81" s="438"/>
      <c r="E81" s="97"/>
      <c r="F81" s="51">
        <f>23.2+20+94.2</f>
        <v>137.4</v>
      </c>
      <c r="G81" s="49">
        <v>44226</v>
      </c>
      <c r="H81" s="878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880"/>
      <c r="P81" s="836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837" t="s">
        <v>19</v>
      </c>
      <c r="G236" s="837"/>
      <c r="H236" s="838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F236:H236"/>
    <mergeCell ref="O60:O61"/>
    <mergeCell ref="C63:C64"/>
    <mergeCell ref="H63:H64"/>
    <mergeCell ref="O63:O64"/>
    <mergeCell ref="O78:O79"/>
    <mergeCell ref="O67:O68"/>
    <mergeCell ref="A65:A66"/>
    <mergeCell ref="C65:C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81"/>
  <sheetViews>
    <sheetView workbookViewId="0">
      <pane xSplit="7" ySplit="3" topLeftCell="P4" activePane="bottomRight" state="frozen"/>
      <selection pane="topRight" activeCell="H1" sqref="H1"/>
      <selection pane="bottomLeft" activeCell="A4" sqref="A4"/>
      <selection pane="bottomRight" activeCell="R9" sqref="R9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50" t="s">
        <v>777</v>
      </c>
      <c r="B1" s="850"/>
      <c r="C1" s="850"/>
      <c r="D1" s="850"/>
      <c r="E1" s="850"/>
      <c r="F1" s="850"/>
      <c r="G1" s="850"/>
      <c r="H1" s="850"/>
      <c r="I1" s="850"/>
      <c r="J1" s="850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848" t="s">
        <v>99</v>
      </c>
      <c r="X1" s="849"/>
    </row>
    <row r="2" spans="1:24" thickBot="1" x14ac:dyDescent="0.3">
      <c r="A2" s="850"/>
      <c r="B2" s="850"/>
      <c r="C2" s="850"/>
      <c r="D2" s="850"/>
      <c r="E2" s="850"/>
      <c r="F2" s="850"/>
      <c r="G2" s="850"/>
      <c r="H2" s="850"/>
      <c r="I2" s="850"/>
      <c r="J2" s="8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/>
      <c r="P3" s="503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779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07" t="s">
        <v>794</v>
      </c>
      <c r="I4" s="34">
        <v>23720</v>
      </c>
      <c r="J4" s="35">
        <f t="shared" ref="J4:J139" si="0">I4-F4</f>
        <v>5330</v>
      </c>
      <c r="K4" s="322">
        <v>33.5</v>
      </c>
      <c r="L4" s="758"/>
      <c r="M4" s="758"/>
      <c r="N4" s="38">
        <f t="shared" ref="N4:N143" si="1">K4*I4</f>
        <v>794620</v>
      </c>
      <c r="O4" s="510"/>
      <c r="P4" s="699"/>
      <c r="Q4" s="643">
        <v>20040</v>
      </c>
      <c r="R4" s="644">
        <v>44470</v>
      </c>
      <c r="S4" s="483"/>
      <c r="T4" s="42"/>
      <c r="U4" s="43"/>
      <c r="V4" s="44"/>
      <c r="W4" s="378"/>
      <c r="X4" s="379"/>
    </row>
    <row r="5" spans="1:24" ht="30" customHeight="1" x14ac:dyDescent="0.3">
      <c r="A5" s="272" t="s">
        <v>778</v>
      </c>
      <c r="B5" s="273" t="s">
        <v>30</v>
      </c>
      <c r="C5" s="274"/>
      <c r="D5" s="93"/>
      <c r="E5" s="93">
        <f t="shared" ref="E5:E30" si="2">D5*F5</f>
        <v>0</v>
      </c>
      <c r="F5" s="275">
        <v>18160</v>
      </c>
      <c r="G5" s="276">
        <v>44472</v>
      </c>
      <c r="H5" s="50" t="s">
        <v>803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/>
      <c r="P5" s="722"/>
      <c r="Q5" s="645">
        <v>20140</v>
      </c>
      <c r="R5" s="646">
        <v>44480</v>
      </c>
      <c r="S5" s="483"/>
      <c r="T5" s="42"/>
      <c r="U5" s="43"/>
      <c r="V5" s="44"/>
      <c r="W5" s="411"/>
      <c r="X5" s="412"/>
    </row>
    <row r="6" spans="1:24" ht="30.75" customHeight="1" x14ac:dyDescent="0.3">
      <c r="A6" s="272" t="s">
        <v>778</v>
      </c>
      <c r="B6" s="273" t="s">
        <v>30</v>
      </c>
      <c r="C6" s="274"/>
      <c r="D6" s="93"/>
      <c r="E6" s="93">
        <f t="shared" si="2"/>
        <v>0</v>
      </c>
      <c r="F6" s="275">
        <v>18720</v>
      </c>
      <c r="G6" s="276">
        <v>44474</v>
      </c>
      <c r="H6" s="50" t="s">
        <v>804</v>
      </c>
      <c r="I6" s="51">
        <v>18720</v>
      </c>
      <c r="J6" s="35">
        <f t="shared" si="0"/>
        <v>0</v>
      </c>
      <c r="K6" s="322">
        <v>33</v>
      </c>
      <c r="L6" s="323"/>
      <c r="M6" s="323"/>
      <c r="N6" s="38">
        <f t="shared" si="1"/>
        <v>617760</v>
      </c>
      <c r="O6" s="721"/>
      <c r="P6" s="722"/>
      <c r="Q6" s="645">
        <v>20140</v>
      </c>
      <c r="R6" s="646">
        <v>44480</v>
      </c>
      <c r="S6" s="483"/>
      <c r="T6" s="42"/>
      <c r="U6" s="43"/>
      <c r="V6" s="44"/>
      <c r="W6" s="43"/>
      <c r="X6" s="361"/>
    </row>
    <row r="7" spans="1:24" ht="17.25" x14ac:dyDescent="0.3">
      <c r="A7" s="272" t="s">
        <v>778</v>
      </c>
      <c r="B7" s="273" t="s">
        <v>30</v>
      </c>
      <c r="C7" s="274"/>
      <c r="D7" s="93"/>
      <c r="E7" s="93">
        <f t="shared" si="2"/>
        <v>0</v>
      </c>
      <c r="F7" s="275">
        <v>17430</v>
      </c>
      <c r="G7" s="276">
        <v>44476</v>
      </c>
      <c r="H7" s="50" t="s">
        <v>805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/>
      <c r="P7" s="722"/>
      <c r="Q7" s="645">
        <v>20140</v>
      </c>
      <c r="R7" s="646">
        <v>44480</v>
      </c>
      <c r="S7" s="483"/>
      <c r="T7" s="42"/>
      <c r="U7" s="43"/>
      <c r="V7" s="44"/>
      <c r="W7" s="43"/>
      <c r="X7" s="361"/>
    </row>
    <row r="8" spans="1:24" ht="17.25" x14ac:dyDescent="0.3">
      <c r="A8" s="272" t="s">
        <v>363</v>
      </c>
      <c r="B8" s="273" t="s">
        <v>30</v>
      </c>
      <c r="C8" s="274"/>
      <c r="D8" s="93"/>
      <c r="E8" s="93">
        <f t="shared" si="2"/>
        <v>0</v>
      </c>
      <c r="F8" s="275">
        <v>17520</v>
      </c>
      <c r="G8" s="276">
        <v>44477</v>
      </c>
      <c r="H8" s="50" t="s">
        <v>806</v>
      </c>
      <c r="I8" s="51">
        <v>22790</v>
      </c>
      <c r="J8" s="35">
        <f t="shared" si="0"/>
        <v>5270</v>
      </c>
      <c r="K8" s="322">
        <v>32.5</v>
      </c>
      <c r="L8" s="323"/>
      <c r="M8" s="323"/>
      <c r="N8" s="38">
        <f t="shared" si="1"/>
        <v>740675</v>
      </c>
      <c r="O8" s="510"/>
      <c r="P8" s="699"/>
      <c r="Q8" s="645">
        <v>20140</v>
      </c>
      <c r="R8" s="646">
        <v>44480</v>
      </c>
      <c r="S8" s="483"/>
      <c r="T8" s="42"/>
      <c r="U8" s="43"/>
      <c r="V8" s="44"/>
      <c r="W8" s="43"/>
      <c r="X8" s="361"/>
    </row>
    <row r="9" spans="1:24" ht="17.25" x14ac:dyDescent="0.3">
      <c r="A9" s="277" t="s">
        <v>661</v>
      </c>
      <c r="B9" s="273" t="s">
        <v>309</v>
      </c>
      <c r="C9" s="274"/>
      <c r="D9" s="93"/>
      <c r="E9" s="93">
        <f t="shared" si="2"/>
        <v>0</v>
      </c>
      <c r="F9" s="275">
        <v>22740</v>
      </c>
      <c r="G9" s="276">
        <v>44479</v>
      </c>
      <c r="H9" s="50"/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/>
      <c r="P9" s="699"/>
      <c r="Q9" s="645"/>
      <c r="R9" s="646"/>
      <c r="S9" s="483"/>
      <c r="T9" s="42"/>
      <c r="U9" s="43"/>
      <c r="V9" s="44"/>
      <c r="W9" s="43"/>
      <c r="X9" s="361"/>
    </row>
    <row r="10" spans="1:24" ht="17.25" x14ac:dyDescent="0.3">
      <c r="A10" s="277" t="s">
        <v>68</v>
      </c>
      <c r="B10" s="273" t="s">
        <v>449</v>
      </c>
      <c r="C10" s="274"/>
      <c r="D10" s="173"/>
      <c r="E10" s="93">
        <f t="shared" si="2"/>
        <v>0</v>
      </c>
      <c r="F10" s="275">
        <v>0</v>
      </c>
      <c r="G10" s="276">
        <v>44479</v>
      </c>
      <c r="H10" s="50"/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/>
      <c r="P10" s="699"/>
      <c r="Q10" s="645"/>
      <c r="R10" s="646"/>
      <c r="S10" s="483"/>
      <c r="T10" s="42"/>
      <c r="U10" s="43"/>
      <c r="V10" s="44"/>
      <c r="W10" s="43"/>
      <c r="X10" s="361"/>
    </row>
    <row r="11" spans="1:24" ht="17.25" x14ac:dyDescent="0.3">
      <c r="A11" s="277" t="s">
        <v>149</v>
      </c>
      <c r="B11" s="273" t="s">
        <v>30</v>
      </c>
      <c r="C11" s="274"/>
      <c r="D11" s="93"/>
      <c r="E11" s="93">
        <f t="shared" si="2"/>
        <v>0</v>
      </c>
      <c r="F11" s="275">
        <v>24740</v>
      </c>
      <c r="G11" s="276">
        <v>44481</v>
      </c>
      <c r="H11" s="50"/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/>
      <c r="P11" s="699"/>
      <c r="Q11" s="645"/>
      <c r="R11" s="646"/>
      <c r="S11" s="483"/>
      <c r="T11" s="42"/>
      <c r="U11" s="43"/>
      <c r="V11" s="44"/>
      <c r="W11" s="43"/>
      <c r="X11" s="361"/>
    </row>
    <row r="12" spans="1:24" ht="17.25" x14ac:dyDescent="0.3">
      <c r="A12" s="277" t="s">
        <v>37</v>
      </c>
      <c r="B12" s="273" t="s">
        <v>28</v>
      </c>
      <c r="C12" s="274"/>
      <c r="D12" s="93"/>
      <c r="E12" s="93">
        <f t="shared" si="2"/>
        <v>0</v>
      </c>
      <c r="F12" s="275">
        <v>0</v>
      </c>
      <c r="G12" s="276">
        <v>44481</v>
      </c>
      <c r="H12" s="677"/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/>
      <c r="P12" s="699"/>
      <c r="Q12" s="645"/>
      <c r="R12" s="646"/>
      <c r="S12" s="483"/>
      <c r="T12" s="42"/>
      <c r="U12" s="43"/>
      <c r="V12" s="44"/>
      <c r="W12" s="43"/>
      <c r="X12" s="361"/>
    </row>
    <row r="13" spans="1:24" ht="17.25" x14ac:dyDescent="0.3">
      <c r="A13" s="277"/>
      <c r="B13" s="273"/>
      <c r="C13" s="274"/>
      <c r="D13" s="93"/>
      <c r="E13" s="93">
        <f t="shared" si="2"/>
        <v>0</v>
      </c>
      <c r="F13" s="275"/>
      <c r="G13" s="276"/>
      <c r="H13" s="55"/>
      <c r="I13" s="51"/>
      <c r="J13" s="35">
        <f t="shared" si="0"/>
        <v>0</v>
      </c>
      <c r="K13" s="322"/>
      <c r="L13" s="323"/>
      <c r="M13" s="323"/>
      <c r="N13" s="38">
        <f t="shared" si="1"/>
        <v>0</v>
      </c>
      <c r="O13" s="510"/>
      <c r="P13" s="699"/>
      <c r="Q13" s="645"/>
      <c r="R13" s="646"/>
      <c r="S13" s="483"/>
      <c r="T13" s="42"/>
      <c r="U13" s="43"/>
      <c r="V13" s="44"/>
      <c r="W13" s="43"/>
      <c r="X13" s="361"/>
    </row>
    <row r="14" spans="1:24" ht="17.25" x14ac:dyDescent="0.3">
      <c r="A14" s="277"/>
      <c r="B14" s="273"/>
      <c r="C14" s="274"/>
      <c r="D14" s="93"/>
      <c r="E14" s="93">
        <f t="shared" si="2"/>
        <v>0</v>
      </c>
      <c r="F14" s="275"/>
      <c r="G14" s="276"/>
      <c r="H14" s="55"/>
      <c r="I14" s="51"/>
      <c r="J14" s="35">
        <f t="shared" si="0"/>
        <v>0</v>
      </c>
      <c r="K14" s="322"/>
      <c r="L14" s="323"/>
      <c r="M14" s="323"/>
      <c r="N14" s="38">
        <f t="shared" si="1"/>
        <v>0</v>
      </c>
      <c r="O14" s="510"/>
      <c r="P14" s="699"/>
      <c r="Q14" s="645"/>
      <c r="R14" s="646"/>
      <c r="S14" s="483"/>
      <c r="T14" s="42"/>
      <c r="U14" s="43"/>
      <c r="V14" s="44"/>
      <c r="W14" s="43"/>
      <c r="X14" s="361"/>
    </row>
    <row r="15" spans="1:24" ht="17.25" x14ac:dyDescent="0.3">
      <c r="A15" s="277"/>
      <c r="B15" s="273"/>
      <c r="C15" s="679"/>
      <c r="D15" s="93"/>
      <c r="E15" s="93">
        <f t="shared" si="2"/>
        <v>0</v>
      </c>
      <c r="F15" s="275"/>
      <c r="G15" s="276"/>
      <c r="H15" s="677"/>
      <c r="I15" s="51"/>
      <c r="J15" s="35">
        <f t="shared" si="0"/>
        <v>0</v>
      </c>
      <c r="K15" s="322"/>
      <c r="L15" s="323"/>
      <c r="M15" s="323"/>
      <c r="N15" s="38">
        <f t="shared" si="1"/>
        <v>0</v>
      </c>
      <c r="O15" s="510"/>
      <c r="P15" s="699"/>
      <c r="Q15" s="645"/>
      <c r="R15" s="646"/>
      <c r="S15" s="483"/>
      <c r="T15" s="42"/>
      <c r="U15" s="43"/>
      <c r="V15" s="44"/>
      <c r="W15" s="43"/>
      <c r="X15" s="361"/>
    </row>
    <row r="16" spans="1:24" ht="17.25" x14ac:dyDescent="0.3">
      <c r="A16" s="285"/>
      <c r="B16" s="273"/>
      <c r="C16" s="274"/>
      <c r="D16" s="93"/>
      <c r="E16" s="93">
        <f t="shared" si="2"/>
        <v>0</v>
      </c>
      <c r="F16" s="275"/>
      <c r="G16" s="276"/>
      <c r="H16" s="677"/>
      <c r="I16" s="51"/>
      <c r="J16" s="35">
        <f t="shared" si="0"/>
        <v>0</v>
      </c>
      <c r="K16" s="581"/>
      <c r="L16" s="323"/>
      <c r="M16" s="323"/>
      <c r="N16" s="57">
        <f t="shared" si="1"/>
        <v>0</v>
      </c>
      <c r="O16" s="510"/>
      <c r="P16" s="699"/>
      <c r="Q16" s="645"/>
      <c r="R16" s="646"/>
      <c r="S16" s="483"/>
      <c r="T16" s="42"/>
      <c r="U16" s="43"/>
      <c r="V16" s="44"/>
      <c r="W16" s="43"/>
      <c r="X16" s="361"/>
    </row>
    <row r="17" spans="1:24" ht="17.25" x14ac:dyDescent="0.3">
      <c r="A17" s="279"/>
      <c r="B17" s="273"/>
      <c r="C17" s="274"/>
      <c r="D17" s="93"/>
      <c r="E17" s="93">
        <f t="shared" si="2"/>
        <v>0</v>
      </c>
      <c r="F17" s="275"/>
      <c r="G17" s="276"/>
      <c r="H17" s="677"/>
      <c r="I17" s="51"/>
      <c r="J17" s="35">
        <f t="shared" si="0"/>
        <v>0</v>
      </c>
      <c r="K17" s="581"/>
      <c r="L17" s="323"/>
      <c r="M17" s="323"/>
      <c r="N17" s="57">
        <f t="shared" si="1"/>
        <v>0</v>
      </c>
      <c r="O17" s="510"/>
      <c r="P17" s="699"/>
      <c r="Q17" s="645"/>
      <c r="R17" s="646"/>
      <c r="S17" s="483"/>
      <c r="T17" s="42"/>
      <c r="U17" s="43"/>
      <c r="V17" s="44"/>
      <c r="W17" s="43"/>
      <c r="X17" s="361"/>
    </row>
    <row r="18" spans="1:24" ht="17.25" x14ac:dyDescent="0.3">
      <c r="A18" s="279"/>
      <c r="B18" s="273"/>
      <c r="C18" s="274"/>
      <c r="D18" s="93"/>
      <c r="E18" s="93">
        <f t="shared" si="2"/>
        <v>0</v>
      </c>
      <c r="F18" s="275"/>
      <c r="G18" s="276"/>
      <c r="H18" s="677"/>
      <c r="I18" s="51"/>
      <c r="J18" s="35">
        <f t="shared" si="0"/>
        <v>0</v>
      </c>
      <c r="K18" s="581"/>
      <c r="L18" s="323"/>
      <c r="M18" s="323"/>
      <c r="N18" s="57">
        <f t="shared" si="1"/>
        <v>0</v>
      </c>
      <c r="O18" s="510"/>
      <c r="P18" s="699"/>
      <c r="Q18" s="647"/>
      <c r="R18" s="646"/>
      <c r="S18" s="483"/>
      <c r="T18" s="42"/>
      <c r="U18" s="43"/>
      <c r="V18" s="44"/>
      <c r="W18" s="43"/>
      <c r="X18" s="361"/>
    </row>
    <row r="19" spans="1:24" ht="17.25" x14ac:dyDescent="0.3">
      <c r="A19" s="715"/>
      <c r="B19" s="273"/>
      <c r="C19" s="274"/>
      <c r="D19" s="93"/>
      <c r="E19" s="93">
        <f t="shared" si="2"/>
        <v>0</v>
      </c>
      <c r="F19" s="275"/>
      <c r="G19" s="276"/>
      <c r="H19" s="677"/>
      <c r="I19" s="51"/>
      <c r="J19" s="35">
        <f t="shared" si="0"/>
        <v>0</v>
      </c>
      <c r="K19" s="581"/>
      <c r="L19" s="323"/>
      <c r="M19" s="323"/>
      <c r="N19" s="57">
        <f t="shared" si="1"/>
        <v>0</v>
      </c>
      <c r="O19" s="510"/>
      <c r="P19" s="699"/>
      <c r="Q19" s="647"/>
      <c r="R19" s="646"/>
      <c r="S19" s="483"/>
      <c r="T19" s="42"/>
      <c r="U19" s="43"/>
      <c r="V19" s="44"/>
      <c r="W19" s="43"/>
      <c r="X19" s="361"/>
    </row>
    <row r="20" spans="1:24" ht="17.25" x14ac:dyDescent="0.3">
      <c r="A20" s="279"/>
      <c r="B20" s="273"/>
      <c r="C20" s="274"/>
      <c r="D20" s="93"/>
      <c r="E20" s="93">
        <f t="shared" si="2"/>
        <v>0</v>
      </c>
      <c r="F20" s="275"/>
      <c r="G20" s="276"/>
      <c r="H20" s="677"/>
      <c r="I20" s="51"/>
      <c r="J20" s="35">
        <f t="shared" si="0"/>
        <v>0</v>
      </c>
      <c r="K20" s="581"/>
      <c r="L20" s="323"/>
      <c r="M20" s="323"/>
      <c r="N20" s="57">
        <f t="shared" si="1"/>
        <v>0</v>
      </c>
      <c r="O20" s="510"/>
      <c r="P20" s="699"/>
      <c r="Q20" s="647"/>
      <c r="R20" s="646"/>
      <c r="S20" s="483"/>
      <c r="T20" s="42"/>
      <c r="U20" s="43"/>
      <c r="V20" s="44"/>
      <c r="W20" s="43"/>
      <c r="X20" s="361"/>
    </row>
    <row r="21" spans="1:24" ht="17.25" x14ac:dyDescent="0.3">
      <c r="A21" s="280"/>
      <c r="B21" s="273"/>
      <c r="C21" s="274"/>
      <c r="D21" s="93"/>
      <c r="E21" s="93">
        <f t="shared" si="2"/>
        <v>0</v>
      </c>
      <c r="F21" s="275"/>
      <c r="G21" s="276"/>
      <c r="H21" s="50"/>
      <c r="I21" s="51"/>
      <c r="J21" s="35">
        <f t="shared" si="0"/>
        <v>0</v>
      </c>
      <c r="K21" s="581"/>
      <c r="L21" s="323"/>
      <c r="M21" s="323"/>
      <c r="N21" s="57">
        <f t="shared" si="1"/>
        <v>0</v>
      </c>
      <c r="O21" s="510"/>
      <c r="P21" s="699"/>
      <c r="Q21" s="647"/>
      <c r="R21" s="646"/>
      <c r="S21" s="483"/>
      <c r="T21" s="42"/>
      <c r="U21" s="43"/>
      <c r="V21" s="44"/>
      <c r="W21" s="43"/>
      <c r="X21" s="361"/>
    </row>
    <row r="22" spans="1:24" ht="17.25" x14ac:dyDescent="0.3">
      <c r="A22" s="281"/>
      <c r="B22" s="273"/>
      <c r="C22" s="274"/>
      <c r="D22" s="93"/>
      <c r="E22" s="93">
        <f t="shared" si="2"/>
        <v>0</v>
      </c>
      <c r="F22" s="275"/>
      <c r="G22" s="276"/>
      <c r="H22" s="50"/>
      <c r="I22" s="51"/>
      <c r="J22" s="35">
        <f t="shared" si="0"/>
        <v>0</v>
      </c>
      <c r="K22" s="581"/>
      <c r="L22" s="323"/>
      <c r="M22" s="323"/>
      <c r="N22" s="57">
        <f t="shared" si="1"/>
        <v>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17.25" x14ac:dyDescent="0.3">
      <c r="A23" s="417"/>
      <c r="B23" s="273"/>
      <c r="C23" s="274"/>
      <c r="D23" s="93"/>
      <c r="E23" s="93">
        <f t="shared" si="2"/>
        <v>0</v>
      </c>
      <c r="F23" s="275"/>
      <c r="G23" s="276"/>
      <c r="H23" s="50"/>
      <c r="I23" s="51"/>
      <c r="J23" s="35">
        <f t="shared" si="0"/>
        <v>0</v>
      </c>
      <c r="K23" s="581"/>
      <c r="L23" s="323"/>
      <c r="M23" s="323"/>
      <c r="N23" s="62">
        <f t="shared" si="1"/>
        <v>0</v>
      </c>
      <c r="O23" s="584"/>
      <c r="P23" s="699"/>
      <c r="Q23" s="647"/>
      <c r="R23" s="646"/>
      <c r="S23" s="484"/>
      <c r="T23" s="65"/>
      <c r="U23" s="43"/>
      <c r="V23" s="44"/>
      <c r="W23" s="43"/>
      <c r="X23" s="361"/>
    </row>
    <row r="24" spans="1:24" ht="17.25" x14ac:dyDescent="0.3">
      <c r="A24" s="277"/>
      <c r="B24" s="273"/>
      <c r="C24" s="274"/>
      <c r="D24" s="93"/>
      <c r="E24" s="93">
        <f t="shared" si="2"/>
        <v>0</v>
      </c>
      <c r="F24" s="275"/>
      <c r="G24" s="276"/>
      <c r="H24" s="50"/>
      <c r="I24" s="51"/>
      <c r="J24" s="35">
        <f t="shared" si="0"/>
        <v>0</v>
      </c>
      <c r="K24" s="581"/>
      <c r="L24" s="323"/>
      <c r="M24" s="323"/>
      <c r="N24" s="57">
        <f t="shared" si="1"/>
        <v>0</v>
      </c>
      <c r="O24" s="510"/>
      <c r="P24" s="699"/>
      <c r="Q24" s="647"/>
      <c r="R24" s="646"/>
      <c r="S24" s="483"/>
      <c r="T24" s="42"/>
      <c r="U24" s="43"/>
      <c r="V24" s="44"/>
      <c r="W24" s="43"/>
      <c r="X24" s="361"/>
    </row>
    <row r="25" spans="1:24" ht="17.25" x14ac:dyDescent="0.3">
      <c r="A25" s="281"/>
      <c r="B25" s="273"/>
      <c r="C25" s="274"/>
      <c r="D25" s="93"/>
      <c r="E25" s="93">
        <f t="shared" si="2"/>
        <v>0</v>
      </c>
      <c r="F25" s="275"/>
      <c r="G25" s="276"/>
      <c r="H25" s="50"/>
      <c r="I25" s="51"/>
      <c r="J25" s="35">
        <f t="shared" si="0"/>
        <v>0</v>
      </c>
      <c r="K25" s="581"/>
      <c r="L25" s="323"/>
      <c r="M25" s="323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>
        <f t="shared" si="2"/>
        <v>0</v>
      </c>
      <c r="F26" s="275"/>
      <c r="G26" s="276"/>
      <c r="H26" s="50"/>
      <c r="I26" s="51"/>
      <c r="J26" s="35">
        <f t="shared" si="0"/>
        <v>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5"/>
      <c r="T26" s="67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323"/>
      <c r="M27" s="323"/>
      <c r="N27" s="57">
        <f t="shared" si="1"/>
        <v>0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24.75" customHeight="1" x14ac:dyDescent="0.3">
      <c r="A53" s="791"/>
      <c r="B53" s="292" t="s">
        <v>56</v>
      </c>
      <c r="C53" s="796"/>
      <c r="D53" s="792"/>
      <c r="E53" s="793"/>
      <c r="F53" s="626"/>
      <c r="G53" s="627"/>
      <c r="H53" s="811"/>
      <c r="I53" s="626"/>
      <c r="J53" s="35">
        <f t="shared" si="0"/>
        <v>0</v>
      </c>
      <c r="K53" s="322"/>
      <c r="L53" s="323"/>
      <c r="M53" s="323"/>
      <c r="N53" s="331">
        <f t="shared" si="1"/>
        <v>0</v>
      </c>
      <c r="O53" s="808"/>
      <c r="P53" s="713"/>
      <c r="Q53" s="795"/>
      <c r="R53" s="324"/>
      <c r="S53" s="67"/>
      <c r="T53" s="67"/>
      <c r="U53" s="325"/>
      <c r="V53" s="326"/>
    </row>
    <row r="54" spans="1:24" s="327" customFormat="1" ht="19.5" thickBot="1" x14ac:dyDescent="0.35">
      <c r="A54" s="279"/>
      <c r="B54" s="292" t="s">
        <v>56</v>
      </c>
      <c r="C54" s="801"/>
      <c r="D54" s="716"/>
      <c r="E54" s="607"/>
      <c r="F54" s="812"/>
      <c r="G54" s="276"/>
      <c r="H54" s="813"/>
      <c r="I54" s="320"/>
      <c r="J54" s="35">
        <f t="shared" si="0"/>
        <v>0</v>
      </c>
      <c r="K54" s="322"/>
      <c r="L54" s="323"/>
      <c r="M54" s="323"/>
      <c r="N54" s="331">
        <f t="shared" si="1"/>
        <v>0</v>
      </c>
      <c r="O54" s="710"/>
      <c r="P54" s="713"/>
      <c r="Q54" s="508"/>
      <c r="R54" s="324"/>
      <c r="S54" s="67"/>
      <c r="T54" s="67"/>
      <c r="U54" s="325"/>
      <c r="V54" s="326"/>
      <c r="W54"/>
      <c r="X54"/>
    </row>
    <row r="55" spans="1:24" ht="30.75" customHeight="1" x14ac:dyDescent="0.3">
      <c r="A55" s="996"/>
      <c r="B55" s="292" t="s">
        <v>56</v>
      </c>
      <c r="C55" s="991"/>
      <c r="D55" s="717"/>
      <c r="E55" s="607"/>
      <c r="F55" s="51"/>
      <c r="G55" s="49"/>
      <c r="H55" s="814"/>
      <c r="I55" s="51"/>
      <c r="J55" s="35">
        <f t="shared" si="0"/>
        <v>0</v>
      </c>
      <c r="K55" s="36"/>
      <c r="L55" s="52"/>
      <c r="M55" s="52"/>
      <c r="N55" s="331">
        <f t="shared" si="1"/>
        <v>0</v>
      </c>
      <c r="O55" s="999"/>
      <c r="P55" s="1001"/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997"/>
      <c r="B56" s="292" t="s">
        <v>441</v>
      </c>
      <c r="C56" s="998"/>
      <c r="D56" s="717"/>
      <c r="E56" s="607"/>
      <c r="F56" s="51"/>
      <c r="G56" s="49"/>
      <c r="H56" s="814"/>
      <c r="I56" s="51"/>
      <c r="J56" s="35">
        <f t="shared" si="0"/>
        <v>0</v>
      </c>
      <c r="K56" s="36"/>
      <c r="L56" s="52"/>
      <c r="M56" s="52"/>
      <c r="N56" s="331">
        <f t="shared" si="1"/>
        <v>0</v>
      </c>
      <c r="O56" s="1000"/>
      <c r="P56" s="1002"/>
      <c r="Q56" s="712"/>
      <c r="R56" s="40"/>
      <c r="S56" s="67"/>
      <c r="T56" s="67"/>
      <c r="U56" s="43"/>
      <c r="V56" s="44"/>
    </row>
    <row r="57" spans="1:24" s="327" customFormat="1" ht="18.75" x14ac:dyDescent="0.3">
      <c r="A57" s="279"/>
      <c r="B57" s="292" t="s">
        <v>56</v>
      </c>
      <c r="C57" s="771"/>
      <c r="D57" s="716"/>
      <c r="E57" s="607"/>
      <c r="F57" s="812"/>
      <c r="G57" s="276"/>
      <c r="H57" s="813"/>
      <c r="I57" s="320"/>
      <c r="J57" s="35">
        <f t="shared" si="0"/>
        <v>0</v>
      </c>
      <c r="K57" s="322"/>
      <c r="L57" s="323"/>
      <c r="M57" s="323"/>
      <c r="N57" s="331">
        <f t="shared" si="1"/>
        <v>0</v>
      </c>
      <c r="O57" s="711"/>
      <c r="P57" s="714"/>
      <c r="Q57" s="508"/>
      <c r="R57" s="324"/>
      <c r="S57" s="67"/>
      <c r="T57" s="67"/>
      <c r="U57" s="325"/>
      <c r="V57" s="326"/>
      <c r="W57"/>
      <c r="X57"/>
    </row>
    <row r="58" spans="1:24" ht="21" customHeight="1" x14ac:dyDescent="0.3">
      <c r="A58" s="799"/>
      <c r="B58" s="328"/>
      <c r="C58" s="800"/>
      <c r="D58" s="608"/>
      <c r="E58" s="607"/>
      <c r="F58" s="51"/>
      <c r="G58" s="49"/>
      <c r="H58" s="630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ht="18.75" customHeight="1" x14ac:dyDescent="0.3">
      <c r="A59" s="809"/>
      <c r="B59" s="328"/>
      <c r="C59" s="610"/>
      <c r="D59" s="608"/>
      <c r="E59" s="607"/>
      <c r="F59" s="51"/>
      <c r="G59" s="49"/>
      <c r="H59" s="620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2"/>
      <c r="Q59" s="508"/>
      <c r="R59" s="40"/>
      <c r="S59" s="67"/>
      <c r="T59" s="67"/>
      <c r="U59" s="43"/>
      <c r="V59" s="44"/>
    </row>
    <row r="60" spans="1:24" ht="17.25" x14ac:dyDescent="0.3">
      <c r="A60" s="291"/>
      <c r="B60" s="759"/>
      <c r="C60" s="708"/>
      <c r="D60" s="760"/>
      <c r="E60" s="761"/>
      <c r="F60" s="51"/>
      <c r="G60" s="49"/>
      <c r="H60" s="620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702"/>
      <c r="Q60" s="508"/>
      <c r="R60" s="40"/>
      <c r="S60" s="67"/>
      <c r="T60" s="67"/>
      <c r="U60" s="43"/>
      <c r="V60" s="44"/>
    </row>
    <row r="61" spans="1:24" ht="18" customHeight="1" x14ac:dyDescent="0.3">
      <c r="A61" s="102" t="s">
        <v>798</v>
      </c>
      <c r="B61" s="286" t="s">
        <v>33</v>
      </c>
      <c r="C61" s="619" t="s">
        <v>799</v>
      </c>
      <c r="D61" s="610"/>
      <c r="E61" s="609"/>
      <c r="F61" s="51">
        <v>410</v>
      </c>
      <c r="G61" s="49">
        <v>44471</v>
      </c>
      <c r="H61" s="621">
        <v>978</v>
      </c>
      <c r="I61" s="51">
        <v>410</v>
      </c>
      <c r="J61" s="35">
        <f t="shared" si="0"/>
        <v>0</v>
      </c>
      <c r="K61" s="36">
        <v>60</v>
      </c>
      <c r="L61" s="52"/>
      <c r="M61" s="52"/>
      <c r="N61" s="38">
        <f t="shared" si="1"/>
        <v>24600</v>
      </c>
      <c r="O61" s="508" t="s">
        <v>374</v>
      </c>
      <c r="P61" s="702">
        <v>44474</v>
      </c>
      <c r="Q61" s="508"/>
      <c r="R61" s="40"/>
      <c r="S61" s="41"/>
      <c r="T61" s="42"/>
      <c r="U61" s="43"/>
      <c r="V61" s="44"/>
    </row>
    <row r="62" spans="1:24" ht="18" customHeight="1" x14ac:dyDescent="0.3">
      <c r="A62" s="102" t="s">
        <v>798</v>
      </c>
      <c r="B62" s="286" t="s">
        <v>33</v>
      </c>
      <c r="C62" s="619" t="s">
        <v>800</v>
      </c>
      <c r="D62" s="610"/>
      <c r="E62" s="609"/>
      <c r="F62" s="51">
        <v>650</v>
      </c>
      <c r="G62" s="49">
        <v>44477</v>
      </c>
      <c r="H62" s="621">
        <v>979</v>
      </c>
      <c r="I62" s="51">
        <v>650</v>
      </c>
      <c r="J62" s="35">
        <f t="shared" si="0"/>
        <v>0</v>
      </c>
      <c r="K62" s="36">
        <v>60</v>
      </c>
      <c r="L62" s="52"/>
      <c r="M62" s="52"/>
      <c r="N62" s="38">
        <f t="shared" si="1"/>
        <v>39000</v>
      </c>
      <c r="O62" s="508" t="s">
        <v>374</v>
      </c>
      <c r="P62" s="702">
        <v>44477</v>
      </c>
      <c r="Q62" s="508"/>
      <c r="R62" s="40"/>
      <c r="S62" s="41"/>
      <c r="T62" s="42"/>
      <c r="U62" s="43"/>
      <c r="V62" s="44"/>
    </row>
    <row r="63" spans="1:24" ht="18.600000000000001" customHeight="1" x14ac:dyDescent="0.3">
      <c r="A63" s="102"/>
      <c r="B63" s="286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22"/>
      <c r="L63" s="323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.75" x14ac:dyDescent="0.3">
      <c r="A64" s="53"/>
      <c r="B64" s="286"/>
      <c r="C64" s="610"/>
      <c r="D64" s="610"/>
      <c r="E64" s="609"/>
      <c r="F64" s="51"/>
      <c r="G64" s="49"/>
      <c r="H64" s="622"/>
      <c r="I64" s="51"/>
      <c r="J64" s="35">
        <f t="shared" si="0"/>
        <v>0</v>
      </c>
      <c r="K64" s="322"/>
      <c r="L64" s="323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customHeight="1" x14ac:dyDescent="0.3">
      <c r="A65" s="102"/>
      <c r="B65" s="286"/>
      <c r="C65" s="619"/>
      <c r="D65" s="610"/>
      <c r="E65" s="609"/>
      <c r="F65" s="51"/>
      <c r="G65" s="49"/>
      <c r="H65" s="622"/>
      <c r="I65" s="51"/>
      <c r="J65" s="35">
        <f t="shared" si="0"/>
        <v>0</v>
      </c>
      <c r="K65" s="322"/>
      <c r="L65" s="323"/>
      <c r="M65" s="52"/>
      <c r="N65" s="38">
        <f t="shared" si="1"/>
        <v>0</v>
      </c>
      <c r="O65" s="508"/>
      <c r="P65" s="276"/>
      <c r="Q65" s="508"/>
      <c r="R65" s="40"/>
      <c r="S65" s="41"/>
      <c r="T65" s="42"/>
      <c r="U65" s="43"/>
      <c r="V65" s="44"/>
    </row>
    <row r="66" spans="1:22" ht="18.75" customHeight="1" x14ac:dyDescent="0.3">
      <c r="A66" s="102"/>
      <c r="B66" s="286"/>
      <c r="C66" s="619"/>
      <c r="D66" s="610"/>
      <c r="E66" s="609"/>
      <c r="F66" s="51"/>
      <c r="G66" s="49"/>
      <c r="H66" s="621"/>
      <c r="I66" s="51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276"/>
      <c r="Q66" s="508"/>
      <c r="R66" s="40"/>
      <c r="S66" s="41"/>
      <c r="T66" s="42"/>
      <c r="U66" s="43"/>
      <c r="V66" s="44"/>
    </row>
    <row r="67" spans="1:22" ht="18.75" x14ac:dyDescent="0.3">
      <c r="A67" s="53"/>
      <c r="B67" s="286"/>
      <c r="C67" s="610"/>
      <c r="D67" s="610"/>
      <c r="E67" s="609"/>
      <c r="F67" s="51"/>
      <c r="G67" s="49"/>
      <c r="H67" s="622"/>
      <c r="I67" s="51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8.75" customHeight="1" x14ac:dyDescent="0.3">
      <c r="A68" s="287"/>
      <c r="B68" s="286"/>
      <c r="C68" s="619"/>
      <c r="D68" s="610"/>
      <c r="E68" s="609"/>
      <c r="F68" s="51"/>
      <c r="G68" s="49"/>
      <c r="H68" s="622"/>
      <c r="I68" s="51"/>
      <c r="J68" s="35">
        <f>I68-F68</f>
        <v>0</v>
      </c>
      <c r="K68" s="322"/>
      <c r="L68" s="323"/>
      <c r="M68" s="52"/>
      <c r="N68" s="38">
        <f>K68*I68</f>
        <v>0</v>
      </c>
      <c r="O68" s="508"/>
      <c r="P68" s="702"/>
      <c r="Q68" s="508"/>
      <c r="R68" s="40"/>
      <c r="S68" s="41"/>
      <c r="T68" s="42"/>
      <c r="U68" s="43"/>
      <c r="V68" s="44"/>
    </row>
    <row r="69" spans="1:22" ht="18.75" customHeight="1" x14ac:dyDescent="0.3">
      <c r="A69" s="287"/>
      <c r="B69" s="286"/>
      <c r="C69" s="619"/>
      <c r="D69" s="610"/>
      <c r="E69" s="609"/>
      <c r="F69" s="51"/>
      <c r="G69" s="49"/>
      <c r="H69" s="622"/>
      <c r="I69" s="51"/>
      <c r="J69" s="35">
        <f>I69-F69</f>
        <v>0</v>
      </c>
      <c r="K69" s="322"/>
      <c r="L69" s="323"/>
      <c r="M69" s="52"/>
      <c r="N69" s="38">
        <f>K69*I69</f>
        <v>0</v>
      </c>
      <c r="O69" s="508"/>
      <c r="P69" s="702"/>
      <c r="Q69" s="508"/>
      <c r="R69" s="40"/>
      <c r="S69" s="41"/>
      <c r="T69" s="42"/>
      <c r="U69" s="43"/>
      <c r="V69" s="44"/>
    </row>
    <row r="70" spans="1:22" ht="18.75" x14ac:dyDescent="0.3">
      <c r="A70" s="53"/>
      <c r="B70" s="286"/>
      <c r="C70" s="610"/>
      <c r="D70" s="610"/>
      <c r="E70" s="609"/>
      <c r="F70" s="51"/>
      <c r="G70" s="49"/>
      <c r="H70" s="622"/>
      <c r="I70" s="51"/>
      <c r="J70" s="35">
        <f t="shared" si="0"/>
        <v>0</v>
      </c>
      <c r="K70" s="322"/>
      <c r="L70" s="323"/>
      <c r="M70" s="52"/>
      <c r="N70" s="38">
        <f t="shared" si="1"/>
        <v>0</v>
      </c>
      <c r="O70" s="508"/>
      <c r="P70" s="702"/>
      <c r="Q70" s="508"/>
      <c r="R70" s="40"/>
      <c r="S70" s="41"/>
      <c r="T70" s="42"/>
      <c r="U70" s="43"/>
      <c r="V70" s="44"/>
    </row>
    <row r="71" spans="1:22" ht="16.5" customHeight="1" x14ac:dyDescent="0.3">
      <c r="A71" s="53"/>
      <c r="B71" s="286"/>
      <c r="C71" s="181"/>
      <c r="D71" s="612"/>
      <c r="E71" s="613"/>
      <c r="F71" s="51"/>
      <c r="G71" s="49"/>
      <c r="H71" s="620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702"/>
      <c r="Q71" s="508"/>
      <c r="R71" s="40"/>
      <c r="S71" s="41"/>
      <c r="T71" s="42"/>
      <c r="U71" s="43"/>
      <c r="V71" s="44"/>
    </row>
    <row r="72" spans="1:22" s="327" customFormat="1" ht="16.5" customHeight="1" x14ac:dyDescent="0.3">
      <c r="A72" s="277"/>
      <c r="B72" s="286"/>
      <c r="C72" s="763"/>
      <c r="D72" s="596"/>
      <c r="E72" s="97"/>
      <c r="F72" s="320"/>
      <c r="G72" s="276"/>
      <c r="H72" s="811"/>
      <c r="I72" s="626"/>
      <c r="J72" s="35">
        <f t="shared" si="0"/>
        <v>0</v>
      </c>
      <c r="K72" s="581"/>
      <c r="L72" s="323"/>
      <c r="M72" s="323"/>
      <c r="N72" s="38">
        <f t="shared" si="1"/>
        <v>0</v>
      </c>
      <c r="O72" s="508"/>
      <c r="P72" s="702"/>
      <c r="Q72" s="508"/>
      <c r="R72" s="324"/>
      <c r="S72" s="41"/>
      <c r="T72" s="42"/>
      <c r="U72" s="325"/>
      <c r="V72" s="326"/>
    </row>
    <row r="73" spans="1:22" s="327" customFormat="1" ht="16.5" customHeight="1" x14ac:dyDescent="0.3">
      <c r="A73" s="279"/>
      <c r="B73" s="286"/>
      <c r="C73" s="629"/>
      <c r="D73" s="628"/>
      <c r="E73" s="613"/>
      <c r="F73" s="320"/>
      <c r="G73" s="276"/>
      <c r="H73" s="630"/>
      <c r="I73" s="320"/>
      <c r="J73" s="35">
        <f t="shared" si="0"/>
        <v>0</v>
      </c>
      <c r="K73" s="581"/>
      <c r="L73" s="323"/>
      <c r="M73" s="323"/>
      <c r="N73" s="38">
        <f t="shared" si="1"/>
        <v>0</v>
      </c>
      <c r="O73" s="508"/>
      <c r="P73" s="702"/>
      <c r="Q73" s="508"/>
      <c r="R73" s="324"/>
      <c r="S73" s="41"/>
      <c r="T73" s="42"/>
      <c r="U73" s="325"/>
      <c r="V73" s="326"/>
    </row>
    <row r="74" spans="1:22" s="327" customFormat="1" ht="16.5" customHeight="1" x14ac:dyDescent="0.3">
      <c r="A74" s="279"/>
      <c r="B74" s="425"/>
      <c r="C74" s="629"/>
      <c r="D74" s="628"/>
      <c r="E74" s="613"/>
      <c r="F74" s="320"/>
      <c r="G74" s="276"/>
      <c r="H74" s="630"/>
      <c r="I74" s="320"/>
      <c r="J74" s="35">
        <f t="shared" si="0"/>
        <v>0</v>
      </c>
      <c r="K74" s="581"/>
      <c r="L74" s="323"/>
      <c r="M74" s="323"/>
      <c r="N74" s="38">
        <f t="shared" si="1"/>
        <v>0</v>
      </c>
      <c r="O74" s="508"/>
      <c r="P74" s="702"/>
      <c r="Q74" s="508"/>
      <c r="R74" s="324"/>
      <c r="S74" s="41"/>
      <c r="T74" s="42"/>
      <c r="U74" s="325"/>
      <c r="V74" s="326"/>
    </row>
    <row r="75" spans="1:22" s="327" customFormat="1" ht="16.5" customHeight="1" x14ac:dyDescent="0.3">
      <c r="A75" s="279"/>
      <c r="B75" s="425"/>
      <c r="C75" s="629"/>
      <c r="D75" s="628"/>
      <c r="E75" s="613"/>
      <c r="F75" s="320"/>
      <c r="G75" s="276"/>
      <c r="H75" s="630"/>
      <c r="I75" s="320"/>
      <c r="J75" s="35">
        <f t="shared" si="0"/>
        <v>0</v>
      </c>
      <c r="K75" s="581"/>
      <c r="L75" s="323"/>
      <c r="M75" s="323"/>
      <c r="N75" s="38">
        <f t="shared" si="1"/>
        <v>0</v>
      </c>
      <c r="O75" s="508"/>
      <c r="P75" s="702"/>
      <c r="Q75" s="508"/>
      <c r="R75" s="324"/>
      <c r="S75" s="41"/>
      <c r="T75" s="42"/>
      <c r="U75" s="325"/>
      <c r="V75" s="326"/>
    </row>
    <row r="76" spans="1:22" ht="16.5" customHeight="1" x14ac:dyDescent="0.3">
      <c r="A76" s="58"/>
      <c r="B76" s="61"/>
      <c r="C76" s="181"/>
      <c r="D76" s="612"/>
      <c r="E76" s="613"/>
      <c r="F76" s="51"/>
      <c r="G76" s="49"/>
      <c r="H76" s="620"/>
      <c r="I76" s="51"/>
      <c r="J76" s="35">
        <f t="shared" si="0"/>
        <v>0</v>
      </c>
      <c r="K76" s="56"/>
      <c r="L76" s="323"/>
      <c r="M76" s="323"/>
      <c r="N76" s="38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58"/>
      <c r="B77" s="61"/>
      <c r="C77" s="116"/>
      <c r="D77" s="612"/>
      <c r="E77" s="613"/>
      <c r="F77" s="51"/>
      <c r="G77" s="49"/>
      <c r="H77" s="684"/>
      <c r="I77" s="51"/>
      <c r="J77" s="35">
        <f t="shared" si="0"/>
        <v>0</v>
      </c>
      <c r="K77" s="56"/>
      <c r="L77" s="970"/>
      <c r="M77" s="971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58"/>
      <c r="B78" s="61"/>
      <c r="C78" s="116"/>
      <c r="D78" s="612"/>
      <c r="E78" s="613"/>
      <c r="F78" s="51"/>
      <c r="G78" s="49"/>
      <c r="H78" s="684"/>
      <c r="I78" s="51"/>
      <c r="J78" s="35">
        <f t="shared" si="0"/>
        <v>0</v>
      </c>
      <c r="K78" s="56"/>
      <c r="L78" s="970"/>
      <c r="M78" s="971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26.25" customHeight="1" x14ac:dyDescent="0.3">
      <c r="A79" s="683"/>
      <c r="B79" s="61"/>
      <c r="C79" s="810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685"/>
      <c r="M79" s="685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26.25" customHeight="1" x14ac:dyDescent="0.3">
      <c r="A80" s="683"/>
      <c r="B80" s="61"/>
      <c r="C80" s="810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685"/>
      <c r="M80" s="685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323"/>
      <c r="M81" s="323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287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323"/>
      <c r="M82" s="323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287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61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45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25">
      <c r="A88" s="102"/>
      <c r="B88" s="58"/>
      <c r="C88" s="91"/>
      <c r="D88" s="91"/>
      <c r="E88" s="93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25">
      <c r="A89" s="102"/>
      <c r="B89" s="58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25">
      <c r="A90" s="102"/>
      <c r="B90" s="58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0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1"/>
      <c r="U91" s="43"/>
      <c r="V91" s="44"/>
    </row>
    <row r="92" spans="1:22" ht="17.25" x14ac:dyDescent="0.3">
      <c r="A92" s="60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1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1"/>
      <c r="U93" s="43"/>
      <c r="V93" s="44"/>
    </row>
    <row r="94" spans="1:22" ht="18.75" x14ac:dyDescent="0.3">
      <c r="A94" s="61"/>
      <c r="B94" s="103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102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8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8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58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3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5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810"/>
      <c r="D110" s="810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810"/>
      <c r="D112" s="810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4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4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4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4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4"/>
        <v>0</v>
      </c>
      <c r="K145" s="137"/>
      <c r="L145" s="133"/>
      <c r="M145" s="133"/>
      <c r="N145" s="136">
        <f t="shared" ref="N145:N229" si="5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4"/>
        <v>0</v>
      </c>
      <c r="K146" s="56"/>
      <c r="L146" s="133"/>
      <c r="M146" s="133"/>
      <c r="N146" s="57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4"/>
        <v>0</v>
      </c>
      <c r="K147" s="137"/>
      <c r="L147" s="133"/>
      <c r="M147" s="133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33"/>
      <c r="M148" s="133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4"/>
        <v>0</v>
      </c>
      <c r="K149" s="137"/>
      <c r="L149" s="145"/>
      <c r="M149" s="145"/>
      <c r="N149" s="136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4"/>
        <v>0</v>
      </c>
      <c r="K150" s="137"/>
      <c r="L150" s="145"/>
      <c r="M150" s="145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45"/>
      <c r="M151" s="145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4"/>
        <v>0</v>
      </c>
      <c r="N164" s="57">
        <f t="shared" si="5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4"/>
        <v>0</v>
      </c>
      <c r="N165" s="57">
        <f t="shared" si="5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4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6">I204-F204</f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6"/>
        <v>0</v>
      </c>
      <c r="K230" s="56"/>
      <c r="L230" s="182"/>
      <c r="M230" s="183"/>
      <c r="N230" s="57">
        <f t="shared" ref="N230:N239" si="7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116"/>
      <c r="H231" s="810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116"/>
      <c r="H232" s="810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116"/>
      <c r="H233" s="810"/>
      <c r="I233" s="48"/>
      <c r="J233" s="35">
        <f t="shared" si="6"/>
        <v>0</v>
      </c>
      <c r="K233" s="56"/>
      <c r="L233" s="182"/>
      <c r="M233" s="183"/>
      <c r="N233" s="57">
        <f t="shared" si="7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116"/>
      <c r="H234" s="810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116"/>
      <c r="H235" s="810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6"/>
        <v>0</v>
      </c>
      <c r="K237" s="56"/>
      <c r="L237" s="182"/>
      <c r="M237" s="191"/>
      <c r="N237" s="57">
        <f t="shared" si="7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6"/>
        <v>0</v>
      </c>
      <c r="K238" s="56"/>
      <c r="L238" s="182"/>
      <c r="M238" s="191"/>
      <c r="N238" s="57">
        <f t="shared" si="7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6"/>
        <v>0</v>
      </c>
      <c r="K240" s="198"/>
      <c r="L240" s="198"/>
      <c r="M240" s="198"/>
      <c r="N240" s="199">
        <f t="shared" ref="N240:N251" si="8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6"/>
        <v>0</v>
      </c>
      <c r="K242" s="198"/>
      <c r="L242" s="198"/>
      <c r="M242" s="198"/>
      <c r="N242" s="199">
        <f t="shared" si="8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6"/>
        <v>0</v>
      </c>
      <c r="K243" s="198"/>
      <c r="L243" s="198"/>
      <c r="M243" s="198"/>
      <c r="N243" s="199">
        <f t="shared" si="8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6"/>
        <v>0</v>
      </c>
      <c r="K245" s="213"/>
      <c r="L245" s="213"/>
      <c r="M245" s="213"/>
      <c r="N245" s="199">
        <f t="shared" si="8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6"/>
        <v>0</v>
      </c>
      <c r="K246" s="213"/>
      <c r="L246" s="213"/>
      <c r="M246" s="213"/>
      <c r="N246" s="199">
        <f t="shared" si="8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6"/>
        <v>0</v>
      </c>
      <c r="K247" s="213"/>
      <c r="L247" s="213"/>
      <c r="M247" s="213"/>
      <c r="N247" s="199">
        <f t="shared" si="8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837" t="s">
        <v>19</v>
      </c>
      <c r="G248" s="837"/>
      <c r="H248" s="838"/>
      <c r="I248" s="216">
        <f>SUM(I4:I247)</f>
        <v>172100</v>
      </c>
      <c r="J248" s="217"/>
      <c r="K248" s="213"/>
      <c r="L248" s="218"/>
      <c r="M248" s="213"/>
      <c r="N248" s="199">
        <f t="shared" si="8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8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8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8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5663017.5</v>
      </c>
      <c r="O252" s="306"/>
      <c r="Q252" s="234">
        <f>SUM(Q4:Q251)</f>
        <v>100600</v>
      </c>
      <c r="R252" s="9"/>
      <c r="S252" s="235">
        <f>SUM(S16:S251)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5763617.5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mergeCells count="8">
    <mergeCell ref="L77:M78"/>
    <mergeCell ref="F248:H248"/>
    <mergeCell ref="A1:J2"/>
    <mergeCell ref="W1:X1"/>
    <mergeCell ref="A55:A56"/>
    <mergeCell ref="C55:C56"/>
    <mergeCell ref="O55:O56"/>
    <mergeCell ref="P55:P5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850" t="s">
        <v>89</v>
      </c>
      <c r="B1" s="850"/>
      <c r="C1" s="850"/>
      <c r="D1" s="850"/>
      <c r="E1" s="850"/>
      <c r="F1" s="850"/>
      <c r="G1" s="850"/>
      <c r="H1" s="850"/>
      <c r="I1" s="850"/>
      <c r="J1" s="85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48" t="s">
        <v>99</v>
      </c>
      <c r="X1" s="849"/>
    </row>
    <row r="2" spans="1:24" thickBot="1" x14ac:dyDescent="0.3">
      <c r="A2" s="850"/>
      <c r="B2" s="850"/>
      <c r="C2" s="850"/>
      <c r="D2" s="850"/>
      <c r="E2" s="850"/>
      <c r="F2" s="850"/>
      <c r="G2" s="850"/>
      <c r="H2" s="850"/>
      <c r="I2" s="850"/>
      <c r="J2" s="850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906" t="s">
        <v>138</v>
      </c>
      <c r="B38" s="328" t="s">
        <v>56</v>
      </c>
      <c r="C38" s="904" t="s">
        <v>184</v>
      </c>
      <c r="D38" s="329"/>
      <c r="E38" s="47"/>
      <c r="F38" s="320">
        <v>1321.6</v>
      </c>
      <c r="G38" s="321">
        <v>44228</v>
      </c>
      <c r="H38" s="908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865" t="s">
        <v>35</v>
      </c>
      <c r="P38" s="867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907"/>
      <c r="B39" s="328" t="s">
        <v>139</v>
      </c>
      <c r="C39" s="905"/>
      <c r="D39" s="330"/>
      <c r="E39" s="47"/>
      <c r="F39" s="51">
        <v>69.599999999999994</v>
      </c>
      <c r="G39" s="87">
        <v>44228</v>
      </c>
      <c r="H39" s="909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866"/>
      <c r="P39" s="868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898" t="s">
        <v>138</v>
      </c>
      <c r="B44" s="86" t="s">
        <v>56</v>
      </c>
      <c r="C44" s="894" t="s">
        <v>217</v>
      </c>
      <c r="D44" s="69"/>
      <c r="E44" s="47"/>
      <c r="F44" s="51">
        <v>961.2</v>
      </c>
      <c r="G44" s="900">
        <v>44242</v>
      </c>
      <c r="H44" s="896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902" t="s">
        <v>35</v>
      </c>
      <c r="P44" s="892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899"/>
      <c r="B45" s="292" t="s">
        <v>58</v>
      </c>
      <c r="C45" s="895"/>
      <c r="D45" s="293"/>
      <c r="E45" s="93"/>
      <c r="F45" s="51">
        <v>199.4</v>
      </c>
      <c r="G45" s="901"/>
      <c r="H45" s="897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903"/>
      <c r="P45" s="893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841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844"/>
      <c r="P50" s="846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885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890"/>
      <c r="P51" s="891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837" t="s">
        <v>19</v>
      </c>
      <c r="G67" s="837"/>
      <c r="H67" s="838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  <mergeCell ref="F67:H67"/>
    <mergeCell ref="C50:C51"/>
    <mergeCell ref="O50:O51"/>
    <mergeCell ref="P50:P51"/>
    <mergeCell ref="P44:P45"/>
    <mergeCell ref="C44:C45"/>
    <mergeCell ref="H44:H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50" t="s">
        <v>160</v>
      </c>
      <c r="B1" s="850"/>
      <c r="C1" s="850"/>
      <c r="D1" s="850"/>
      <c r="E1" s="850"/>
      <c r="F1" s="850"/>
      <c r="G1" s="850"/>
      <c r="H1" s="850"/>
      <c r="I1" s="850"/>
      <c r="J1" s="85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48" t="s">
        <v>99</v>
      </c>
      <c r="X1" s="849"/>
    </row>
    <row r="2" spans="1:24" thickBot="1" x14ac:dyDescent="0.3">
      <c r="A2" s="850"/>
      <c r="B2" s="850"/>
      <c r="C2" s="850"/>
      <c r="D2" s="850"/>
      <c r="E2" s="850"/>
      <c r="F2" s="850"/>
      <c r="G2" s="850"/>
      <c r="H2" s="850"/>
      <c r="I2" s="850"/>
      <c r="J2" s="850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863" t="s">
        <v>55</v>
      </c>
      <c r="B55" s="328" t="s">
        <v>56</v>
      </c>
      <c r="C55" s="904" t="s">
        <v>316</v>
      </c>
      <c r="D55" s="330"/>
      <c r="E55" s="47"/>
      <c r="F55" s="519">
        <f>270.8+233.4</f>
        <v>504.20000000000005</v>
      </c>
      <c r="G55" s="87">
        <v>44270</v>
      </c>
      <c r="H55" s="853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916" t="s">
        <v>224</v>
      </c>
      <c r="P55" s="918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864"/>
      <c r="B56" s="328" t="s">
        <v>56</v>
      </c>
      <c r="C56" s="905"/>
      <c r="D56" s="330"/>
      <c r="E56" s="47"/>
      <c r="F56" s="519">
        <v>936.4</v>
      </c>
      <c r="G56" s="87">
        <v>44270</v>
      </c>
      <c r="H56" s="854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917"/>
      <c r="P56" s="919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912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914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844" t="s">
        <v>206</v>
      </c>
      <c r="P59" s="846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913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915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890"/>
      <c r="P60" s="891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910" t="s">
        <v>19</v>
      </c>
      <c r="G222" s="910"/>
      <c r="H222" s="911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50" t="s">
        <v>267</v>
      </c>
      <c r="B1" s="850"/>
      <c r="C1" s="850"/>
      <c r="D1" s="850"/>
      <c r="E1" s="850"/>
      <c r="F1" s="850"/>
      <c r="G1" s="850"/>
      <c r="H1" s="850"/>
      <c r="I1" s="850"/>
      <c r="J1" s="85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48" t="s">
        <v>99</v>
      </c>
      <c r="X1" s="849"/>
    </row>
    <row r="2" spans="1:24" thickBot="1" x14ac:dyDescent="0.3">
      <c r="A2" s="850"/>
      <c r="B2" s="850"/>
      <c r="C2" s="850"/>
      <c r="D2" s="850"/>
      <c r="E2" s="850"/>
      <c r="F2" s="850"/>
      <c r="G2" s="850"/>
      <c r="H2" s="850"/>
      <c r="I2" s="850"/>
      <c r="J2" s="8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920" t="s">
        <v>347</v>
      </c>
      <c r="M13" s="921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837" t="s">
        <v>19</v>
      </c>
      <c r="G226" s="837"/>
      <c r="H226" s="838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50" t="s">
        <v>342</v>
      </c>
      <c r="B1" s="850"/>
      <c r="C1" s="850"/>
      <c r="D1" s="850"/>
      <c r="E1" s="850"/>
      <c r="F1" s="850"/>
      <c r="G1" s="850"/>
      <c r="H1" s="850"/>
      <c r="I1" s="850"/>
      <c r="J1" s="85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48" t="s">
        <v>99</v>
      </c>
      <c r="X1" s="849"/>
    </row>
    <row r="2" spans="1:24" thickBot="1" x14ac:dyDescent="0.3">
      <c r="A2" s="850"/>
      <c r="B2" s="850"/>
      <c r="C2" s="850"/>
      <c r="D2" s="850"/>
      <c r="E2" s="850"/>
      <c r="F2" s="850"/>
      <c r="G2" s="850"/>
      <c r="H2" s="850"/>
      <c r="I2" s="850"/>
      <c r="J2" s="8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922" t="s">
        <v>35</v>
      </c>
      <c r="P59" s="924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923"/>
      <c r="P60" s="925"/>
      <c r="Q60" s="94"/>
      <c r="R60" s="40"/>
      <c r="S60" s="41"/>
      <c r="T60" s="42"/>
      <c r="U60" s="43"/>
      <c r="V60" s="44"/>
    </row>
    <row r="61" spans="1:24" ht="18.75" customHeight="1" x14ac:dyDescent="0.3">
      <c r="A61" s="935" t="s">
        <v>55</v>
      </c>
      <c r="B61" s="328" t="s">
        <v>56</v>
      </c>
      <c r="C61" s="857" t="s">
        <v>456</v>
      </c>
      <c r="D61" s="293"/>
      <c r="E61" s="93"/>
      <c r="F61" s="51">
        <v>1021.2</v>
      </c>
      <c r="G61" s="49">
        <v>44347</v>
      </c>
      <c r="H61" s="936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937" t="s">
        <v>35</v>
      </c>
      <c r="P61" s="938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913"/>
      <c r="B62" s="328" t="s">
        <v>397</v>
      </c>
      <c r="C62" s="858"/>
      <c r="D62" s="293"/>
      <c r="E62" s="93"/>
      <c r="F62" s="51">
        <v>97.9</v>
      </c>
      <c r="G62" s="49">
        <v>44347</v>
      </c>
      <c r="H62" s="832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834"/>
      <c r="P62" s="836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842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844"/>
      <c r="P63" s="846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885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890"/>
      <c r="P64" s="891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926" t="s">
        <v>24</v>
      </c>
      <c r="B68" s="599" t="s">
        <v>401</v>
      </c>
      <c r="C68" s="929" t="s">
        <v>402</v>
      </c>
      <c r="D68" s="600"/>
      <c r="E68" s="97"/>
      <c r="F68" s="320">
        <f>115+102.2+84.9+48</f>
        <v>350.1</v>
      </c>
      <c r="G68" s="321">
        <v>44319</v>
      </c>
      <c r="H68" s="853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865" t="s">
        <v>224</v>
      </c>
      <c r="P68" s="867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927"/>
      <c r="B69" s="599" t="s">
        <v>399</v>
      </c>
      <c r="C69" s="930"/>
      <c r="D69" s="600"/>
      <c r="E69" s="97"/>
      <c r="F69" s="320">
        <f>86.8+94.2+29.3</f>
        <v>210.3</v>
      </c>
      <c r="G69" s="321">
        <v>44319</v>
      </c>
      <c r="H69" s="932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933"/>
      <c r="P69" s="934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928"/>
      <c r="B70" s="599" t="s">
        <v>403</v>
      </c>
      <c r="C70" s="931"/>
      <c r="D70" s="600"/>
      <c r="E70" s="97"/>
      <c r="F70" s="320">
        <v>23.4</v>
      </c>
      <c r="G70" s="321">
        <v>44319</v>
      </c>
      <c r="H70" s="854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866"/>
      <c r="P70" s="868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943" t="s">
        <v>24</v>
      </c>
      <c r="B82" s="659" t="s">
        <v>478</v>
      </c>
      <c r="C82" s="875" t="s">
        <v>479</v>
      </c>
      <c r="D82" s="438"/>
      <c r="E82" s="97"/>
      <c r="F82" s="418">
        <v>2525.1999999999998</v>
      </c>
      <c r="G82" s="886">
        <v>44341</v>
      </c>
      <c r="H82" s="896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922" t="s">
        <v>206</v>
      </c>
      <c r="P82" s="940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944"/>
      <c r="B83" s="659" t="s">
        <v>438</v>
      </c>
      <c r="C83" s="946"/>
      <c r="D83" s="438"/>
      <c r="E83" s="97"/>
      <c r="F83" s="418">
        <v>4048</v>
      </c>
      <c r="G83" s="948"/>
      <c r="H83" s="947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939"/>
      <c r="P83" s="941"/>
      <c r="Q83" s="94"/>
      <c r="R83" s="40"/>
      <c r="S83" s="41"/>
      <c r="T83" s="42"/>
      <c r="U83" s="43"/>
      <c r="V83" s="44"/>
    </row>
    <row r="84" spans="1:22" ht="17.25" x14ac:dyDescent="0.3">
      <c r="A84" s="944"/>
      <c r="B84" s="659" t="s">
        <v>481</v>
      </c>
      <c r="C84" s="946"/>
      <c r="D84" s="438"/>
      <c r="E84" s="97"/>
      <c r="F84" s="418">
        <v>2185.8000000000002</v>
      </c>
      <c r="G84" s="948"/>
      <c r="H84" s="947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939"/>
      <c r="P84" s="941"/>
      <c r="Q84" s="94"/>
      <c r="R84" s="40"/>
      <c r="S84" s="41"/>
      <c r="T84" s="42"/>
      <c r="U84" s="43"/>
      <c r="V84" s="44"/>
    </row>
    <row r="85" spans="1:22" ht="17.25" x14ac:dyDescent="0.3">
      <c r="A85" s="944"/>
      <c r="B85" s="659" t="s">
        <v>482</v>
      </c>
      <c r="C85" s="946"/>
      <c r="D85" s="438"/>
      <c r="E85" s="97"/>
      <c r="F85" s="418">
        <v>413</v>
      </c>
      <c r="G85" s="948"/>
      <c r="H85" s="947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939"/>
      <c r="P85" s="941"/>
      <c r="Q85" s="94"/>
      <c r="R85" s="40"/>
      <c r="S85" s="41"/>
      <c r="T85" s="42"/>
      <c r="U85" s="43"/>
      <c r="V85" s="44"/>
    </row>
    <row r="86" spans="1:22" ht="17.25" x14ac:dyDescent="0.3">
      <c r="A86" s="944"/>
      <c r="B86" s="659" t="s">
        <v>58</v>
      </c>
      <c r="C86" s="946"/>
      <c r="D86" s="438"/>
      <c r="E86" s="97"/>
      <c r="F86" s="418">
        <v>518</v>
      </c>
      <c r="G86" s="948"/>
      <c r="H86" s="947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939"/>
      <c r="P86" s="941"/>
      <c r="Q86" s="94"/>
      <c r="R86" s="40"/>
      <c r="S86" s="41"/>
      <c r="T86" s="42"/>
      <c r="U86" s="43"/>
      <c r="V86" s="44"/>
    </row>
    <row r="87" spans="1:22" ht="17.25" x14ac:dyDescent="0.3">
      <c r="A87" s="944"/>
      <c r="B87" s="659" t="s">
        <v>483</v>
      </c>
      <c r="C87" s="946"/>
      <c r="D87" s="438"/>
      <c r="E87" s="97"/>
      <c r="F87" s="418">
        <v>1848.4</v>
      </c>
      <c r="G87" s="948"/>
      <c r="H87" s="947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939"/>
      <c r="P87" s="941"/>
      <c r="Q87" s="94"/>
      <c r="R87" s="40"/>
      <c r="S87" s="41"/>
      <c r="T87" s="42"/>
      <c r="U87" s="43"/>
      <c r="V87" s="44"/>
    </row>
    <row r="88" spans="1:22" ht="17.25" x14ac:dyDescent="0.3">
      <c r="A88" s="944"/>
      <c r="B88" s="659" t="s">
        <v>484</v>
      </c>
      <c r="C88" s="946"/>
      <c r="D88" s="438"/>
      <c r="E88" s="97"/>
      <c r="F88" s="418">
        <v>744</v>
      </c>
      <c r="G88" s="948"/>
      <c r="H88" s="947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939"/>
      <c r="P88" s="941"/>
      <c r="Q88" s="94"/>
      <c r="R88" s="40"/>
      <c r="S88" s="41"/>
      <c r="T88" s="42"/>
      <c r="U88" s="43"/>
      <c r="V88" s="44"/>
    </row>
    <row r="89" spans="1:22" ht="18" thickBot="1" x14ac:dyDescent="0.35">
      <c r="A89" s="945"/>
      <c r="B89" s="659" t="s">
        <v>485</v>
      </c>
      <c r="C89" s="876"/>
      <c r="D89" s="438"/>
      <c r="E89" s="97"/>
      <c r="F89" s="418">
        <v>1469</v>
      </c>
      <c r="G89" s="887"/>
      <c r="H89" s="897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923"/>
      <c r="P89" s="942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837" t="s">
        <v>19</v>
      </c>
      <c r="G253" s="837"/>
      <c r="H253" s="838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O82:O89"/>
    <mergeCell ref="P82:P89"/>
    <mergeCell ref="F253:H253"/>
    <mergeCell ref="A1:J2"/>
    <mergeCell ref="A82:A89"/>
    <mergeCell ref="C82:C89"/>
    <mergeCell ref="H82:H89"/>
    <mergeCell ref="G82:G89"/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50" t="s">
        <v>426</v>
      </c>
      <c r="B1" s="850"/>
      <c r="C1" s="850"/>
      <c r="D1" s="850"/>
      <c r="E1" s="850"/>
      <c r="F1" s="850"/>
      <c r="G1" s="850"/>
      <c r="H1" s="850"/>
      <c r="I1" s="850"/>
      <c r="J1" s="85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48" t="s">
        <v>99</v>
      </c>
      <c r="X1" s="849"/>
    </row>
    <row r="2" spans="1:24" thickBot="1" x14ac:dyDescent="0.3">
      <c r="A2" s="850"/>
      <c r="B2" s="850"/>
      <c r="C2" s="850"/>
      <c r="D2" s="850"/>
      <c r="E2" s="850"/>
      <c r="F2" s="850"/>
      <c r="G2" s="850"/>
      <c r="H2" s="850"/>
      <c r="I2" s="850"/>
      <c r="J2" s="8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863" t="s">
        <v>55</v>
      </c>
      <c r="B54" s="328" t="s">
        <v>56</v>
      </c>
      <c r="C54" s="963" t="s">
        <v>521</v>
      </c>
      <c r="D54" s="608"/>
      <c r="E54" s="607"/>
      <c r="F54" s="51">
        <v>1499.2</v>
      </c>
      <c r="G54" s="87">
        <v>44361</v>
      </c>
      <c r="H54" s="968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961" t="s">
        <v>224</v>
      </c>
      <c r="P54" s="962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864"/>
      <c r="B55" s="328" t="s">
        <v>441</v>
      </c>
      <c r="C55" s="964"/>
      <c r="D55" s="608"/>
      <c r="E55" s="607"/>
      <c r="F55" s="51">
        <v>90</v>
      </c>
      <c r="G55" s="87">
        <v>44361</v>
      </c>
      <c r="H55" s="969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961"/>
      <c r="P55" s="962"/>
      <c r="Q55" s="508"/>
      <c r="R55" s="40"/>
      <c r="S55" s="67"/>
      <c r="T55" s="67"/>
      <c r="U55" s="43"/>
      <c r="V55" s="326"/>
    </row>
    <row r="56" spans="1:24" ht="23.25" customHeight="1" x14ac:dyDescent="0.3">
      <c r="A56" s="965" t="s">
        <v>55</v>
      </c>
      <c r="B56" s="328" t="s">
        <v>56</v>
      </c>
      <c r="C56" s="967" t="s">
        <v>524</v>
      </c>
      <c r="D56" s="608"/>
      <c r="E56" s="607"/>
      <c r="F56" s="51">
        <v>1318</v>
      </c>
      <c r="G56" s="87">
        <v>44368</v>
      </c>
      <c r="H56" s="896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833" t="s">
        <v>224</v>
      </c>
      <c r="P56" s="949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966"/>
      <c r="B57" s="328" t="s">
        <v>441</v>
      </c>
      <c r="C57" s="967"/>
      <c r="D57" s="608"/>
      <c r="E57" s="607"/>
      <c r="F57" s="51">
        <v>112.8</v>
      </c>
      <c r="G57" s="87">
        <v>44368</v>
      </c>
      <c r="H57" s="897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834"/>
      <c r="P57" s="950"/>
      <c r="Q57" s="508"/>
      <c r="R57" s="40"/>
      <c r="S57" s="67"/>
      <c r="T57" s="67"/>
      <c r="U57" s="43"/>
      <c r="V57" s="44"/>
    </row>
    <row r="58" spans="1:24" ht="26.25" customHeight="1" x14ac:dyDescent="0.3">
      <c r="A58" s="898" t="s">
        <v>55</v>
      </c>
      <c r="B58" s="328" t="s">
        <v>56</v>
      </c>
      <c r="C58" s="829" t="s">
        <v>525</v>
      </c>
      <c r="D58" s="608"/>
      <c r="E58" s="607"/>
      <c r="F58" s="51">
        <v>1272.8</v>
      </c>
      <c r="G58" s="953">
        <v>44375</v>
      </c>
      <c r="H58" s="951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833" t="s">
        <v>224</v>
      </c>
      <c r="P58" s="949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899"/>
      <c r="B59" s="292" t="s">
        <v>441</v>
      </c>
      <c r="C59" s="830"/>
      <c r="D59" s="610"/>
      <c r="E59" s="609"/>
      <c r="F59" s="51">
        <v>91.4</v>
      </c>
      <c r="G59" s="954"/>
      <c r="H59" s="952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834"/>
      <c r="P59" s="950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957" t="s">
        <v>451</v>
      </c>
      <c r="B72" s="659" t="s">
        <v>452</v>
      </c>
      <c r="C72" s="955" t="s">
        <v>453</v>
      </c>
      <c r="D72" s="660"/>
      <c r="E72" s="613"/>
      <c r="F72" s="51">
        <v>202.02</v>
      </c>
      <c r="G72" s="87">
        <v>44361</v>
      </c>
      <c r="H72" s="951" t="s">
        <v>455</v>
      </c>
      <c r="I72" s="48">
        <v>202.02</v>
      </c>
      <c r="J72" s="35">
        <f t="shared" si="0"/>
        <v>0</v>
      </c>
      <c r="K72" s="56">
        <v>55</v>
      </c>
      <c r="L72" s="959" t="s">
        <v>460</v>
      </c>
      <c r="M72" s="960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958"/>
      <c r="B73" s="659" t="s">
        <v>454</v>
      </c>
      <c r="C73" s="956"/>
      <c r="D73" s="660"/>
      <c r="E73" s="613"/>
      <c r="F73" s="51">
        <v>72.849999999999994</v>
      </c>
      <c r="G73" s="87">
        <v>44361</v>
      </c>
      <c r="H73" s="952"/>
      <c r="I73" s="48">
        <v>72.849999999999994</v>
      </c>
      <c r="J73" s="35">
        <f t="shared" si="0"/>
        <v>0</v>
      </c>
      <c r="K73" s="56">
        <v>100</v>
      </c>
      <c r="L73" s="959"/>
      <c r="M73" s="960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837" t="s">
        <v>19</v>
      </c>
      <c r="G243" s="837"/>
      <c r="H243" s="838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  <mergeCell ref="P56:P57"/>
    <mergeCell ref="C58:C59"/>
    <mergeCell ref="A58:A59"/>
    <mergeCell ref="H58:H59"/>
    <mergeCell ref="G58:G59"/>
    <mergeCell ref="O58:O59"/>
    <mergeCell ref="P58:P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50" t="s">
        <v>502</v>
      </c>
      <c r="B1" s="850"/>
      <c r="C1" s="850"/>
      <c r="D1" s="850"/>
      <c r="E1" s="850"/>
      <c r="F1" s="850"/>
      <c r="G1" s="850"/>
      <c r="H1" s="850"/>
      <c r="I1" s="850"/>
      <c r="J1" s="85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48" t="s">
        <v>99</v>
      </c>
      <c r="X1" s="849"/>
    </row>
    <row r="2" spans="1:24" thickBot="1" x14ac:dyDescent="0.3">
      <c r="A2" s="850"/>
      <c r="B2" s="850"/>
      <c r="C2" s="850"/>
      <c r="D2" s="850"/>
      <c r="E2" s="850"/>
      <c r="F2" s="850"/>
      <c r="G2" s="850"/>
      <c r="H2" s="850"/>
      <c r="I2" s="850"/>
      <c r="J2" s="8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978" t="s">
        <v>440</v>
      </c>
      <c r="B53" s="328" t="s">
        <v>56</v>
      </c>
      <c r="C53" s="904" t="s">
        <v>558</v>
      </c>
      <c r="D53" s="716"/>
      <c r="E53" s="607"/>
      <c r="F53" s="320">
        <v>1888.8</v>
      </c>
      <c r="G53" s="321">
        <v>44382</v>
      </c>
      <c r="H53" s="908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916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79"/>
      <c r="B54" s="328" t="s">
        <v>441</v>
      </c>
      <c r="C54" s="905"/>
      <c r="D54" s="717"/>
      <c r="E54" s="607"/>
      <c r="F54" s="51">
        <v>101.8</v>
      </c>
      <c r="G54" s="87">
        <v>44382</v>
      </c>
      <c r="H54" s="909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917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912" t="s">
        <v>551</v>
      </c>
      <c r="B60" s="736" t="s">
        <v>552</v>
      </c>
      <c r="C60" s="972" t="s">
        <v>553</v>
      </c>
      <c r="D60" s="707"/>
      <c r="E60" s="609"/>
      <c r="F60" s="51">
        <v>9342.59</v>
      </c>
      <c r="G60" s="974">
        <v>44391</v>
      </c>
      <c r="H60" s="843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865" t="s">
        <v>224</v>
      </c>
      <c r="P60" s="976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913"/>
      <c r="B61" s="599" t="s">
        <v>53</v>
      </c>
      <c r="C61" s="973"/>
      <c r="D61" s="707"/>
      <c r="E61" s="609"/>
      <c r="F61" s="51">
        <v>1320</v>
      </c>
      <c r="G61" s="975"/>
      <c r="H61" s="832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866"/>
      <c r="P61" s="977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970"/>
      <c r="M73" s="971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970"/>
      <c r="M74" s="971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837" t="s">
        <v>19</v>
      </c>
      <c r="G244" s="837"/>
      <c r="H244" s="838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50" t="s">
        <v>598</v>
      </c>
      <c r="B1" s="850"/>
      <c r="C1" s="850"/>
      <c r="D1" s="850"/>
      <c r="E1" s="850"/>
      <c r="F1" s="850"/>
      <c r="G1" s="850"/>
      <c r="H1" s="850"/>
      <c r="I1" s="850"/>
      <c r="J1" s="85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48" t="s">
        <v>99</v>
      </c>
      <c r="X1" s="849"/>
    </row>
    <row r="2" spans="1:24" thickBot="1" x14ac:dyDescent="0.3">
      <c r="A2" s="850"/>
      <c r="B2" s="850"/>
      <c r="C2" s="850"/>
      <c r="D2" s="850"/>
      <c r="E2" s="850"/>
      <c r="F2" s="850"/>
      <c r="G2" s="850"/>
      <c r="H2" s="850"/>
      <c r="I2" s="850"/>
      <c r="J2" s="8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989" t="s">
        <v>55</v>
      </c>
      <c r="B54" s="292" t="s">
        <v>56</v>
      </c>
      <c r="C54" s="991" t="s">
        <v>621</v>
      </c>
      <c r="D54" s="716"/>
      <c r="E54" s="607"/>
      <c r="F54" s="327">
        <v>1300.4050999999999</v>
      </c>
      <c r="G54" s="321">
        <v>44410</v>
      </c>
      <c r="H54" s="968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916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990"/>
      <c r="B55" s="292" t="s">
        <v>397</v>
      </c>
      <c r="C55" s="992"/>
      <c r="D55" s="717"/>
      <c r="E55" s="607"/>
      <c r="F55" s="51">
        <v>99.4</v>
      </c>
      <c r="G55" s="87">
        <v>44410</v>
      </c>
      <c r="H55" s="969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917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993" t="s">
        <v>55</v>
      </c>
      <c r="B59" s="328" t="s">
        <v>56</v>
      </c>
      <c r="C59" s="841" t="s">
        <v>675</v>
      </c>
      <c r="D59" s="608"/>
      <c r="E59" s="607"/>
      <c r="F59" s="51">
        <v>185</v>
      </c>
      <c r="G59" s="49">
        <v>44425</v>
      </c>
      <c r="H59" s="985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833" t="s">
        <v>35</v>
      </c>
      <c r="P59" s="987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994"/>
      <c r="B60" s="328" t="s">
        <v>397</v>
      </c>
      <c r="C60" s="885"/>
      <c r="D60" s="608"/>
      <c r="E60" s="607"/>
      <c r="F60" s="51">
        <v>112.5</v>
      </c>
      <c r="G60" s="49">
        <v>44425</v>
      </c>
      <c r="H60" s="986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834"/>
      <c r="P60" s="988"/>
      <c r="Q60" s="508"/>
      <c r="R60" s="40"/>
      <c r="S60" s="67"/>
      <c r="T60" s="67"/>
      <c r="U60" s="43"/>
      <c r="V60" s="44"/>
    </row>
    <row r="61" spans="1:24" ht="17.25" x14ac:dyDescent="0.3">
      <c r="A61" s="993" t="s">
        <v>55</v>
      </c>
      <c r="B61" s="292" t="s">
        <v>56</v>
      </c>
      <c r="C61" s="841" t="s">
        <v>676</v>
      </c>
      <c r="D61" s="608"/>
      <c r="E61" s="607"/>
      <c r="F61" s="51">
        <v>190.4</v>
      </c>
      <c r="G61" s="49">
        <v>44427</v>
      </c>
      <c r="H61" s="985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833" t="s">
        <v>35</v>
      </c>
      <c r="P61" s="987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995"/>
      <c r="B62" s="292" t="s">
        <v>397</v>
      </c>
      <c r="C62" s="885"/>
      <c r="D62" s="608"/>
      <c r="E62" s="607"/>
      <c r="F62" s="51">
        <f>103.9+104.4</f>
        <v>208.3</v>
      </c>
      <c r="G62" s="49">
        <v>44427</v>
      </c>
      <c r="H62" s="986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834"/>
      <c r="P62" s="988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957" t="s">
        <v>55</v>
      </c>
      <c r="B64" s="292" t="s">
        <v>56</v>
      </c>
      <c r="C64" s="955" t="s">
        <v>704</v>
      </c>
      <c r="D64" s="717"/>
      <c r="E64" s="607"/>
      <c r="F64" s="51">
        <v>1160.2</v>
      </c>
      <c r="G64" s="87">
        <v>44431</v>
      </c>
      <c r="H64" s="951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981" t="s">
        <v>35</v>
      </c>
      <c r="P64" s="983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980"/>
      <c r="B65" s="292" t="s">
        <v>397</v>
      </c>
      <c r="C65" s="956"/>
      <c r="D65" s="717"/>
      <c r="E65" s="607"/>
      <c r="F65" s="51">
        <v>117.2</v>
      </c>
      <c r="G65" s="87">
        <v>44431</v>
      </c>
      <c r="H65" s="952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982"/>
      <c r="P65" s="984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957" t="s">
        <v>55</v>
      </c>
      <c r="B67" s="292" t="s">
        <v>56</v>
      </c>
      <c r="C67" s="841" t="s">
        <v>713</v>
      </c>
      <c r="D67" s="608"/>
      <c r="E67" s="607"/>
      <c r="F67" s="51">
        <v>162</v>
      </c>
      <c r="G67" s="49">
        <v>44434</v>
      </c>
      <c r="H67" s="985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833" t="s">
        <v>35</v>
      </c>
      <c r="P67" s="987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980"/>
      <c r="B68" s="292" t="s">
        <v>397</v>
      </c>
      <c r="C68" s="885"/>
      <c r="D68" s="608"/>
      <c r="E68" s="607"/>
      <c r="F68" s="51">
        <f>85.3+107.2</f>
        <v>192.5</v>
      </c>
      <c r="G68" s="49">
        <v>44434</v>
      </c>
      <c r="H68" s="986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834"/>
      <c r="P68" s="988"/>
      <c r="Q68" s="508"/>
      <c r="R68" s="40"/>
      <c r="S68" s="67"/>
      <c r="T68" s="67"/>
      <c r="U68" s="43"/>
      <c r="V68" s="44"/>
    </row>
    <row r="69" spans="1:22" ht="17.25" x14ac:dyDescent="0.3">
      <c r="A69" s="957" t="s">
        <v>55</v>
      </c>
      <c r="B69" s="292" t="s">
        <v>56</v>
      </c>
      <c r="C69" s="841" t="s">
        <v>714</v>
      </c>
      <c r="D69" s="608"/>
      <c r="E69" s="607"/>
      <c r="F69" s="51">
        <f>164.4+166</f>
        <v>330.4</v>
      </c>
      <c r="G69" s="49">
        <v>44435</v>
      </c>
      <c r="H69" s="985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833" t="s">
        <v>35</v>
      </c>
      <c r="P69" s="987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958"/>
      <c r="B70" s="292" t="s">
        <v>397</v>
      </c>
      <c r="C70" s="885"/>
      <c r="D70" s="608"/>
      <c r="E70" s="607"/>
      <c r="F70" s="51">
        <v>140.5</v>
      </c>
      <c r="G70" s="49">
        <v>44435</v>
      </c>
      <c r="H70" s="986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834"/>
      <c r="P70" s="988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970"/>
      <c r="M89" s="971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970"/>
      <c r="M90" s="971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837" t="s">
        <v>19</v>
      </c>
      <c r="G260" s="837"/>
      <c r="H260" s="838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C61:C62"/>
    <mergeCell ref="H61:H62"/>
    <mergeCell ref="O61:O62"/>
    <mergeCell ref="P61:P62"/>
    <mergeCell ref="F260:H260"/>
    <mergeCell ref="O67:O68"/>
    <mergeCell ref="P67:P68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A69:A70"/>
    <mergeCell ref="C69:C70"/>
    <mergeCell ref="H69:H70"/>
    <mergeCell ref="O69:O70"/>
    <mergeCell ref="P69:P70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7"/>
  <sheetViews>
    <sheetView tabSelected="1" workbookViewId="0">
      <pane xSplit="7" ySplit="3" topLeftCell="M22" activePane="bottomRight" state="frozen"/>
      <selection pane="topRight" activeCell="H1" sqref="H1"/>
      <selection pane="bottomLeft" activeCell="A4" sqref="A4"/>
      <selection pane="bottomRight" activeCell="O29" sqref="O29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50" t="s">
        <v>657</v>
      </c>
      <c r="B1" s="850"/>
      <c r="C1" s="850"/>
      <c r="D1" s="850"/>
      <c r="E1" s="850"/>
      <c r="F1" s="850"/>
      <c r="G1" s="850"/>
      <c r="H1" s="850"/>
      <c r="I1" s="850"/>
      <c r="J1" s="85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48" t="s">
        <v>99</v>
      </c>
      <c r="X1" s="849"/>
    </row>
    <row r="2" spans="1:24" thickBot="1" x14ac:dyDescent="0.3">
      <c r="A2" s="850"/>
      <c r="B2" s="850"/>
      <c r="C2" s="850"/>
      <c r="D2" s="850"/>
      <c r="E2" s="850"/>
      <c r="F2" s="850"/>
      <c r="G2" s="850"/>
      <c r="H2" s="850"/>
      <c r="I2" s="850"/>
      <c r="J2" s="85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5" si="0">I4-F4</f>
        <v>535</v>
      </c>
      <c r="K4" s="322">
        <v>36</v>
      </c>
      <c r="L4" s="758"/>
      <c r="M4" s="758"/>
      <c r="N4" s="38">
        <f t="shared" ref="N4:N149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43"/>
      <c r="V4" s="44"/>
      <c r="W4" s="378" t="s">
        <v>782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/>
      <c r="V5" s="44"/>
      <c r="W5" s="411" t="s">
        <v>782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/>
      <c r="V6" s="44"/>
      <c r="W6" s="43" t="s">
        <v>782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/>
      <c r="V7" s="44"/>
      <c r="W7" s="43" t="s">
        <v>782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/>
      <c r="V8" s="44"/>
      <c r="W8" s="43" t="s">
        <v>782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/>
      <c r="V9" s="44"/>
      <c r="W9" s="43" t="s">
        <v>782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/>
      <c r="V10" s="44"/>
      <c r="W10" s="43" t="s">
        <v>782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/>
      <c r="V11" s="44"/>
      <c r="W11" s="43" t="s">
        <v>782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/>
      <c r="V12" s="44"/>
      <c r="W12" s="43" t="s">
        <v>782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/>
      <c r="V13" s="44"/>
      <c r="W13" s="43" t="s">
        <v>782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/>
      <c r="V14" s="44"/>
      <c r="W14" s="43" t="s">
        <v>782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/>
      <c r="V15" s="44"/>
      <c r="W15" s="43" t="s">
        <v>782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/>
      <c r="V16" s="44"/>
      <c r="W16" s="43" t="s">
        <v>782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/>
      <c r="V17" s="44"/>
      <c r="W17" s="43" t="s">
        <v>782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/>
      <c r="V18" s="44"/>
      <c r="W18" s="43" t="s">
        <v>782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43"/>
      <c r="V19" s="44"/>
      <c r="W19" s="43" t="s">
        <v>782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43"/>
      <c r="V20" s="44"/>
      <c r="W20" s="43" t="s">
        <v>782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780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5" t="s">
        <v>781</v>
      </c>
      <c r="P21" s="732">
        <v>44470</v>
      </c>
      <c r="Q21" s="647">
        <v>20140</v>
      </c>
      <c r="R21" s="646">
        <v>44456</v>
      </c>
      <c r="S21" s="483"/>
      <c r="T21" s="42"/>
      <c r="U21" s="43"/>
      <c r="V21" s="44"/>
      <c r="W21" s="43" t="s">
        <v>782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792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5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43"/>
      <c r="V22" s="44"/>
      <c r="W22" s="43" t="s">
        <v>782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795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43"/>
      <c r="V23" s="44"/>
      <c r="W23" s="43" t="s">
        <v>782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797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5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43"/>
      <c r="V24" s="44"/>
      <c r="W24" s="43" t="s">
        <v>782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796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5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43"/>
      <c r="V25" s="44"/>
      <c r="W25" s="43" t="s">
        <v>782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791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5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43"/>
      <c r="V26" s="44"/>
      <c r="W26" s="43" t="s">
        <v>782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774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802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5" t="s">
        <v>206</v>
      </c>
      <c r="P27" s="732">
        <v>44480</v>
      </c>
      <c r="Q27" s="826">
        <v>25140</v>
      </c>
      <c r="R27" s="649">
        <v>44473</v>
      </c>
      <c r="S27" s="485"/>
      <c r="T27" s="67"/>
      <c r="U27" s="43"/>
      <c r="V27" s="44"/>
      <c r="W27" s="43" t="s">
        <v>782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774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801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5" t="s">
        <v>206</v>
      </c>
      <c r="P28" s="732">
        <v>44480</v>
      </c>
      <c r="Q28" s="826">
        <v>0</v>
      </c>
      <c r="R28" s="649">
        <v>44470</v>
      </c>
      <c r="S28" s="485"/>
      <c r="T28" s="67"/>
      <c r="U28" s="43"/>
      <c r="V28" s="44"/>
      <c r="W28" s="43" t="s">
        <v>782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775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807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5" t="s">
        <v>206</v>
      </c>
      <c r="P29" s="732">
        <v>44481</v>
      </c>
      <c r="Q29" s="826">
        <v>20140</v>
      </c>
      <c r="R29" s="649">
        <v>44470</v>
      </c>
      <c r="S29" s="485"/>
      <c r="T29" s="67"/>
      <c r="U29" s="43"/>
      <c r="V29" s="44"/>
      <c r="W29" s="43" t="s">
        <v>782</v>
      </c>
      <c r="X29" s="361">
        <v>4176</v>
      </c>
    </row>
    <row r="30" spans="1:24" ht="17.25" x14ac:dyDescent="0.3">
      <c r="A30" s="277" t="s">
        <v>772</v>
      </c>
      <c r="B30" s="283" t="s">
        <v>773</v>
      </c>
      <c r="C30" s="274" t="s">
        <v>776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793</v>
      </c>
      <c r="I30" s="51">
        <v>29835</v>
      </c>
      <c r="J30" s="35">
        <f t="shared" si="0"/>
        <v>5915</v>
      </c>
      <c r="K30" s="581">
        <v>33.5</v>
      </c>
      <c r="L30" s="323"/>
      <c r="M30" s="323"/>
      <c r="N30" s="57">
        <f t="shared" si="1"/>
        <v>999472.5</v>
      </c>
      <c r="O30" s="815"/>
      <c r="P30" s="732"/>
      <c r="Q30" s="826">
        <v>25040</v>
      </c>
      <c r="R30" s="649">
        <v>44470</v>
      </c>
      <c r="S30" s="485"/>
      <c r="T30" s="67"/>
      <c r="U30" s="43"/>
      <c r="V30" s="44"/>
      <c r="W30" s="43" t="s">
        <v>782</v>
      </c>
      <c r="X30" s="361">
        <v>4176</v>
      </c>
    </row>
    <row r="31" spans="1:24" ht="17.25" x14ac:dyDescent="0.3">
      <c r="A31" s="277"/>
      <c r="B31" s="283"/>
      <c r="C31" s="274"/>
      <c r="D31" s="93"/>
      <c r="E31" s="560">
        <f t="shared" ref="E31:E46" si="4">D31*F31</f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325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325"/>
      <c r="V54" s="326"/>
      <c r="W54"/>
      <c r="X54"/>
    </row>
    <row r="55" spans="1:24" ht="30.75" customHeight="1" x14ac:dyDescent="0.3">
      <c r="A55" s="996" t="s">
        <v>55</v>
      </c>
      <c r="B55" s="292" t="s">
        <v>56</v>
      </c>
      <c r="C55" s="991" t="s">
        <v>726</v>
      </c>
      <c r="D55" s="717"/>
      <c r="E55" s="607"/>
      <c r="F55" s="51">
        <v>1598</v>
      </c>
      <c r="G55" s="87">
        <v>44445</v>
      </c>
      <c r="H55" s="968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999" t="s">
        <v>35</v>
      </c>
      <c r="P55" s="1001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997"/>
      <c r="B56" s="292" t="s">
        <v>441</v>
      </c>
      <c r="C56" s="998"/>
      <c r="D56" s="717"/>
      <c r="E56" s="607"/>
      <c r="F56" s="51">
        <v>91.6</v>
      </c>
      <c r="G56" s="87">
        <v>44445</v>
      </c>
      <c r="H56" s="969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000"/>
      <c r="P56" s="1002"/>
      <c r="Q56" s="712"/>
      <c r="R56" s="40"/>
      <c r="S56" s="67"/>
      <c r="T56" s="67"/>
      <c r="U56" s="43"/>
      <c r="V56" s="44"/>
    </row>
    <row r="57" spans="1:24" ht="18.75" customHeight="1" x14ac:dyDescent="0.3">
      <c r="A57" s="817" t="s">
        <v>55</v>
      </c>
      <c r="B57" s="292" t="s">
        <v>56</v>
      </c>
      <c r="C57" s="822" t="s">
        <v>784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20" t="s">
        <v>35</v>
      </c>
      <c r="P57" s="821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7" t="s">
        <v>55</v>
      </c>
      <c r="B58" s="292" t="s">
        <v>56</v>
      </c>
      <c r="C58" s="822" t="s">
        <v>785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20" t="s">
        <v>35</v>
      </c>
      <c r="P58" s="821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7" t="s">
        <v>55</v>
      </c>
      <c r="B59" s="292" t="s">
        <v>56</v>
      </c>
      <c r="C59" s="822" t="s">
        <v>786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20" t="s">
        <v>35</v>
      </c>
      <c r="P59" s="821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7" t="s">
        <v>55</v>
      </c>
      <c r="B60" s="292" t="s">
        <v>56</v>
      </c>
      <c r="C60" s="818" t="s">
        <v>787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20" t="s">
        <v>35</v>
      </c>
      <c r="P60" s="821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7" t="s">
        <v>55</v>
      </c>
      <c r="B61" s="292" t="s">
        <v>56</v>
      </c>
      <c r="C61" s="822" t="s">
        <v>788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20" t="s">
        <v>35</v>
      </c>
      <c r="P61" s="821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4" t="s">
        <v>790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5">
        <f t="shared" si="6"/>
        <v>73470</v>
      </c>
      <c r="O63" s="774" t="s">
        <v>35</v>
      </c>
      <c r="P63" s="816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3" t="s">
        <v>789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9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/>
      <c r="B65" s="328"/>
      <c r="C65" s="610"/>
      <c r="D65" s="608"/>
      <c r="E65" s="607"/>
      <c r="F65" s="51"/>
      <c r="G65" s="49"/>
      <c r="H65" s="620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67"/>
      <c r="T65" s="67"/>
      <c r="U65" s="43"/>
      <c r="V65" s="44"/>
    </row>
    <row r="66" spans="1:22" ht="17.25" x14ac:dyDescent="0.3">
      <c r="A66" s="291"/>
      <c r="B66" s="759"/>
      <c r="C66" s="708"/>
      <c r="D66" s="760"/>
      <c r="E66" s="761"/>
      <c r="F66" s="762"/>
      <c r="G66" s="419"/>
      <c r="H66" s="620"/>
      <c r="I66" s="51"/>
      <c r="J66" s="35">
        <f t="shared" si="0"/>
        <v>0</v>
      </c>
      <c r="K66" s="36"/>
      <c r="L66" s="52"/>
      <c r="M66" s="52"/>
      <c r="N66" s="38">
        <f t="shared" si="1"/>
        <v>0</v>
      </c>
      <c r="O66" s="508"/>
      <c r="P66" s="702"/>
      <c r="Q66" s="508"/>
      <c r="R66" s="40"/>
      <c r="S66" s="67"/>
      <c r="T66" s="67"/>
      <c r="U66" s="43"/>
      <c r="V66" s="44"/>
    </row>
    <row r="67" spans="1:22" ht="18" customHeight="1" x14ac:dyDescent="0.3">
      <c r="A67" s="102" t="s">
        <v>32</v>
      </c>
      <c r="B67" s="286" t="s">
        <v>666</v>
      </c>
      <c r="C67" s="619" t="s">
        <v>667</v>
      </c>
      <c r="D67" s="610"/>
      <c r="E67" s="609"/>
      <c r="F67" s="51">
        <v>500</v>
      </c>
      <c r="G67" s="49">
        <v>44440</v>
      </c>
      <c r="H67" s="621" t="s">
        <v>668</v>
      </c>
      <c r="I67" s="51">
        <v>500</v>
      </c>
      <c r="J67" s="35">
        <f t="shared" si="0"/>
        <v>0</v>
      </c>
      <c r="K67" s="36">
        <v>60</v>
      </c>
      <c r="L67" s="52"/>
      <c r="M67" s="52"/>
      <c r="N67" s="38">
        <f t="shared" si="1"/>
        <v>30000</v>
      </c>
      <c r="O67" s="508" t="s">
        <v>35</v>
      </c>
      <c r="P67" s="702">
        <v>44441</v>
      </c>
      <c r="Q67" s="508"/>
      <c r="R67" s="40"/>
      <c r="S67" s="41"/>
      <c r="T67" s="42"/>
      <c r="U67" s="43"/>
      <c r="V67" s="44"/>
    </row>
    <row r="68" spans="1:22" ht="18" customHeight="1" x14ac:dyDescent="0.3">
      <c r="A68" s="102" t="s">
        <v>24</v>
      </c>
      <c r="B68" s="286" t="s">
        <v>485</v>
      </c>
      <c r="C68" s="619" t="s">
        <v>712</v>
      </c>
      <c r="D68" s="610"/>
      <c r="E68" s="609"/>
      <c r="F68" s="51">
        <v>735.2</v>
      </c>
      <c r="G68" s="49">
        <v>44441</v>
      </c>
      <c r="H68" s="621">
        <v>34568</v>
      </c>
      <c r="I68" s="51">
        <v>735.2</v>
      </c>
      <c r="J68" s="35">
        <f t="shared" si="0"/>
        <v>0</v>
      </c>
      <c r="K68" s="36">
        <v>74</v>
      </c>
      <c r="L68" s="52"/>
      <c r="M68" s="52"/>
      <c r="N68" s="38">
        <f t="shared" si="1"/>
        <v>54404.800000000003</v>
      </c>
      <c r="O68" s="508" t="s">
        <v>224</v>
      </c>
      <c r="P68" s="702">
        <v>44456</v>
      </c>
      <c r="Q68" s="508"/>
      <c r="R68" s="40"/>
      <c r="S68" s="41"/>
      <c r="T68" s="42"/>
      <c r="U68" s="43"/>
      <c r="V68" s="44"/>
    </row>
    <row r="69" spans="1:22" ht="18.600000000000001" customHeight="1" x14ac:dyDescent="0.3">
      <c r="A69" s="102" t="s">
        <v>32</v>
      </c>
      <c r="B69" s="286" t="s">
        <v>666</v>
      </c>
      <c r="C69" s="619" t="s">
        <v>686</v>
      </c>
      <c r="D69" s="610"/>
      <c r="E69" s="609"/>
      <c r="F69" s="51">
        <v>438</v>
      </c>
      <c r="G69" s="49">
        <v>44448</v>
      </c>
      <c r="H69" s="621" t="s">
        <v>687</v>
      </c>
      <c r="I69" s="51">
        <v>438</v>
      </c>
      <c r="J69" s="35">
        <f t="shared" si="0"/>
        <v>0</v>
      </c>
      <c r="K69" s="36">
        <v>60</v>
      </c>
      <c r="L69" s="52"/>
      <c r="M69" s="52"/>
      <c r="N69" s="38">
        <f t="shared" si="1"/>
        <v>26280</v>
      </c>
      <c r="O69" s="508" t="s">
        <v>212</v>
      </c>
      <c r="P69" s="702">
        <v>44449</v>
      </c>
      <c r="Q69" s="508"/>
      <c r="R69" s="40"/>
      <c r="S69" s="41"/>
      <c r="T69" s="42"/>
      <c r="U69" s="43"/>
      <c r="V69" s="44"/>
    </row>
    <row r="70" spans="1:22" ht="18.75" x14ac:dyDescent="0.3">
      <c r="A70" s="53" t="s">
        <v>59</v>
      </c>
      <c r="B70" s="286"/>
      <c r="C70" s="610"/>
      <c r="D70" s="610"/>
      <c r="E70" s="609"/>
      <c r="F70" s="51"/>
      <c r="G70" s="49"/>
      <c r="H70" s="622"/>
      <c r="I70" s="51"/>
      <c r="J70" s="35">
        <f t="shared" si="0"/>
        <v>0</v>
      </c>
      <c r="K70" s="36"/>
      <c r="L70" s="52"/>
      <c r="M70" s="52"/>
      <c r="N70" s="38">
        <f t="shared" si="1"/>
        <v>0</v>
      </c>
      <c r="O70" s="508"/>
      <c r="P70" s="702"/>
      <c r="Q70" s="508"/>
      <c r="R70" s="40"/>
      <c r="S70" s="41"/>
      <c r="T70" s="42"/>
      <c r="U70" s="43"/>
      <c r="V70" s="44"/>
    </row>
    <row r="71" spans="1:22" ht="17.25" customHeight="1" x14ac:dyDescent="0.3">
      <c r="A71" s="102" t="s">
        <v>59</v>
      </c>
      <c r="B71" s="286"/>
      <c r="C71" s="619"/>
      <c r="D71" s="610"/>
      <c r="E71" s="609"/>
      <c r="F71" s="51"/>
      <c r="G71" s="49"/>
      <c r="H71" s="622"/>
      <c r="I71" s="51"/>
      <c r="J71" s="35">
        <f t="shared" si="0"/>
        <v>0</v>
      </c>
      <c r="K71" s="36"/>
      <c r="L71" s="52"/>
      <c r="M71" s="52"/>
      <c r="N71" s="38">
        <f t="shared" si="1"/>
        <v>0</v>
      </c>
      <c r="O71" s="508"/>
      <c r="P71" s="276"/>
      <c r="Q71" s="508"/>
      <c r="R71" s="40"/>
      <c r="S71" s="41"/>
      <c r="T71" s="42"/>
      <c r="U71" s="43"/>
      <c r="V71" s="44"/>
    </row>
    <row r="72" spans="1:22" ht="18.75" customHeight="1" x14ac:dyDescent="0.3">
      <c r="A72" s="102" t="s">
        <v>701</v>
      </c>
      <c r="B72" s="777" t="s">
        <v>702</v>
      </c>
      <c r="C72" s="619" t="s">
        <v>783</v>
      </c>
      <c r="D72" s="610"/>
      <c r="E72" s="609"/>
      <c r="F72" s="51">
        <v>1845.2</v>
      </c>
      <c r="G72" s="49">
        <v>44453</v>
      </c>
      <c r="H72" s="621">
        <v>125730</v>
      </c>
      <c r="I72" s="51">
        <v>1845.2</v>
      </c>
      <c r="J72" s="35">
        <f t="shared" si="0"/>
        <v>0</v>
      </c>
      <c r="K72" s="322">
        <v>50</v>
      </c>
      <c r="L72" s="52"/>
      <c r="M72" s="52"/>
      <c r="N72" s="38">
        <f t="shared" si="1"/>
        <v>92260</v>
      </c>
      <c r="O72" s="454" t="s">
        <v>35</v>
      </c>
      <c r="P72" s="819">
        <v>44474</v>
      </c>
      <c r="Q72" s="508"/>
      <c r="R72" s="40"/>
      <c r="S72" s="41"/>
      <c r="T72" s="42"/>
      <c r="U72" s="43"/>
      <c r="V72" s="44"/>
    </row>
    <row r="73" spans="1:22" ht="18.75" x14ac:dyDescent="0.3">
      <c r="A73" s="53" t="s">
        <v>701</v>
      </c>
      <c r="B73" s="777" t="s">
        <v>703</v>
      </c>
      <c r="C73" s="610"/>
      <c r="D73" s="610"/>
      <c r="E73" s="609"/>
      <c r="F73" s="51">
        <v>2713</v>
      </c>
      <c r="G73" s="49">
        <v>44456</v>
      </c>
      <c r="H73" s="622">
        <v>125857</v>
      </c>
      <c r="I73" s="51">
        <v>2737</v>
      </c>
      <c r="J73" s="35">
        <f t="shared" si="0"/>
        <v>24</v>
      </c>
      <c r="K73" s="477">
        <v>50</v>
      </c>
      <c r="L73" s="52"/>
      <c r="M73" s="52"/>
      <c r="N73" s="38">
        <f t="shared" si="1"/>
        <v>136850</v>
      </c>
      <c r="O73" s="508" t="s">
        <v>35</v>
      </c>
      <c r="P73" s="702">
        <v>44474</v>
      </c>
      <c r="Q73" s="508"/>
      <c r="R73" s="40"/>
      <c r="S73" s="41"/>
      <c r="T73" s="42"/>
      <c r="U73" s="43"/>
      <c r="V73" s="44"/>
    </row>
    <row r="74" spans="1:22" ht="18.75" customHeight="1" x14ac:dyDescent="0.3">
      <c r="A74" s="287" t="s">
        <v>733</v>
      </c>
      <c r="B74" s="286" t="s">
        <v>607</v>
      </c>
      <c r="C74" s="619" t="s">
        <v>737</v>
      </c>
      <c r="D74" s="610"/>
      <c r="E74" s="609"/>
      <c r="F74" s="51">
        <v>3328.27</v>
      </c>
      <c r="G74" s="49">
        <v>44452</v>
      </c>
      <c r="H74" s="622" t="s">
        <v>738</v>
      </c>
      <c r="I74" s="51">
        <v>3328.27</v>
      </c>
      <c r="J74" s="35">
        <f>I74-F74</f>
        <v>0</v>
      </c>
      <c r="K74" s="36">
        <v>20</v>
      </c>
      <c r="L74" s="52"/>
      <c r="M74" s="52"/>
      <c r="N74" s="38">
        <f>K74*I74</f>
        <v>66565.399999999994</v>
      </c>
      <c r="O74" s="508" t="s">
        <v>459</v>
      </c>
      <c r="P74" s="702">
        <v>44462</v>
      </c>
      <c r="Q74" s="508"/>
      <c r="R74" s="40"/>
      <c r="S74" s="41"/>
      <c r="T74" s="42"/>
      <c r="U74" s="43"/>
      <c r="V74" s="44"/>
    </row>
    <row r="75" spans="1:22" ht="18.75" customHeight="1" x14ac:dyDescent="0.3">
      <c r="A75" s="287" t="s">
        <v>733</v>
      </c>
      <c r="B75" s="286" t="s">
        <v>734</v>
      </c>
      <c r="C75" s="619" t="s">
        <v>735</v>
      </c>
      <c r="D75" s="610"/>
      <c r="E75" s="609"/>
      <c r="F75" s="51">
        <v>2080</v>
      </c>
      <c r="G75" s="49">
        <v>44453</v>
      </c>
      <c r="H75" s="622" t="s">
        <v>736</v>
      </c>
      <c r="I75" s="51">
        <v>2080</v>
      </c>
      <c r="J75" s="35">
        <f>I75-F75</f>
        <v>0</v>
      </c>
      <c r="K75" s="36">
        <v>52</v>
      </c>
      <c r="L75" s="52"/>
      <c r="M75" s="52"/>
      <c r="N75" s="38">
        <f>K75*I75</f>
        <v>108160</v>
      </c>
      <c r="O75" s="508" t="s">
        <v>224</v>
      </c>
      <c r="P75" s="702">
        <v>44462</v>
      </c>
      <c r="Q75" s="508"/>
      <c r="R75" s="40"/>
      <c r="S75" s="41"/>
      <c r="T75" s="42"/>
      <c r="U75" s="43"/>
      <c r="V75" s="44"/>
    </row>
    <row r="76" spans="1:22" ht="18.75" x14ac:dyDescent="0.3">
      <c r="A76" s="53" t="s">
        <v>32</v>
      </c>
      <c r="B76" s="286" t="s">
        <v>666</v>
      </c>
      <c r="C76" s="610" t="s">
        <v>741</v>
      </c>
      <c r="D76" s="610"/>
      <c r="E76" s="609"/>
      <c r="F76" s="51">
        <v>200</v>
      </c>
      <c r="G76" s="49">
        <v>44459</v>
      </c>
      <c r="H76" s="622" t="s">
        <v>742</v>
      </c>
      <c r="I76" s="51">
        <v>200</v>
      </c>
      <c r="J76" s="35">
        <f t="shared" si="0"/>
        <v>0</v>
      </c>
      <c r="K76" s="36">
        <v>60</v>
      </c>
      <c r="L76" s="52"/>
      <c r="M76" s="52"/>
      <c r="N76" s="38">
        <f t="shared" si="1"/>
        <v>12000</v>
      </c>
      <c r="O76" s="508" t="s">
        <v>35</v>
      </c>
      <c r="P76" s="702">
        <v>44462</v>
      </c>
      <c r="Q76" s="508"/>
      <c r="R76" s="40"/>
      <c r="S76" s="41"/>
      <c r="T76" s="42"/>
      <c r="U76" s="43"/>
      <c r="V76" s="44"/>
    </row>
    <row r="77" spans="1:22" ht="16.5" customHeight="1" x14ac:dyDescent="0.3">
      <c r="A77" s="53" t="s">
        <v>32</v>
      </c>
      <c r="B77" s="286" t="s">
        <v>666</v>
      </c>
      <c r="C77" s="181" t="s">
        <v>750</v>
      </c>
      <c r="D77" s="612"/>
      <c r="E77" s="613"/>
      <c r="F77" s="51">
        <v>442</v>
      </c>
      <c r="G77" s="49">
        <v>44462</v>
      </c>
      <c r="H77" s="620" t="s">
        <v>751</v>
      </c>
      <c r="I77" s="51">
        <v>442</v>
      </c>
      <c r="J77" s="35">
        <f t="shared" si="0"/>
        <v>0</v>
      </c>
      <c r="K77" s="56">
        <v>60</v>
      </c>
      <c r="L77" s="52"/>
      <c r="M77" s="52"/>
      <c r="N77" s="38">
        <f t="shared" si="1"/>
        <v>26520</v>
      </c>
      <c r="O77" s="508" t="s">
        <v>212</v>
      </c>
      <c r="P77" s="702">
        <v>44463</v>
      </c>
      <c r="Q77" s="508"/>
      <c r="R77" s="40"/>
      <c r="S77" s="41"/>
      <c r="T77" s="42"/>
      <c r="U77" s="43"/>
      <c r="V77" s="44"/>
    </row>
    <row r="78" spans="1:22" s="327" customFormat="1" ht="16.5" customHeight="1" x14ac:dyDescent="0.3">
      <c r="A78" s="277" t="s">
        <v>32</v>
      </c>
      <c r="B78" s="286" t="s">
        <v>666</v>
      </c>
      <c r="C78" s="763" t="s">
        <v>752</v>
      </c>
      <c r="D78" s="596"/>
      <c r="E78" s="97"/>
      <c r="F78" s="320">
        <v>384</v>
      </c>
      <c r="G78" s="276">
        <v>44466</v>
      </c>
      <c r="H78" s="597" t="s">
        <v>753</v>
      </c>
      <c r="I78" s="626">
        <v>384</v>
      </c>
      <c r="J78" s="35">
        <f t="shared" si="0"/>
        <v>0</v>
      </c>
      <c r="K78" s="581">
        <v>60</v>
      </c>
      <c r="L78" s="323"/>
      <c r="M78" s="323"/>
      <c r="N78" s="38">
        <f t="shared" si="1"/>
        <v>23040</v>
      </c>
      <c r="O78" s="508" t="s">
        <v>754</v>
      </c>
      <c r="P78" s="702">
        <v>44468</v>
      </c>
      <c r="Q78" s="508"/>
      <c r="R78" s="324"/>
      <c r="S78" s="41"/>
      <c r="T78" s="42"/>
      <c r="U78" s="325"/>
      <c r="V78" s="326"/>
    </row>
    <row r="79" spans="1:22" s="327" customFormat="1" ht="16.5" customHeight="1" x14ac:dyDescent="0.3">
      <c r="A79" s="279"/>
      <c r="B79" s="286"/>
      <c r="C79" s="629"/>
      <c r="D79" s="628"/>
      <c r="E79" s="613"/>
      <c r="F79" s="320"/>
      <c r="G79" s="276"/>
      <c r="H79" s="630"/>
      <c r="I79" s="320"/>
      <c r="J79" s="35">
        <f t="shared" si="0"/>
        <v>0</v>
      </c>
      <c r="K79" s="581"/>
      <c r="L79" s="323"/>
      <c r="M79" s="323"/>
      <c r="N79" s="38">
        <f t="shared" si="1"/>
        <v>0</v>
      </c>
      <c r="O79" s="508"/>
      <c r="P79" s="702"/>
      <c r="Q79" s="508"/>
      <c r="R79" s="324"/>
      <c r="S79" s="41"/>
      <c r="T79" s="42"/>
      <c r="U79" s="325"/>
      <c r="V79" s="326"/>
    </row>
    <row r="80" spans="1:22" s="327" customFormat="1" ht="16.5" customHeight="1" x14ac:dyDescent="0.3">
      <c r="A80" s="279"/>
      <c r="B80" s="425"/>
      <c r="C80" s="629"/>
      <c r="D80" s="628"/>
      <c r="E80" s="613"/>
      <c r="F80" s="320"/>
      <c r="G80" s="276"/>
      <c r="H80" s="630"/>
      <c r="I80" s="320"/>
      <c r="J80" s="35">
        <f t="shared" si="0"/>
        <v>0</v>
      </c>
      <c r="K80" s="581"/>
      <c r="L80" s="323"/>
      <c r="M80" s="323"/>
      <c r="N80" s="38">
        <f t="shared" si="1"/>
        <v>0</v>
      </c>
      <c r="O80" s="508"/>
      <c r="P80" s="702"/>
      <c r="Q80" s="508"/>
      <c r="R80" s="324"/>
      <c r="S80" s="41"/>
      <c r="T80" s="42"/>
      <c r="U80" s="325"/>
      <c r="V80" s="326"/>
    </row>
    <row r="81" spans="1:22" s="327" customFormat="1" ht="16.5" customHeight="1" x14ac:dyDescent="0.3">
      <c r="A81" s="279"/>
      <c r="B81" s="425"/>
      <c r="C81" s="629"/>
      <c r="D81" s="628"/>
      <c r="E81" s="613"/>
      <c r="F81" s="320"/>
      <c r="G81" s="276"/>
      <c r="H81" s="630"/>
      <c r="I81" s="320"/>
      <c r="J81" s="35">
        <f t="shared" si="0"/>
        <v>0</v>
      </c>
      <c r="K81" s="581"/>
      <c r="L81" s="323"/>
      <c r="M81" s="323"/>
      <c r="N81" s="38">
        <f t="shared" si="1"/>
        <v>0</v>
      </c>
      <c r="O81" s="508"/>
      <c r="P81" s="702"/>
      <c r="Q81" s="508"/>
      <c r="R81" s="324"/>
      <c r="S81" s="41"/>
      <c r="T81" s="42"/>
      <c r="U81" s="325"/>
      <c r="V81" s="326"/>
    </row>
    <row r="82" spans="1:22" ht="16.5" customHeight="1" x14ac:dyDescent="0.3">
      <c r="A82" s="58"/>
      <c r="B82" s="61"/>
      <c r="C82" s="181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323"/>
      <c r="M82" s="323"/>
      <c r="N82" s="38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58"/>
      <c r="B83" s="61"/>
      <c r="C83" s="116"/>
      <c r="D83" s="612"/>
      <c r="E83" s="613"/>
      <c r="F83" s="51"/>
      <c r="G83" s="49"/>
      <c r="H83" s="684"/>
      <c r="I83" s="51"/>
      <c r="J83" s="35">
        <f t="shared" si="0"/>
        <v>0</v>
      </c>
      <c r="K83" s="56"/>
      <c r="L83" s="970"/>
      <c r="M83" s="971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58"/>
      <c r="B84" s="61"/>
      <c r="C84" s="116"/>
      <c r="D84" s="612"/>
      <c r="E84" s="613"/>
      <c r="F84" s="51"/>
      <c r="G84" s="49"/>
      <c r="H84" s="684"/>
      <c r="I84" s="51"/>
      <c r="J84" s="35">
        <f t="shared" si="0"/>
        <v>0</v>
      </c>
      <c r="K84" s="56"/>
      <c r="L84" s="970"/>
      <c r="M84" s="971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26.25" customHeight="1" x14ac:dyDescent="0.3">
      <c r="A85" s="683"/>
      <c r="B85" s="61"/>
      <c r="C85" s="757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685"/>
      <c r="M85" s="685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26.25" customHeight="1" x14ac:dyDescent="0.3">
      <c r="A86" s="683"/>
      <c r="B86" s="61"/>
      <c r="C86" s="757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685"/>
      <c r="M86" s="685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287"/>
      <c r="B87" s="61"/>
      <c r="C87" s="612"/>
      <c r="D87" s="612"/>
      <c r="E87" s="613"/>
      <c r="F87" s="51"/>
      <c r="G87" s="49"/>
      <c r="H87" s="620"/>
      <c r="I87" s="51"/>
      <c r="J87" s="35">
        <f t="shared" si="0"/>
        <v>0</v>
      </c>
      <c r="K87" s="56"/>
      <c r="L87" s="323"/>
      <c r="M87" s="323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287"/>
      <c r="B88" s="61"/>
      <c r="C88" s="612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287"/>
      <c r="B89" s="61"/>
      <c r="C89" s="612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287"/>
      <c r="B90" s="61"/>
      <c r="C90" s="612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1"/>
      <c r="D94" s="91"/>
      <c r="E94" s="93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25">
      <c r="A96" s="102"/>
      <c r="B96" s="58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1"/>
      <c r="U98" s="43"/>
      <c r="V98" s="44"/>
    </row>
    <row r="99" spans="1:22" ht="17.25" x14ac:dyDescent="0.3">
      <c r="A99" s="60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1"/>
      <c r="U99" s="43"/>
      <c r="V99" s="44"/>
    </row>
    <row r="100" spans="1:22" ht="18.75" x14ac:dyDescent="0.3">
      <c r="A100" s="61"/>
      <c r="B100" s="103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2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58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3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60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5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108"/>
      <c r="B116" s="61"/>
      <c r="C116" s="757"/>
      <c r="D116" s="757"/>
      <c r="E116" s="109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6"/>
      <c r="D117" s="96"/>
      <c r="E117" s="97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757"/>
      <c r="D118" s="757"/>
      <c r="E118" s="109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6"/>
      <c r="D119" s="96"/>
      <c r="E119" s="97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1"/>
      <c r="D120" s="91"/>
      <c r="E120" s="93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40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690"/>
      <c r="Q122" s="508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690"/>
      <c r="Q123" s="508"/>
      <c r="R123" s="112"/>
      <c r="S123" s="41"/>
      <c r="T123" s="42"/>
      <c r="U123" s="43"/>
      <c r="V123" s="44"/>
    </row>
    <row r="124" spans="1:22" ht="18.75" x14ac:dyDescent="0.3">
      <c r="A124" s="61"/>
      <c r="B124" s="61"/>
      <c r="C124" s="96"/>
      <c r="D124" s="96"/>
      <c r="E124" s="97"/>
      <c r="F124" s="51"/>
      <c r="G124" s="49"/>
      <c r="H124" s="111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112"/>
      <c r="S124" s="41"/>
      <c r="T124" s="42"/>
      <c r="U124" s="43"/>
      <c r="V124" s="44"/>
    </row>
    <row r="125" spans="1:22" ht="17.25" x14ac:dyDescent="0.3">
      <c r="A125" s="45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1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10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16"/>
      <c r="D135" s="116"/>
      <c r="E135" s="117"/>
      <c r="F135" s="51"/>
      <c r="G135" s="49"/>
      <c r="H135" s="118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8.75" x14ac:dyDescent="0.3">
      <c r="A137" s="107"/>
      <c r="B137" s="61"/>
      <c r="C137" s="96"/>
      <c r="D137" s="96"/>
      <c r="E137" s="97"/>
      <c r="F137" s="51"/>
      <c r="G137" s="49"/>
      <c r="H137" s="119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2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07"/>
      <c r="B139" s="61"/>
      <c r="C139" s="96"/>
      <c r="D139" s="96"/>
      <c r="E139" s="97"/>
      <c r="F139" s="51"/>
      <c r="G139" s="49"/>
      <c r="H139" s="110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59"/>
      <c r="Q139" s="64"/>
      <c r="R139" s="112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49"/>
      <c r="H140" s="122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66"/>
      <c r="B141" s="61"/>
      <c r="C141" s="96"/>
      <c r="D141" s="96"/>
      <c r="E141" s="97"/>
      <c r="F141" s="51"/>
      <c r="G141" s="125"/>
      <c r="H141" s="126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299"/>
      <c r="P142" s="127"/>
      <c r="Q142" s="64"/>
      <c r="R142" s="112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 t="s">
        <v>18</v>
      </c>
      <c r="N143" s="57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127"/>
      <c r="H144" s="126"/>
      <c r="I144" s="51"/>
      <c r="J144" s="35">
        <f t="shared" si="0"/>
        <v>0</v>
      </c>
      <c r="K144" s="128"/>
      <c r="L144" s="52"/>
      <c r="M144" s="52"/>
      <c r="N144" s="57">
        <f t="shared" si="1"/>
        <v>0</v>
      </c>
      <c r="O144" s="299"/>
      <c r="P144" s="127"/>
      <c r="Q144" s="64"/>
      <c r="R144" s="112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300"/>
      <c r="P145" s="315"/>
      <c r="Q145" s="39"/>
      <c r="R145" s="40"/>
      <c r="S145" s="41"/>
      <c r="T145" s="42"/>
      <c r="U145" s="43"/>
      <c r="V145" s="44"/>
    </row>
    <row r="146" spans="1:22" ht="17.25" x14ac:dyDescent="0.3">
      <c r="A146" s="132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09" si="7">I146-F146</f>
        <v>0</v>
      </c>
      <c r="K146" s="128"/>
      <c r="L146" s="133"/>
      <c r="M146" s="133"/>
      <c r="N146" s="57">
        <f t="shared" si="1"/>
        <v>0</v>
      </c>
      <c r="O146" s="300"/>
      <c r="P146" s="315"/>
      <c r="Q146" s="123"/>
      <c r="R146" s="124"/>
      <c r="S146" s="41"/>
      <c r="T146" s="42"/>
      <c r="U146" s="43"/>
      <c r="V146" s="44"/>
    </row>
    <row r="147" spans="1:22" ht="17.25" x14ac:dyDescent="0.3">
      <c r="A147" s="107"/>
      <c r="B147" s="61"/>
      <c r="C147" s="96"/>
      <c r="D147" s="96"/>
      <c r="E147" s="97"/>
      <c r="F147" s="51"/>
      <c r="G147" s="127"/>
      <c r="H147" s="110"/>
      <c r="I147" s="51"/>
      <c r="J147" s="35">
        <f t="shared" si="7"/>
        <v>0</v>
      </c>
      <c r="K147" s="128"/>
      <c r="L147" s="133"/>
      <c r="M147" s="133"/>
      <c r="N147" s="57">
        <f t="shared" si="1"/>
        <v>0</v>
      </c>
      <c r="O147" s="156"/>
      <c r="P147" s="312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34"/>
      <c r="I148" s="51"/>
      <c r="J148" s="35">
        <f t="shared" si="7"/>
        <v>0</v>
      </c>
      <c r="K148" s="135"/>
      <c r="L148" s="133"/>
      <c r="M148" s="133"/>
      <c r="N148" s="136">
        <f t="shared" si="1"/>
        <v>0</v>
      </c>
      <c r="O148" s="299"/>
      <c r="P148" s="127"/>
      <c r="Q148" s="123"/>
      <c r="R148" s="124"/>
      <c r="S148" s="41"/>
      <c r="T148" s="42"/>
      <c r="U148" s="43"/>
      <c r="V148" s="44"/>
    </row>
    <row r="149" spans="1:22" ht="18.75" x14ac:dyDescent="0.3">
      <c r="A149" s="108"/>
      <c r="B149" s="61"/>
      <c r="C149" s="96"/>
      <c r="D149" s="96"/>
      <c r="E149" s="97"/>
      <c r="F149" s="51"/>
      <c r="G149" s="127"/>
      <c r="H149" s="110"/>
      <c r="I149" s="51"/>
      <c r="J149" s="35">
        <f t="shared" si="7"/>
        <v>0</v>
      </c>
      <c r="K149" s="137"/>
      <c r="L149" s="138"/>
      <c r="M149" s="138"/>
      <c r="N149" s="136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39"/>
      <c r="B150" s="61"/>
      <c r="C150" s="96"/>
      <c r="D150" s="96"/>
      <c r="E150" s="97"/>
      <c r="F150" s="140"/>
      <c r="G150" s="127"/>
      <c r="H150" s="120"/>
      <c r="I150" s="51"/>
      <c r="J150" s="35">
        <f t="shared" si="7"/>
        <v>0</v>
      </c>
      <c r="K150" s="137"/>
      <c r="L150" s="141"/>
      <c r="M150" s="141"/>
      <c r="N150" s="136">
        <f>K150*I150</f>
        <v>0</v>
      </c>
      <c r="O150" s="299"/>
      <c r="P150" s="127"/>
      <c r="Q150" s="123"/>
      <c r="R150" s="124"/>
      <c r="S150" s="41"/>
      <c r="T150" s="42"/>
      <c r="U150" s="43"/>
      <c r="V150" s="44"/>
    </row>
    <row r="151" spans="1:22" ht="17.25" x14ac:dyDescent="0.3">
      <c r="A151" s="121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37"/>
      <c r="L151" s="133"/>
      <c r="M151" s="133"/>
      <c r="N151" s="136">
        <f t="shared" ref="N151:N235" si="8">K151*I151</f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8.75" x14ac:dyDescent="0.3">
      <c r="A152" s="108"/>
      <c r="B152" s="61"/>
      <c r="C152" s="96"/>
      <c r="D152" s="96"/>
      <c r="E152" s="97"/>
      <c r="F152" s="51"/>
      <c r="G152" s="127"/>
      <c r="H152" s="142"/>
      <c r="I152" s="51"/>
      <c r="J152" s="35">
        <f t="shared" si="7"/>
        <v>0</v>
      </c>
      <c r="K152" s="56"/>
      <c r="L152" s="133"/>
      <c r="M152" s="133"/>
      <c r="N152" s="57">
        <f t="shared" si="8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22"/>
      <c r="I153" s="51"/>
      <c r="J153" s="35">
        <f t="shared" si="7"/>
        <v>0</v>
      </c>
      <c r="K153" s="137"/>
      <c r="L153" s="133"/>
      <c r="M153" s="133"/>
      <c r="N153" s="136">
        <f t="shared" si="8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3"/>
      <c r="I154" s="51"/>
      <c r="J154" s="35">
        <f t="shared" si="7"/>
        <v>0</v>
      </c>
      <c r="K154" s="137"/>
      <c r="L154" s="133"/>
      <c r="M154" s="133"/>
      <c r="N154" s="136">
        <f t="shared" si="8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4"/>
      <c r="I155" s="51"/>
      <c r="J155" s="35">
        <f t="shared" si="7"/>
        <v>0</v>
      </c>
      <c r="K155" s="137"/>
      <c r="L155" s="145"/>
      <c r="M155" s="145"/>
      <c r="N155" s="136">
        <f t="shared" si="8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7"/>
        <v>0</v>
      </c>
      <c r="K156" s="137"/>
      <c r="L156" s="145"/>
      <c r="M156" s="145"/>
      <c r="N156" s="136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7"/>
        <v>0</v>
      </c>
      <c r="K157" s="137"/>
      <c r="L157" s="145"/>
      <c r="M157" s="145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56"/>
      <c r="L158" s="52"/>
      <c r="M158" s="52"/>
      <c r="N158" s="57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7"/>
        <v>0</v>
      </c>
      <c r="K159" s="56"/>
      <c r="L159" s="52"/>
      <c r="M159" s="52"/>
      <c r="N159" s="57">
        <f t="shared" si="8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108"/>
      <c r="B160" s="61"/>
      <c r="C160" s="146"/>
      <c r="D160" s="146"/>
      <c r="E160" s="147"/>
      <c r="F160" s="51"/>
      <c r="G160" s="127"/>
      <c r="H160" s="143"/>
      <c r="I160" s="51"/>
      <c r="J160" s="35">
        <f t="shared" si="7"/>
        <v>0</v>
      </c>
      <c r="K160" s="56"/>
      <c r="L160" s="52"/>
      <c r="M160" s="52"/>
      <c r="N160" s="57">
        <f t="shared" si="8"/>
        <v>0</v>
      </c>
      <c r="O160" s="299"/>
      <c r="P160" s="316"/>
      <c r="Q160" s="39"/>
      <c r="R160" s="40"/>
      <c r="S160" s="41"/>
      <c r="T160" s="42"/>
      <c r="U160" s="43"/>
      <c r="V160" s="44"/>
    </row>
    <row r="161" spans="1:22" ht="17.25" x14ac:dyDescent="0.3">
      <c r="A161" s="60"/>
      <c r="B161" s="61"/>
      <c r="C161" s="129"/>
      <c r="D161" s="129"/>
      <c r="E161" s="130"/>
      <c r="F161" s="51"/>
      <c r="G161" s="127"/>
      <c r="H161" s="131"/>
      <c r="I161" s="51"/>
      <c r="J161" s="35">
        <f t="shared" si="7"/>
        <v>0</v>
      </c>
      <c r="K161" s="56"/>
      <c r="L161" s="52"/>
      <c r="M161" s="52"/>
      <c r="N161" s="57">
        <f t="shared" si="8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08"/>
      <c r="B162" s="61"/>
      <c r="C162" s="148"/>
      <c r="D162" s="148"/>
      <c r="E162" s="130"/>
      <c r="F162" s="51"/>
      <c r="G162" s="127"/>
      <c r="H162" s="50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29"/>
      <c r="D163" s="129"/>
      <c r="E163" s="130"/>
      <c r="F163" s="51"/>
      <c r="G163" s="127"/>
      <c r="H163" s="131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8.75" x14ac:dyDescent="0.3">
      <c r="A164" s="149"/>
      <c r="B164" s="150"/>
      <c r="C164" s="95"/>
      <c r="D164" s="95"/>
      <c r="E164" s="114"/>
      <c r="F164" s="51"/>
      <c r="G164" s="127"/>
      <c r="H164" s="131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300"/>
      <c r="P164" s="315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1"/>
      <c r="D166" s="151"/>
      <c r="E166" s="152"/>
      <c r="F166" s="51"/>
      <c r="G166" s="127"/>
      <c r="H166" s="131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53"/>
      <c r="B167" s="61"/>
      <c r="C167" s="154"/>
      <c r="D167" s="154"/>
      <c r="E167" s="155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63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7"/>
      <c r="D169" s="157"/>
      <c r="E169" s="158"/>
      <c r="F169" s="51"/>
      <c r="G169" s="49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301"/>
      <c r="P169" s="317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59"/>
      <c r="D170" s="159"/>
      <c r="E170" s="160"/>
      <c r="F170" s="161"/>
      <c r="G170" s="127"/>
      <c r="H170" s="162"/>
      <c r="I170" s="161"/>
      <c r="J170" s="35">
        <f t="shared" si="7"/>
        <v>0</v>
      </c>
      <c r="N170" s="57">
        <f t="shared" si="8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161"/>
      <c r="G171" s="127"/>
      <c r="H171" s="162"/>
      <c r="I171" s="161"/>
      <c r="J171" s="35">
        <f t="shared" si="7"/>
        <v>0</v>
      </c>
      <c r="N171" s="57">
        <f t="shared" si="8"/>
        <v>0</v>
      </c>
      <c r="O171" s="302"/>
      <c r="P171" s="316"/>
      <c r="Q171" s="163"/>
      <c r="R171" s="164"/>
      <c r="S171" s="165"/>
      <c r="T171" s="166"/>
      <c r="U171" s="167"/>
      <c r="V171" s="168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4"/>
      <c r="D173" s="154"/>
      <c r="E173" s="155"/>
      <c r="F173" s="51"/>
      <c r="G173" s="127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7"/>
        <v>0</v>
      </c>
      <c r="K174" s="56"/>
      <c r="L174" s="52"/>
      <c r="M174" s="52"/>
      <c r="N174" s="57">
        <f t="shared" si="8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7"/>
        <v>0</v>
      </c>
      <c r="K175" s="56"/>
      <c r="L175" s="52"/>
      <c r="M175" s="52"/>
      <c r="N175" s="57">
        <f t="shared" si="8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69"/>
      <c r="D176" s="169"/>
      <c r="E176" s="114"/>
      <c r="F176" s="51"/>
      <c r="G176" s="63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0"/>
      <c r="D177" s="170"/>
      <c r="E177" s="109"/>
      <c r="F177" s="51"/>
      <c r="G177" s="63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48"/>
      <c r="D182" s="148"/>
      <c r="E182" s="130"/>
      <c r="F182" s="51"/>
      <c r="G182" s="127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53"/>
      <c r="B183" s="107"/>
      <c r="C183" s="154"/>
      <c r="D183" s="154"/>
      <c r="E183" s="155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71"/>
      <c r="B184" s="61"/>
      <c r="C184" s="157"/>
      <c r="D184" s="157"/>
      <c r="E184" s="158"/>
      <c r="F184" s="51"/>
      <c r="G184" s="49"/>
      <c r="H184" s="131"/>
      <c r="I184" s="51"/>
      <c r="J184" s="35">
        <f t="shared" si="7"/>
        <v>0</v>
      </c>
      <c r="K184" s="56"/>
      <c r="L184" s="52"/>
      <c r="M184" s="52"/>
      <c r="N184" s="57">
        <f>K184*I184</f>
        <v>0</v>
      </c>
      <c r="O184" s="301"/>
      <c r="P184" s="317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51"/>
      <c r="G187" s="127"/>
      <c r="H187" s="174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74"/>
      <c r="I188" s="51"/>
      <c r="J188" s="35">
        <f t="shared" si="7"/>
        <v>0</v>
      </c>
      <c r="K188" s="56"/>
      <c r="L188" s="52"/>
      <c r="M188" s="52"/>
      <c r="N188" s="57">
        <f t="shared" si="8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51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x14ac:dyDescent="0.25">
      <c r="A204" s="107"/>
      <c r="B204" s="159"/>
      <c r="C204" s="148"/>
      <c r="D204" s="148"/>
      <c r="E204" s="130"/>
      <c r="F204" s="51"/>
      <c r="G204" s="49"/>
      <c r="H204" s="50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1"/>
      <c r="B208" s="107"/>
      <c r="C208" s="148"/>
      <c r="D208" s="148"/>
      <c r="E208" s="130"/>
      <c r="F208" s="51"/>
      <c r="G208" s="127"/>
      <c r="H208" s="131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6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ref="J210:J253" si="9">I210-F210</f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9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9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9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9"/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77"/>
      <c r="D219" s="177"/>
      <c r="E219" s="97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69"/>
      <c r="D221" s="169"/>
      <c r="E221" s="114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0"/>
      <c r="D223" s="170"/>
      <c r="E223" s="109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69"/>
      <c r="D224" s="169"/>
      <c r="E224" s="114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54"/>
      <c r="D225" s="154"/>
      <c r="E225" s="155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96"/>
      <c r="D226" s="96"/>
      <c r="E226" s="97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08"/>
      <c r="B227" s="107"/>
      <c r="C227" s="129"/>
      <c r="D227" s="129"/>
      <c r="E227" s="130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29"/>
      <c r="D229" s="129"/>
      <c r="E229" s="130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78"/>
      <c r="B230" s="179"/>
      <c r="C230" s="129"/>
      <c r="D230" s="129"/>
      <c r="E230" s="130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79"/>
      <c r="C231" s="129"/>
      <c r="D231" s="129"/>
      <c r="E231" s="130"/>
      <c r="F231" s="51"/>
      <c r="G231" s="127"/>
      <c r="H231" s="50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08"/>
      <c r="B232" s="179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79"/>
      <c r="C234" s="95"/>
      <c r="D234" s="95"/>
      <c r="E234" s="114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46"/>
      <c r="D235" s="146"/>
      <c r="E235" s="147"/>
      <c r="F235" s="51"/>
      <c r="G235" s="127"/>
      <c r="H235" s="143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79"/>
      <c r="C236" s="181"/>
      <c r="D236" s="181"/>
      <c r="E236" s="158"/>
      <c r="F236" s="51"/>
      <c r="G236" s="127"/>
      <c r="H236" s="143"/>
      <c r="I236" s="51"/>
      <c r="J236" s="35">
        <f t="shared" si="9"/>
        <v>0</v>
      </c>
      <c r="K236" s="56"/>
      <c r="L236" s="182"/>
      <c r="M236" s="183"/>
      <c r="N236" s="57">
        <f t="shared" ref="N236:N245" si="10">K236*I236-M236</f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757"/>
      <c r="I237" s="48"/>
      <c r="J237" s="35">
        <f t="shared" si="9"/>
        <v>0</v>
      </c>
      <c r="K237" s="56"/>
      <c r="L237" s="182"/>
      <c r="M237" s="183"/>
      <c r="N237" s="57">
        <f t="shared" si="10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4"/>
      <c r="C238" s="116"/>
      <c r="D238" s="116"/>
      <c r="E238" s="117"/>
      <c r="F238" s="116"/>
      <c r="G238" s="116"/>
      <c r="H238" s="757"/>
      <c r="I238" s="48"/>
      <c r="J238" s="35">
        <f t="shared" si="9"/>
        <v>0</v>
      </c>
      <c r="K238" s="56"/>
      <c r="L238" s="182"/>
      <c r="M238" s="183"/>
      <c r="N238" s="57">
        <f t="shared" si="10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757"/>
      <c r="I239" s="48"/>
      <c r="J239" s="35">
        <f t="shared" si="9"/>
        <v>0</v>
      </c>
      <c r="K239" s="56"/>
      <c r="L239" s="182"/>
      <c r="M239" s="183"/>
      <c r="N239" s="57">
        <f t="shared" si="10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757"/>
      <c r="I240" s="48"/>
      <c r="J240" s="35">
        <f t="shared" si="9"/>
        <v>0</v>
      </c>
      <c r="K240" s="56"/>
      <c r="L240" s="182"/>
      <c r="M240" s="183"/>
      <c r="N240" s="57">
        <f t="shared" si="10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5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156"/>
      <c r="P241" s="59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7"/>
      <c r="E242" s="188"/>
      <c r="F242" s="34"/>
      <c r="G242" s="189"/>
      <c r="H242" s="190"/>
      <c r="I242" s="51"/>
      <c r="J242" s="35">
        <f t="shared" si="9"/>
        <v>0</v>
      </c>
      <c r="K242" s="56"/>
      <c r="L242" s="182"/>
      <c r="M242" s="191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35">
        <f t="shared" si="9"/>
        <v>0</v>
      </c>
      <c r="K243" s="56"/>
      <c r="L243" s="182"/>
      <c r="M243" s="191"/>
      <c r="N243" s="57">
        <f t="shared" si="10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86"/>
      <c r="D244" s="186"/>
      <c r="E244" s="192"/>
      <c r="F244" s="51"/>
      <c r="G244" s="127"/>
      <c r="H244" s="143"/>
      <c r="I244" s="51"/>
      <c r="J244" s="35">
        <f t="shared" si="9"/>
        <v>0</v>
      </c>
      <c r="K244" s="56"/>
      <c r="L244" s="182"/>
      <c r="M244" s="191"/>
      <c r="N244" s="57">
        <f t="shared" si="10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ht="18.75" x14ac:dyDescent="0.3">
      <c r="A245" s="108"/>
      <c r="B245" s="107"/>
      <c r="C245" s="193"/>
      <c r="D245" s="193"/>
      <c r="E245" s="194"/>
      <c r="F245" s="51"/>
      <c r="G245" s="127"/>
      <c r="H245" s="143"/>
      <c r="I245" s="51"/>
      <c r="J245" s="35">
        <f t="shared" si="9"/>
        <v>0</v>
      </c>
      <c r="K245" s="56"/>
      <c r="L245" s="182"/>
      <c r="M245" s="191"/>
      <c r="N245" s="57">
        <f t="shared" si="10"/>
        <v>0</v>
      </c>
      <c r="O245" s="299"/>
      <c r="P245" s="316"/>
      <c r="Q245" s="39"/>
      <c r="R245" s="40"/>
      <c r="S245" s="41"/>
      <c r="T245" s="42"/>
      <c r="U245" s="43"/>
      <c r="V245" s="44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35">
        <f t="shared" si="9"/>
        <v>0</v>
      </c>
      <c r="K246" s="198"/>
      <c r="L246" s="198"/>
      <c r="M246" s="198"/>
      <c r="N246" s="199">
        <f t="shared" ref="N246:N257" si="11">K246*I246</f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35">
        <f t="shared" si="9"/>
        <v>0</v>
      </c>
      <c r="K247" s="198"/>
      <c r="L247" s="198"/>
      <c r="M247" s="198"/>
      <c r="N247" s="199">
        <f t="shared" si="11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162"/>
      <c r="I248" s="161">
        <v>0</v>
      </c>
      <c r="J248" s="35">
        <f t="shared" si="9"/>
        <v>0</v>
      </c>
      <c r="K248" s="198"/>
      <c r="L248" s="198"/>
      <c r="M248" s="198"/>
      <c r="N248" s="199">
        <f t="shared" si="11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195"/>
      <c r="B249" s="107"/>
      <c r="C249" s="107"/>
      <c r="D249" s="107"/>
      <c r="E249" s="196"/>
      <c r="F249" s="161"/>
      <c r="G249" s="127"/>
      <c r="H249" s="203"/>
      <c r="I249" s="161">
        <v>0</v>
      </c>
      <c r="J249" s="35">
        <f t="shared" si="9"/>
        <v>0</v>
      </c>
      <c r="K249" s="198"/>
      <c r="L249" s="198"/>
      <c r="M249" s="198"/>
      <c r="N249" s="199">
        <f t="shared" si="11"/>
        <v>0</v>
      </c>
      <c r="O249" s="303"/>
      <c r="P249" s="316"/>
      <c r="Q249" s="39"/>
      <c r="R249" s="200"/>
      <c r="S249" s="201"/>
      <c r="T249" s="202"/>
      <c r="U249" s="164"/>
      <c r="V249" s="168"/>
    </row>
    <row r="250" spans="1:22" x14ac:dyDescent="0.25">
      <c r="A250" s="204"/>
      <c r="B250" s="107"/>
      <c r="C250" s="107"/>
      <c r="D250" s="107"/>
      <c r="E250" s="196"/>
      <c r="F250" s="161"/>
      <c r="G250" s="127"/>
      <c r="H250" s="205"/>
      <c r="I250" s="161">
        <v>0</v>
      </c>
      <c r="J250" s="35">
        <f t="shared" si="9"/>
        <v>0</v>
      </c>
      <c r="K250" s="198"/>
      <c r="L250" s="198"/>
      <c r="M250" s="198"/>
      <c r="N250" s="199">
        <f t="shared" si="11"/>
        <v>0</v>
      </c>
      <c r="O250" s="303"/>
      <c r="P250" s="316"/>
      <c r="Q250" s="39"/>
      <c r="R250" s="200"/>
      <c r="S250" s="201"/>
      <c r="T250" s="202"/>
      <c r="U250" s="43"/>
      <c r="V250" s="44"/>
    </row>
    <row r="251" spans="1:22" x14ac:dyDescent="0.25">
      <c r="A251" s="206"/>
      <c r="B251" s="207"/>
      <c r="H251" s="212"/>
      <c r="I251" s="210">
        <v>0</v>
      </c>
      <c r="J251" s="35">
        <f t="shared" si="9"/>
        <v>0</v>
      </c>
      <c r="K251" s="213"/>
      <c r="L251" s="213"/>
      <c r="M251" s="213"/>
      <c r="N251" s="199">
        <f t="shared" si="11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x14ac:dyDescent="0.25">
      <c r="A252" s="206"/>
      <c r="B252" s="207"/>
      <c r="I252" s="210">
        <v>0</v>
      </c>
      <c r="J252" s="35">
        <f t="shared" si="9"/>
        <v>0</v>
      </c>
      <c r="K252" s="213"/>
      <c r="L252" s="213"/>
      <c r="M252" s="213"/>
      <c r="N252" s="199">
        <f t="shared" si="11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6.5" thickBot="1" x14ac:dyDescent="0.3">
      <c r="A253" s="206"/>
      <c r="B253" s="207"/>
      <c r="I253" s="215">
        <v>0</v>
      </c>
      <c r="J253" s="35">
        <f t="shared" si="9"/>
        <v>0</v>
      </c>
      <c r="K253" s="213"/>
      <c r="L253" s="213"/>
      <c r="M253" s="213"/>
      <c r="N253" s="199">
        <f t="shared" si="11"/>
        <v>0</v>
      </c>
      <c r="O253" s="303"/>
      <c r="P253" s="316"/>
      <c r="Q253" s="163"/>
      <c r="R253" s="200"/>
      <c r="S253" s="201"/>
      <c r="T253" s="202"/>
      <c r="U253" s="43"/>
      <c r="V253" s="44"/>
    </row>
    <row r="254" spans="1:22" ht="19.5" thickTop="1" x14ac:dyDescent="0.3">
      <c r="A254" s="206"/>
      <c r="B254" s="207"/>
      <c r="F254" s="837" t="s">
        <v>19</v>
      </c>
      <c r="G254" s="837"/>
      <c r="H254" s="838"/>
      <c r="I254" s="216">
        <f>SUM(I4:I253)</f>
        <v>492330.80000000005</v>
      </c>
      <c r="J254" s="217"/>
      <c r="K254" s="213"/>
      <c r="L254" s="218"/>
      <c r="M254" s="213"/>
      <c r="N254" s="199">
        <f t="shared" si="11"/>
        <v>0</v>
      </c>
      <c r="O254" s="303"/>
      <c r="P254" s="316"/>
      <c r="Q254" s="163"/>
      <c r="R254" s="200"/>
      <c r="S254" s="219"/>
      <c r="T254" s="166"/>
      <c r="U254" s="167"/>
      <c r="V254" s="44"/>
    </row>
    <row r="255" spans="1:22" ht="19.5" thickBot="1" x14ac:dyDescent="0.3">
      <c r="A255" s="220"/>
      <c r="B255" s="207"/>
      <c r="I255" s="221"/>
      <c r="J255" s="217"/>
      <c r="K255" s="213"/>
      <c r="L255" s="218"/>
      <c r="M255" s="213"/>
      <c r="N255" s="199">
        <f t="shared" si="11"/>
        <v>0</v>
      </c>
      <c r="O255" s="304"/>
      <c r="Q255" s="10"/>
      <c r="R255" s="222"/>
      <c r="S255" s="223"/>
      <c r="T255" s="224"/>
      <c r="V255" s="15"/>
    </row>
    <row r="256" spans="1:22" ht="16.5" thickTop="1" x14ac:dyDescent="0.25">
      <c r="A256" s="206"/>
      <c r="B256" s="207"/>
      <c r="J256" s="210"/>
      <c r="K256" s="213"/>
      <c r="L256" s="213"/>
      <c r="M256" s="213"/>
      <c r="N256" s="199">
        <f t="shared" si="11"/>
        <v>0</v>
      </c>
      <c r="O256" s="304"/>
      <c r="Q256" s="10"/>
      <c r="R256" s="222"/>
      <c r="S256" s="223"/>
      <c r="T256" s="224"/>
      <c r="V256" s="15"/>
    </row>
    <row r="257" spans="1:22" ht="16.5" thickBot="1" x14ac:dyDescent="0.3">
      <c r="A257" s="206"/>
      <c r="B257" s="207"/>
      <c r="J257" s="210"/>
      <c r="K257" s="226"/>
      <c r="N257" s="199">
        <f t="shared" si="11"/>
        <v>0</v>
      </c>
      <c r="O257" s="305"/>
      <c r="Q257" s="10"/>
      <c r="R257" s="222"/>
      <c r="S257" s="223"/>
      <c r="T257" s="227"/>
      <c r="V257" s="15"/>
    </row>
    <row r="258" spans="1:22" ht="17.25" thickTop="1" thickBot="1" x14ac:dyDescent="0.3">
      <c r="A258" s="206"/>
      <c r="H258" s="228"/>
      <c r="I258" s="229" t="s">
        <v>20</v>
      </c>
      <c r="J258" s="230"/>
      <c r="K258" s="230"/>
      <c r="L258" s="231">
        <f>SUM(L246:L257)</f>
        <v>0</v>
      </c>
      <c r="M258" s="232"/>
      <c r="N258" s="233">
        <f>SUM(N4:N257)</f>
        <v>17520086.965</v>
      </c>
      <c r="O258" s="306"/>
      <c r="Q258" s="234">
        <f>SUM(Q4:Q257)</f>
        <v>398680</v>
      </c>
      <c r="R258" s="9"/>
      <c r="S258" s="235">
        <f>SUM(S16:S257)</f>
        <v>0</v>
      </c>
      <c r="T258" s="236"/>
      <c r="U258" s="237"/>
      <c r="V258" s="238">
        <f>SUM(V246:V257)</f>
        <v>0</v>
      </c>
    </row>
    <row r="259" spans="1:22" x14ac:dyDescent="0.25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6.5" thickBot="1" x14ac:dyDescent="0.3">
      <c r="A260" s="206"/>
      <c r="H260" s="228"/>
      <c r="I260" s="239"/>
      <c r="J260" s="240"/>
      <c r="K260" s="241"/>
      <c r="L260" s="241"/>
      <c r="M260" s="241"/>
      <c r="N260" s="199"/>
      <c r="O260" s="306"/>
      <c r="R260" s="222"/>
      <c r="S260" s="243"/>
      <c r="U260" s="245"/>
      <c r="V260"/>
    </row>
    <row r="261" spans="1:22" ht="19.5" thickTop="1" x14ac:dyDescent="0.25">
      <c r="A261" s="206"/>
      <c r="I261" s="246" t="s">
        <v>21</v>
      </c>
      <c r="J261" s="247"/>
      <c r="K261" s="247"/>
      <c r="L261" s="248"/>
      <c r="M261" s="248"/>
      <c r="N261" s="249">
        <f>V258+S258+Q258+N258+L258</f>
        <v>17918766.965</v>
      </c>
      <c r="O261" s="307"/>
      <c r="R261" s="222"/>
      <c r="S261" s="243"/>
      <c r="U261" s="245"/>
      <c r="V261"/>
    </row>
    <row r="262" spans="1:22" ht="19.5" thickBot="1" x14ac:dyDescent="0.3">
      <c r="A262" s="250"/>
      <c r="I262" s="251"/>
      <c r="J262" s="252"/>
      <c r="K262" s="252"/>
      <c r="L262" s="253"/>
      <c r="M262" s="253"/>
      <c r="N262" s="254"/>
      <c r="O262" s="308"/>
      <c r="R262" s="222"/>
      <c r="S262" s="243"/>
      <c r="U262" s="245"/>
      <c r="V262"/>
    </row>
    <row r="263" spans="1:22" ht="16.5" thickTop="1" x14ac:dyDescent="0.25">
      <c r="A263" s="250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x14ac:dyDescent="0.25">
      <c r="A265" s="206"/>
      <c r="I265" s="239"/>
      <c r="J265" s="255"/>
      <c r="K265" s="241"/>
      <c r="L265" s="241"/>
      <c r="M265" s="241"/>
      <c r="N265" s="199"/>
      <c r="O265" s="309"/>
      <c r="R265" s="222"/>
      <c r="S265" s="243"/>
      <c r="U265" s="245"/>
      <c r="V265"/>
    </row>
    <row r="266" spans="1:22" x14ac:dyDescent="0.25">
      <c r="A266" s="250"/>
      <c r="N266" s="199"/>
      <c r="O266" s="310"/>
      <c r="R266" s="222"/>
      <c r="S266" s="243"/>
      <c r="U266" s="245"/>
      <c r="V266"/>
    </row>
    <row r="267" spans="1:22" x14ac:dyDescent="0.25">
      <c r="A267" s="250"/>
      <c r="O267" s="310"/>
      <c r="S267" s="243"/>
      <c r="U267" s="245"/>
      <c r="V267"/>
    </row>
    <row r="268" spans="1:22" x14ac:dyDescent="0.25">
      <c r="A268" s="206"/>
      <c r="B268" s="207"/>
      <c r="N268" s="199"/>
      <c r="O268" s="306"/>
      <c r="S268" s="243"/>
      <c r="U268" s="245"/>
      <c r="V268"/>
    </row>
    <row r="269" spans="1:22" x14ac:dyDescent="0.25">
      <c r="A269" s="250"/>
      <c r="B269" s="207"/>
      <c r="N269" s="199"/>
      <c r="O269" s="306"/>
      <c r="S269" s="243"/>
      <c r="U269" s="245"/>
      <c r="V269"/>
    </row>
    <row r="270" spans="1:22" x14ac:dyDescent="0.25">
      <c r="A270" s="206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50"/>
      <c r="B271" s="207"/>
      <c r="I271" s="239"/>
      <c r="J271" s="240"/>
      <c r="K271" s="241"/>
      <c r="L271" s="241"/>
      <c r="M271" s="241"/>
      <c r="N271" s="199"/>
      <c r="O271" s="306"/>
      <c r="S271" s="243"/>
      <c r="U271" s="245"/>
      <c r="V271"/>
    </row>
    <row r="272" spans="1:22" x14ac:dyDescent="0.25">
      <c r="A272" s="206"/>
      <c r="B272" s="207"/>
      <c r="I272" s="258"/>
      <c r="J272" s="237"/>
      <c r="K272" s="237"/>
      <c r="N272" s="199"/>
      <c r="O272" s="306"/>
      <c r="S272" s="243"/>
      <c r="U272" s="245"/>
      <c r="V272"/>
    </row>
    <row r="273" spans="1:22" x14ac:dyDescent="0.25">
      <c r="A273" s="250"/>
      <c r="S273" s="243"/>
      <c r="U273" s="245"/>
      <c r="V273"/>
    </row>
    <row r="274" spans="1:22" x14ac:dyDescent="0.25">
      <c r="A274" s="206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50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64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2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</sheetData>
  <sortState ref="A68:R69">
    <sortCondition ref="G68:G69"/>
  </sortState>
  <mergeCells count="9">
    <mergeCell ref="L83:M84"/>
    <mergeCell ref="F254:H254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2021-10-16T19:41:37Z</dcterms:modified>
</cp:coreProperties>
</file>